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X:\ScratchDr\PRUE\PAU\RY25 PAU\"/>
    </mc:Choice>
  </mc:AlternateContent>
  <xr:revisionPtr revIDLastSave="0" documentId="14_{0484BFDE-C3F9-4938-8CA0-F1903DC7267D}" xr6:coauthVersionLast="47" xr6:coauthVersionMax="47" xr10:uidLastSave="{00000000-0000-0000-0000-000000000000}"/>
  <bookViews>
    <workbookView xWindow="28680" yWindow="-120" windowWidth="29040" windowHeight="17640" activeTab="4" xr2:uid="{00000000-000D-0000-FFFF-FFFF00000000}"/>
  </bookViews>
  <sheets>
    <sheet name="Savings" sheetId="2" r:id="rId1"/>
    <sheet name="Hospital PAU Savings" sheetId="7" r:id="rId2"/>
    <sheet name="PAU Performance" sheetId="10" r:id="rId3"/>
    <sheet name="Statewide PAU Revenue" sheetId="8" r:id="rId4"/>
    <sheet name="Hospital PAU Savings (NEW) $0" sheetId="13" r:id="rId5"/>
    <sheet name="Sheet1" sheetId="6" state="hidden" r:id="rId6"/>
    <sheet name="change log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'Hospital PAU Savings'!$A$3:$WUK$51</definedName>
    <definedName name="_xlnm._FilterDatabase" localSheetId="4" hidden="1">'Hospital PAU Savings (NEW) $0'!$A$3:$WUJ$3</definedName>
    <definedName name="_xlnm._FilterDatabase" localSheetId="5" hidden="1">Sheet1!$A$1:$D$1</definedName>
    <definedName name="_xlnm._FilterDatabase" localSheetId="3" hidden="1">'Statewide PAU Revenue'!$A$2:$WE$2</definedName>
    <definedName name="Average_Score">'[1]6.QBR Modeling Results'!$D$52</definedName>
    <definedName name="finally">[2]finally!$A$1:$AN$76</definedName>
    <definedName name="Highest_Score">'[1]6.QBR Modeling Results'!$B$58</definedName>
    <definedName name="imptab17fr2">[2]imptab17fr2!$A$1:$AN$76</definedName>
    <definedName name="Lowest_Score">'[1]6.QBR Modeling Results'!$B$57:$B$57</definedName>
    <definedName name="Penalty_Adjustment">'[1]6.QBR Modeling Results'!$C$57</definedName>
    <definedName name="_xlnm.Print_Area" localSheetId="1">'Hospital PAU Savings'!$A$1:$K$58</definedName>
    <definedName name="_xlnm.Print_Area" localSheetId="4">'Hospital PAU Savings (NEW) $0'!$A$1:$K$58</definedName>
    <definedName name="_xlnm.Print_Titles" localSheetId="1">'Hospital PAU Savings'!$2:$3</definedName>
    <definedName name="_xlnm.Print_Titles" localSheetId="4">'Hospital PAU Savings (NEW) $0'!$2:$3</definedName>
    <definedName name="QBR__Threshold">#REF!</definedName>
    <definedName name="QBR_Highest_Score">#REF!</definedName>
    <definedName name="QBR_Lowest_Score">#REF!</definedName>
    <definedName name="QBR_Max_Penalty">#REF!</definedName>
    <definedName name="QBR_Max_Reward">#REF!</definedName>
    <definedName name="Reward_Adjustment">'[1]6.QBR Modeling Results'!$C$58</definedName>
    <definedName name="rfbn_table">[2]rfbn_table!$A$1:$H$53</definedName>
    <definedName name="rfbnout">[2]rfbnout!$A$1:$K$53</definedName>
    <definedName name="tableii">[2]tableii!$A$1:$E$76</definedName>
    <definedName name="totpay17">[2]totpay17!$A$1:$HM$5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7" l="1"/>
  <c r="C6" i="7"/>
  <c r="C7" i="7"/>
  <c r="C8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4" i="7"/>
  <c r="C53" i="13" l="1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4" i="13"/>
  <c r="C4" i="2"/>
  <c r="F52" i="10"/>
  <c r="H53" i="13" l="1"/>
  <c r="D53" i="13"/>
  <c r="H51" i="13"/>
  <c r="D51" i="13"/>
  <c r="H50" i="13"/>
  <c r="D50" i="13"/>
  <c r="H49" i="13"/>
  <c r="D49" i="13"/>
  <c r="H48" i="13"/>
  <c r="D48" i="13"/>
  <c r="H47" i="13"/>
  <c r="D47" i="13"/>
  <c r="H46" i="13"/>
  <c r="D46" i="13"/>
  <c r="H45" i="13"/>
  <c r="D45" i="13"/>
  <c r="H44" i="13"/>
  <c r="D44" i="13"/>
  <c r="H43" i="13"/>
  <c r="D43" i="13"/>
  <c r="H42" i="13"/>
  <c r="D42" i="13"/>
  <c r="H41" i="13"/>
  <c r="D41" i="13"/>
  <c r="H40" i="13"/>
  <c r="D40" i="13"/>
  <c r="H39" i="13"/>
  <c r="D39" i="13"/>
  <c r="H38" i="13"/>
  <c r="D38" i="13"/>
  <c r="H37" i="13"/>
  <c r="D37" i="13"/>
  <c r="H36" i="13"/>
  <c r="D36" i="13"/>
  <c r="H35" i="13"/>
  <c r="D35" i="13"/>
  <c r="H34" i="13"/>
  <c r="D34" i="13"/>
  <c r="D33" i="13"/>
  <c r="D32" i="13"/>
  <c r="J32" i="13"/>
  <c r="N31" i="13"/>
  <c r="D31" i="13"/>
  <c r="N30" i="13"/>
  <c r="H30" i="13"/>
  <c r="D30" i="13"/>
  <c r="J30" i="13"/>
  <c r="N29" i="13"/>
  <c r="H29" i="13"/>
  <c r="D29" i="13"/>
  <c r="J29" i="13"/>
  <c r="H28" i="13"/>
  <c r="D28" i="13"/>
  <c r="H27" i="13"/>
  <c r="D27" i="13"/>
  <c r="H26" i="13"/>
  <c r="D26" i="13"/>
  <c r="H25" i="13"/>
  <c r="D25" i="13"/>
  <c r="H24" i="13"/>
  <c r="D24" i="13"/>
  <c r="H23" i="13"/>
  <c r="D23" i="13"/>
  <c r="H22" i="13"/>
  <c r="D22" i="13"/>
  <c r="H21" i="13"/>
  <c r="D21" i="13"/>
  <c r="H20" i="13"/>
  <c r="D20" i="13"/>
  <c r="H19" i="13"/>
  <c r="D19" i="13"/>
  <c r="H18" i="13"/>
  <c r="D18" i="13"/>
  <c r="H17" i="13"/>
  <c r="D17" i="13"/>
  <c r="H16" i="13"/>
  <c r="D16" i="13"/>
  <c r="H15" i="13"/>
  <c r="D15" i="13"/>
  <c r="H14" i="13"/>
  <c r="D14" i="13"/>
  <c r="H13" i="13"/>
  <c r="D13" i="13"/>
  <c r="H12" i="13"/>
  <c r="D12" i="13"/>
  <c r="H11" i="13"/>
  <c r="D11" i="13"/>
  <c r="H10" i="13"/>
  <c r="D10" i="13"/>
  <c r="H9" i="13"/>
  <c r="D9" i="13"/>
  <c r="H8" i="13"/>
  <c r="D8" i="13"/>
  <c r="H7" i="13"/>
  <c r="D7" i="13"/>
  <c r="H6" i="13"/>
  <c r="D6" i="13"/>
  <c r="H5" i="13"/>
  <c r="D5" i="13"/>
  <c r="H4" i="13"/>
  <c r="D4" i="13"/>
  <c r="O29" i="13" l="1"/>
  <c r="O30" i="13"/>
  <c r="O31" i="13"/>
  <c r="C46" i="10" l="1"/>
  <c r="C47" i="10"/>
  <c r="C48" i="10"/>
  <c r="C49" i="10"/>
  <c r="C50" i="10"/>
  <c r="C51" i="10"/>
  <c r="C52" i="10"/>
  <c r="C53" i="10"/>
  <c r="C3" i="8" l="1"/>
  <c r="D3" i="8"/>
  <c r="G3" i="8" s="1"/>
  <c r="E3" i="8"/>
  <c r="F3" i="8"/>
  <c r="H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C48" i="8"/>
  <c r="G48" i="8" s="1"/>
  <c r="C49" i="8"/>
  <c r="G49" i="8" s="1"/>
  <c r="C50" i="8"/>
  <c r="G50" i="8" s="1"/>
  <c r="C4" i="8"/>
  <c r="G4" i="8" s="1"/>
  <c r="C5" i="8"/>
  <c r="G5" i="8" s="1"/>
  <c r="C6" i="8"/>
  <c r="C7" i="8"/>
  <c r="G7" i="8" s="1"/>
  <c r="C8" i="8"/>
  <c r="C9" i="8"/>
  <c r="G9" i="8" s="1"/>
  <c r="C10" i="8"/>
  <c r="G10" i="8" s="1"/>
  <c r="C11" i="8"/>
  <c r="C12" i="8"/>
  <c r="G12" i="8" s="1"/>
  <c r="C13" i="8"/>
  <c r="C14" i="8"/>
  <c r="G14" i="8" s="1"/>
  <c r="C15" i="8"/>
  <c r="G15" i="8" s="1"/>
  <c r="C16" i="8"/>
  <c r="G16" i="8" s="1"/>
  <c r="C17" i="8"/>
  <c r="C18" i="8"/>
  <c r="C19" i="8"/>
  <c r="G19" i="8" s="1"/>
  <c r="C20" i="8"/>
  <c r="G20" i="8" s="1"/>
  <c r="C21" i="8"/>
  <c r="G21" i="8" s="1"/>
  <c r="C22" i="8"/>
  <c r="C23" i="8"/>
  <c r="G23" i="8" s="1"/>
  <c r="C24" i="8"/>
  <c r="C25" i="8"/>
  <c r="G25" i="8" s="1"/>
  <c r="C26" i="8"/>
  <c r="G26" i="8" s="1"/>
  <c r="C27" i="8"/>
  <c r="C28" i="8"/>
  <c r="G28" i="8" s="1"/>
  <c r="C29" i="8"/>
  <c r="C30" i="8"/>
  <c r="G30" i="8" s="1"/>
  <c r="C31" i="8"/>
  <c r="G31" i="8" s="1"/>
  <c r="C32" i="8"/>
  <c r="G32" i="8" s="1"/>
  <c r="C33" i="8"/>
  <c r="C34" i="8"/>
  <c r="C35" i="8"/>
  <c r="G35" i="8" s="1"/>
  <c r="C36" i="8"/>
  <c r="G36" i="8" s="1"/>
  <c r="C37" i="8"/>
  <c r="G37" i="8" s="1"/>
  <c r="C38" i="8"/>
  <c r="C39" i="8"/>
  <c r="G39" i="8" s="1"/>
  <c r="C40" i="8"/>
  <c r="C41" i="8"/>
  <c r="G41" i="8" s="1"/>
  <c r="C42" i="8"/>
  <c r="G42" i="8" s="1"/>
  <c r="C43" i="8"/>
  <c r="C44" i="8"/>
  <c r="G44" i="8" s="1"/>
  <c r="C45" i="8"/>
  <c r="C46" i="8"/>
  <c r="G46" i="8" s="1"/>
  <c r="C47" i="8"/>
  <c r="G47" i="8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5" i="10"/>
  <c r="G33" i="8" l="1"/>
  <c r="G17" i="8"/>
  <c r="G34" i="8"/>
  <c r="G45" i="8"/>
  <c r="G29" i="8"/>
  <c r="G13" i="8"/>
  <c r="G18" i="8"/>
  <c r="G43" i="8"/>
  <c r="G27" i="8"/>
  <c r="G11" i="8"/>
  <c r="G40" i="8"/>
  <c r="G24" i="8"/>
  <c r="G8" i="8"/>
  <c r="G38" i="8"/>
  <c r="G22" i="8"/>
  <c r="G6" i="8"/>
  <c r="G52" i="8" s="1"/>
  <c r="C52" i="8"/>
  <c r="F52" i="8"/>
  <c r="J42" i="7" l="1"/>
  <c r="J15" i="7"/>
  <c r="H52" i="8" l="1"/>
  <c r="E52" i="8"/>
  <c r="D52" i="8"/>
  <c r="D53" i="8" s="1"/>
  <c r="C53" i="8" s="1"/>
  <c r="J52" i="8" l="1"/>
  <c r="I52" i="8"/>
  <c r="K52" i="8"/>
  <c r="F20" i="10"/>
  <c r="F7" i="10"/>
  <c r="M52" i="8" l="1"/>
  <c r="L52" i="8"/>
  <c r="F8" i="10"/>
  <c r="F19" i="10"/>
  <c r="F17" i="10"/>
  <c r="F9" i="10"/>
  <c r="F11" i="10"/>
  <c r="F10" i="10"/>
  <c r="F14" i="10"/>
  <c r="F6" i="10"/>
  <c r="F18" i="10"/>
  <c r="F15" i="10"/>
  <c r="F21" i="10"/>
  <c r="F12" i="10"/>
  <c r="F36" i="10"/>
  <c r="F23" i="10"/>
  <c r="F27" i="10"/>
  <c r="F45" i="10"/>
  <c r="F22" i="10"/>
  <c r="F35" i="10"/>
  <c r="F49" i="10"/>
  <c r="F33" i="10"/>
  <c r="F37" i="10"/>
  <c r="F40" i="10"/>
  <c r="F38" i="10"/>
  <c r="F42" i="10"/>
  <c r="F25" i="10"/>
  <c r="F34" i="10"/>
  <c r="F30" i="10"/>
  <c r="F24" i="10"/>
  <c r="F48" i="10"/>
  <c r="F53" i="10"/>
  <c r="F50" i="10"/>
  <c r="F47" i="10"/>
  <c r="F32" i="10"/>
  <c r="F26" i="10"/>
  <c r="F5" i="10"/>
  <c r="F31" i="10"/>
  <c r="F41" i="10"/>
  <c r="F44" i="10"/>
  <c r="F28" i="10"/>
  <c r="F29" i="10"/>
  <c r="H15" i="7"/>
  <c r="C10" i="2" l="1"/>
  <c r="B17" i="2"/>
  <c r="B16" i="2"/>
  <c r="C5" i="2" l="1"/>
  <c r="C6" i="2" s="1"/>
  <c r="B18" i="2"/>
  <c r="C17" i="2" s="1"/>
  <c r="D4" i="7"/>
  <c r="C16" i="2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2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3" i="6"/>
  <c r="C4" i="6"/>
  <c r="C5" i="6"/>
  <c r="C6" i="6"/>
  <c r="C7" i="6"/>
  <c r="C8" i="6"/>
  <c r="C9" i="6"/>
  <c r="C2" i="6"/>
  <c r="C18" i="2" l="1"/>
  <c r="C11" i="2" l="1"/>
  <c r="C7" i="2"/>
  <c r="C8" i="2" s="1"/>
  <c r="I33" i="13" l="1"/>
  <c r="J33" i="13" s="1"/>
  <c r="I31" i="13"/>
  <c r="J31" i="13" s="1"/>
  <c r="E4" i="13"/>
  <c r="F4" i="13" s="1"/>
  <c r="I4" i="13"/>
  <c r="J4" i="13" s="1"/>
  <c r="E5" i="13"/>
  <c r="F5" i="13" s="1"/>
  <c r="I5" i="13"/>
  <c r="J5" i="13" s="1"/>
  <c r="E6" i="13"/>
  <c r="F6" i="13" s="1"/>
  <c r="I6" i="13"/>
  <c r="J6" i="13" s="1"/>
  <c r="E7" i="13"/>
  <c r="F7" i="13" s="1"/>
  <c r="I7" i="13"/>
  <c r="J7" i="13" s="1"/>
  <c r="E8" i="13"/>
  <c r="F8" i="13" s="1"/>
  <c r="I8" i="13"/>
  <c r="J8" i="13" s="1"/>
  <c r="E9" i="13"/>
  <c r="F9" i="13" s="1"/>
  <c r="I9" i="13"/>
  <c r="J9" i="13" s="1"/>
  <c r="E10" i="13"/>
  <c r="F10" i="13" s="1"/>
  <c r="I10" i="13"/>
  <c r="J10" i="13" s="1"/>
  <c r="E11" i="13"/>
  <c r="F11" i="13" s="1"/>
  <c r="I11" i="13"/>
  <c r="J11" i="13" s="1"/>
  <c r="E12" i="13"/>
  <c r="F12" i="13" s="1"/>
  <c r="I12" i="13"/>
  <c r="J12" i="13" s="1"/>
  <c r="E13" i="13"/>
  <c r="F13" i="13" s="1"/>
  <c r="I13" i="13"/>
  <c r="J13" i="13" s="1"/>
  <c r="E14" i="13"/>
  <c r="F14" i="13" s="1"/>
  <c r="I14" i="13"/>
  <c r="J14" i="13" s="1"/>
  <c r="E15" i="13"/>
  <c r="F15" i="13" s="1"/>
  <c r="I15" i="13"/>
  <c r="J15" i="13" s="1"/>
  <c r="E16" i="13"/>
  <c r="F16" i="13" s="1"/>
  <c r="I16" i="13"/>
  <c r="J16" i="13" s="1"/>
  <c r="E17" i="13"/>
  <c r="F17" i="13" s="1"/>
  <c r="I17" i="13"/>
  <c r="J17" i="13" s="1"/>
  <c r="E18" i="13"/>
  <c r="F18" i="13" s="1"/>
  <c r="I18" i="13"/>
  <c r="J18" i="13" s="1"/>
  <c r="E19" i="13"/>
  <c r="F19" i="13" s="1"/>
  <c r="I19" i="13"/>
  <c r="J19" i="13" s="1"/>
  <c r="E20" i="13"/>
  <c r="F20" i="13" s="1"/>
  <c r="I20" i="13"/>
  <c r="J20" i="13" s="1"/>
  <c r="E21" i="13"/>
  <c r="F21" i="13" s="1"/>
  <c r="I21" i="13"/>
  <c r="J21" i="13" s="1"/>
  <c r="E22" i="13"/>
  <c r="F22" i="13" s="1"/>
  <c r="I22" i="13"/>
  <c r="J22" i="13" s="1"/>
  <c r="E23" i="13"/>
  <c r="F23" i="13" s="1"/>
  <c r="I23" i="13"/>
  <c r="J23" i="13" s="1"/>
  <c r="E24" i="13"/>
  <c r="F24" i="13" s="1"/>
  <c r="I24" i="13"/>
  <c r="J24" i="13" s="1"/>
  <c r="E25" i="13"/>
  <c r="F25" i="13" s="1"/>
  <c r="I25" i="13"/>
  <c r="J25" i="13" s="1"/>
  <c r="E26" i="13"/>
  <c r="F26" i="13" s="1"/>
  <c r="I26" i="13"/>
  <c r="J26" i="13" s="1"/>
  <c r="E27" i="13"/>
  <c r="F27" i="13" s="1"/>
  <c r="I27" i="13"/>
  <c r="J27" i="13" s="1"/>
  <c r="E28" i="13"/>
  <c r="F28" i="13" s="1"/>
  <c r="I28" i="13"/>
  <c r="J28" i="13" s="1"/>
  <c r="E29" i="13"/>
  <c r="F29" i="13" s="1"/>
  <c r="E30" i="13"/>
  <c r="F30" i="13" s="1"/>
  <c r="E31" i="13"/>
  <c r="F31" i="13" s="1"/>
  <c r="E32" i="13"/>
  <c r="E33" i="13"/>
  <c r="F33" i="13" s="1"/>
  <c r="E34" i="13"/>
  <c r="F34" i="13" s="1"/>
  <c r="I34" i="13"/>
  <c r="J34" i="13" s="1"/>
  <c r="E35" i="13"/>
  <c r="F35" i="13" s="1"/>
  <c r="I35" i="13"/>
  <c r="J35" i="13" s="1"/>
  <c r="E36" i="13"/>
  <c r="F36" i="13" s="1"/>
  <c r="I36" i="13"/>
  <c r="J36" i="13" s="1"/>
  <c r="E37" i="13"/>
  <c r="F37" i="13" s="1"/>
  <c r="I37" i="13"/>
  <c r="J37" i="13" s="1"/>
  <c r="E38" i="13"/>
  <c r="F38" i="13" s="1"/>
  <c r="I38" i="13"/>
  <c r="J38" i="13" s="1"/>
  <c r="E39" i="13"/>
  <c r="F39" i="13" s="1"/>
  <c r="I39" i="13"/>
  <c r="J39" i="13" s="1"/>
  <c r="E40" i="13"/>
  <c r="F40" i="13" s="1"/>
  <c r="I40" i="13"/>
  <c r="J40" i="13" s="1"/>
  <c r="E41" i="13"/>
  <c r="F41" i="13" s="1"/>
  <c r="I41" i="13"/>
  <c r="J41" i="13" s="1"/>
  <c r="E42" i="13"/>
  <c r="F42" i="13" s="1"/>
  <c r="I42" i="13"/>
  <c r="J42" i="13" s="1"/>
  <c r="E43" i="13"/>
  <c r="F43" i="13" s="1"/>
  <c r="I43" i="13"/>
  <c r="J43" i="13" s="1"/>
  <c r="E44" i="13"/>
  <c r="F44" i="13" s="1"/>
  <c r="I44" i="13"/>
  <c r="J44" i="13" s="1"/>
  <c r="E45" i="13"/>
  <c r="F45" i="13" s="1"/>
  <c r="I45" i="13"/>
  <c r="J45" i="13" s="1"/>
  <c r="E46" i="13"/>
  <c r="F46" i="13" s="1"/>
  <c r="I46" i="13"/>
  <c r="J46" i="13" s="1"/>
  <c r="E47" i="13"/>
  <c r="F47" i="13" s="1"/>
  <c r="I47" i="13"/>
  <c r="J47" i="13" s="1"/>
  <c r="E48" i="13"/>
  <c r="F48" i="13" s="1"/>
  <c r="I48" i="13"/>
  <c r="J48" i="13" s="1"/>
  <c r="E49" i="13"/>
  <c r="F49" i="13" s="1"/>
  <c r="I49" i="13"/>
  <c r="J49" i="13" s="1"/>
  <c r="E50" i="13"/>
  <c r="F50" i="13" s="1"/>
  <c r="I50" i="13"/>
  <c r="J50" i="13" s="1"/>
  <c r="E51" i="13"/>
  <c r="F51" i="13" s="1"/>
  <c r="I51" i="13"/>
  <c r="J51" i="13" s="1"/>
  <c r="E53" i="13"/>
  <c r="I53" i="13"/>
  <c r="C9" i="2"/>
  <c r="D17" i="2"/>
  <c r="D16" i="2"/>
  <c r="J53" i="13" l="1"/>
  <c r="K4" i="13" s="1"/>
  <c r="F53" i="13"/>
  <c r="G4" i="13" s="1"/>
  <c r="D18" i="2"/>
  <c r="C12" i="2"/>
  <c r="E17" i="2"/>
  <c r="E16" i="2"/>
  <c r="D42" i="7"/>
  <c r="K33" i="13" l="1"/>
  <c r="K31" i="13"/>
  <c r="L4" i="13"/>
  <c r="G3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1" i="13"/>
  <c r="L31" i="13" s="1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K29" i="13"/>
  <c r="K30" i="13"/>
  <c r="K3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E18" i="2"/>
  <c r="D39" i="7"/>
  <c r="D10" i="7"/>
  <c r="D45" i="7"/>
  <c r="D50" i="7"/>
  <c r="D37" i="7"/>
  <c r="D27" i="7"/>
  <c r="D34" i="7"/>
  <c r="D22" i="7"/>
  <c r="D53" i="7"/>
  <c r="E4" i="7" s="1"/>
  <c r="F4" i="7" s="1"/>
  <c r="D8" i="7"/>
  <c r="D51" i="7"/>
  <c r="D47" i="7"/>
  <c r="D31" i="7"/>
  <c r="D40" i="7"/>
  <c r="D36" i="7"/>
  <c r="D49" i="7"/>
  <c r="D15" i="7"/>
  <c r="D30" i="7"/>
  <c r="D5" i="7"/>
  <c r="D29" i="7"/>
  <c r="D44" i="7"/>
  <c r="D23" i="7"/>
  <c r="D16" i="7"/>
  <c r="D46" i="7"/>
  <c r="D18" i="7"/>
  <c r="D9" i="7"/>
  <c r="D13" i="7"/>
  <c r="D35" i="7"/>
  <c r="D6" i="7"/>
  <c r="D25" i="7"/>
  <c r="D11" i="7"/>
  <c r="D17" i="7"/>
  <c r="D14" i="7"/>
  <c r="D43" i="7"/>
  <c r="D33" i="7"/>
  <c r="D21" i="7"/>
  <c r="D24" i="7"/>
  <c r="D7" i="7"/>
  <c r="D38" i="7"/>
  <c r="D28" i="7"/>
  <c r="D41" i="7"/>
  <c r="D48" i="7"/>
  <c r="D19" i="7"/>
  <c r="D26" i="7"/>
  <c r="D20" i="7"/>
  <c r="L33" i="13" l="1"/>
  <c r="K53" i="13"/>
  <c r="L5" i="13"/>
  <c r="G53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M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32" i="13"/>
  <c r="M4" i="13"/>
  <c r="E53" i="7"/>
  <c r="E42" i="7"/>
  <c r="E41" i="7"/>
  <c r="F41" i="7" s="1"/>
  <c r="E24" i="7"/>
  <c r="F24" i="7" s="1"/>
  <c r="E14" i="7"/>
  <c r="F14" i="7" s="1"/>
  <c r="E6" i="7"/>
  <c r="F6" i="7" s="1"/>
  <c r="E18" i="7"/>
  <c r="F18" i="7" s="1"/>
  <c r="E44" i="7"/>
  <c r="F44" i="7" s="1"/>
  <c r="E15" i="7"/>
  <c r="F15" i="7" s="1"/>
  <c r="E31" i="7"/>
  <c r="F31" i="7" s="1"/>
  <c r="E34" i="7"/>
  <c r="F34" i="7" s="1"/>
  <c r="E45" i="7"/>
  <c r="F45" i="7" s="1"/>
  <c r="E26" i="7"/>
  <c r="F26" i="7" s="1"/>
  <c r="E28" i="7"/>
  <c r="F28" i="7" s="1"/>
  <c r="E21" i="7"/>
  <c r="F21" i="7" s="1"/>
  <c r="E17" i="7"/>
  <c r="F17" i="7" s="1"/>
  <c r="E35" i="7"/>
  <c r="F35" i="7" s="1"/>
  <c r="E46" i="7"/>
  <c r="F46" i="7" s="1"/>
  <c r="E29" i="7"/>
  <c r="F29" i="7" s="1"/>
  <c r="E49" i="7"/>
  <c r="F49" i="7" s="1"/>
  <c r="E47" i="7"/>
  <c r="F47" i="7" s="1"/>
  <c r="D32" i="7"/>
  <c r="E32" i="7" s="1"/>
  <c r="F32" i="7" s="1"/>
  <c r="D12" i="7"/>
  <c r="E27" i="7"/>
  <c r="F27" i="7" s="1"/>
  <c r="E10" i="7"/>
  <c r="F10" i="7" s="1"/>
  <c r="E19" i="7"/>
  <c r="F19" i="7" s="1"/>
  <c r="E38" i="7"/>
  <c r="F38" i="7" s="1"/>
  <c r="E33" i="7"/>
  <c r="F33" i="7" s="1"/>
  <c r="E11" i="7"/>
  <c r="F11" i="7" s="1"/>
  <c r="E13" i="7"/>
  <c r="F13" i="7" s="1"/>
  <c r="E16" i="7"/>
  <c r="F16" i="7" s="1"/>
  <c r="E5" i="7"/>
  <c r="F5" i="7" s="1"/>
  <c r="E36" i="7"/>
  <c r="F36" i="7" s="1"/>
  <c r="E51" i="7"/>
  <c r="F51" i="7" s="1"/>
  <c r="E22" i="7"/>
  <c r="F22" i="7" s="1"/>
  <c r="E37" i="7"/>
  <c r="F37" i="7" s="1"/>
  <c r="E39" i="7"/>
  <c r="F39" i="7" s="1"/>
  <c r="E20" i="7"/>
  <c r="F20" i="7" s="1"/>
  <c r="E48" i="7"/>
  <c r="F48" i="7" s="1"/>
  <c r="E7" i="7"/>
  <c r="F7" i="7" s="1"/>
  <c r="E43" i="7"/>
  <c r="F43" i="7" s="1"/>
  <c r="E25" i="7"/>
  <c r="F25" i="7" s="1"/>
  <c r="E9" i="7"/>
  <c r="F9" i="7" s="1"/>
  <c r="E23" i="7"/>
  <c r="F23" i="7" s="1"/>
  <c r="E30" i="7"/>
  <c r="F30" i="7" s="1"/>
  <c r="E40" i="7"/>
  <c r="F40" i="7" s="1"/>
  <c r="E8" i="7"/>
  <c r="F8" i="7" s="1"/>
  <c r="E50" i="7"/>
  <c r="F50" i="7" s="1"/>
  <c r="L53" i="13" l="1"/>
  <c r="M53" i="13"/>
  <c r="M32" i="13"/>
  <c r="N32" i="13" s="1"/>
  <c r="O32" i="13" s="1"/>
  <c r="M51" i="13"/>
  <c r="M50" i="13"/>
  <c r="M49" i="13"/>
  <c r="M48" i="13"/>
  <c r="M47" i="13"/>
  <c r="M46" i="13"/>
  <c r="M45" i="13"/>
  <c r="M44" i="13"/>
  <c r="M43" i="13"/>
  <c r="N43" i="13" s="1"/>
  <c r="O43" i="13" s="1"/>
  <c r="M42" i="13"/>
  <c r="N42" i="13" s="1"/>
  <c r="O42" i="13" s="1"/>
  <c r="M41" i="13"/>
  <c r="N41" i="13" s="1"/>
  <c r="O41" i="13" s="1"/>
  <c r="M40" i="13"/>
  <c r="N40" i="13" s="1"/>
  <c r="O40" i="13" s="1"/>
  <c r="M39" i="13"/>
  <c r="N39" i="13" s="1"/>
  <c r="O39" i="13" s="1"/>
  <c r="M38" i="13"/>
  <c r="M37" i="13"/>
  <c r="M36" i="13"/>
  <c r="M35" i="13"/>
  <c r="M34" i="13"/>
  <c r="M28" i="13"/>
  <c r="M27" i="13"/>
  <c r="M26" i="13"/>
  <c r="M25" i="13"/>
  <c r="M24" i="13"/>
  <c r="M23" i="13"/>
  <c r="N23" i="13" s="1"/>
  <c r="O23" i="13" s="1"/>
  <c r="M22" i="13"/>
  <c r="N22" i="13" s="1"/>
  <c r="O22" i="13" s="1"/>
  <c r="M21" i="13"/>
  <c r="N21" i="13" s="1"/>
  <c r="O21" i="13" s="1"/>
  <c r="M20" i="13"/>
  <c r="N20" i="13" s="1"/>
  <c r="O20" i="13" s="1"/>
  <c r="M19" i="13"/>
  <c r="N19" i="13" s="1"/>
  <c r="O19" i="13" s="1"/>
  <c r="M18" i="13"/>
  <c r="N18" i="13" s="1"/>
  <c r="O18" i="13" s="1"/>
  <c r="M17" i="13"/>
  <c r="M16" i="13"/>
  <c r="M15" i="13"/>
  <c r="M14" i="13"/>
  <c r="M13" i="13"/>
  <c r="M12" i="13"/>
  <c r="M11" i="13"/>
  <c r="M10" i="13"/>
  <c r="M9" i="13"/>
  <c r="M8" i="13"/>
  <c r="M7" i="13"/>
  <c r="N7" i="13" s="1"/>
  <c r="O7" i="13" s="1"/>
  <c r="M6" i="13"/>
  <c r="N6" i="13" s="1"/>
  <c r="O6" i="13" s="1"/>
  <c r="M5" i="13"/>
  <c r="N5" i="13" s="1"/>
  <c r="O5" i="13" s="1"/>
  <c r="E12" i="7"/>
  <c r="F12" i="7" s="1"/>
  <c r="F53" i="7" s="1"/>
  <c r="G4" i="7" s="1"/>
  <c r="N45" i="13" l="1"/>
  <c r="O45" i="13" s="1"/>
  <c r="N46" i="13"/>
  <c r="O46" i="13" s="1"/>
  <c r="N47" i="13"/>
  <c r="O47" i="13" s="1"/>
  <c r="N8" i="13"/>
  <c r="O8" i="13" s="1"/>
  <c r="N27" i="13"/>
  <c r="O27" i="13" s="1"/>
  <c r="N48" i="13"/>
  <c r="O48" i="13" s="1"/>
  <c r="N10" i="13"/>
  <c r="O10" i="13" s="1"/>
  <c r="N49" i="13"/>
  <c r="O49" i="13" s="1"/>
  <c r="N25" i="13"/>
  <c r="O25" i="13" s="1"/>
  <c r="N13" i="13"/>
  <c r="O13" i="13" s="1"/>
  <c r="N34" i="13"/>
  <c r="O34" i="13" s="1"/>
  <c r="N24" i="13"/>
  <c r="O24" i="13" s="1"/>
  <c r="N11" i="13"/>
  <c r="O11" i="13" s="1"/>
  <c r="N35" i="13"/>
  <c r="O35" i="13" s="1"/>
  <c r="N9" i="13"/>
  <c r="O9" i="13" s="1"/>
  <c r="N12" i="13"/>
  <c r="O12" i="13" s="1"/>
  <c r="N15" i="13"/>
  <c r="O15" i="13" s="1"/>
  <c r="N44" i="13"/>
  <c r="O44" i="13" s="1"/>
  <c r="N26" i="13"/>
  <c r="O26" i="13" s="1"/>
  <c r="N28" i="13"/>
  <c r="O28" i="13" s="1"/>
  <c r="N14" i="13"/>
  <c r="O14" i="13" s="1"/>
  <c r="N16" i="13"/>
  <c r="O16" i="13" s="1"/>
  <c r="N37" i="13"/>
  <c r="O37" i="13" s="1"/>
  <c r="N50" i="13"/>
  <c r="O50" i="13" s="1"/>
  <c r="N51" i="13"/>
  <c r="O51" i="13" s="1"/>
  <c r="N36" i="13"/>
  <c r="O36" i="13" s="1"/>
  <c r="N17" i="13"/>
  <c r="O17" i="13" s="1"/>
  <c r="N38" i="13"/>
  <c r="O38" i="13" s="1"/>
  <c r="N4" i="13"/>
  <c r="O4" i="13" s="1"/>
  <c r="G42" i="7"/>
  <c r="G45" i="7"/>
  <c r="G50" i="7"/>
  <c r="G49" i="7"/>
  <c r="G46" i="7"/>
  <c r="G47" i="7"/>
  <c r="G51" i="7"/>
  <c r="G44" i="7"/>
  <c r="G43" i="7"/>
  <c r="G48" i="7"/>
  <c r="G7" i="7"/>
  <c r="G10" i="7"/>
  <c r="G34" i="7"/>
  <c r="G13" i="7"/>
  <c r="G17" i="7"/>
  <c r="G16" i="7"/>
  <c r="G39" i="7"/>
  <c r="G6" i="7"/>
  <c r="G29" i="7"/>
  <c r="G27" i="7"/>
  <c r="G14" i="7"/>
  <c r="G30" i="7"/>
  <c r="G31" i="7"/>
  <c r="G38" i="7"/>
  <c r="G37" i="7"/>
  <c r="G35" i="7"/>
  <c r="G41" i="7"/>
  <c r="G19" i="7"/>
  <c r="G33" i="7"/>
  <c r="G23" i="7"/>
  <c r="G15" i="7"/>
  <c r="G11" i="7"/>
  <c r="G20" i="7"/>
  <c r="G12" i="7"/>
  <c r="G28" i="7"/>
  <c r="G25" i="7"/>
  <c r="G22" i="7"/>
  <c r="G24" i="7"/>
  <c r="G5" i="7"/>
  <c r="G21" i="7"/>
  <c r="G26" i="7"/>
  <c r="G36" i="7"/>
  <c r="G40" i="7"/>
  <c r="G8" i="7"/>
  <c r="G32" i="7"/>
  <c r="G18" i="7"/>
  <c r="G9" i="7"/>
  <c r="O53" i="13" l="1"/>
  <c r="P34" i="13" s="1"/>
  <c r="P4" i="13"/>
  <c r="P31" i="13"/>
  <c r="P33" i="13"/>
  <c r="P3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G53" i="7"/>
  <c r="R5" i="13" l="1"/>
  <c r="Q5" i="13"/>
  <c r="S5" i="13" s="1"/>
  <c r="R6" i="13"/>
  <c r="Q6" i="13"/>
  <c r="S6" i="13" s="1"/>
  <c r="R7" i="13"/>
  <c r="Q7" i="13"/>
  <c r="S7" i="13" s="1"/>
  <c r="R8" i="13"/>
  <c r="Q8" i="13"/>
  <c r="S8" i="13" s="1"/>
  <c r="R9" i="13"/>
  <c r="Q9" i="13"/>
  <c r="S9" i="13" s="1"/>
  <c r="R10" i="13"/>
  <c r="Q10" i="13"/>
  <c r="S10" i="13" s="1"/>
  <c r="R11" i="13"/>
  <c r="Q11" i="13"/>
  <c r="S11" i="13" s="1"/>
  <c r="R12" i="13"/>
  <c r="Q12" i="13"/>
  <c r="S12" i="13" s="1"/>
  <c r="R13" i="13"/>
  <c r="Q13" i="13"/>
  <c r="S13" i="13" s="1"/>
  <c r="R14" i="13"/>
  <c r="Q14" i="13"/>
  <c r="S14" i="13" s="1"/>
  <c r="R15" i="13"/>
  <c r="Q15" i="13"/>
  <c r="S15" i="13" s="1"/>
  <c r="R16" i="13"/>
  <c r="Q16" i="13"/>
  <c r="S16" i="13" s="1"/>
  <c r="R17" i="13"/>
  <c r="Q17" i="13"/>
  <c r="S17" i="13" s="1"/>
  <c r="R18" i="13"/>
  <c r="Q18" i="13"/>
  <c r="S18" i="13" s="1"/>
  <c r="R19" i="13"/>
  <c r="Q19" i="13"/>
  <c r="S19" i="13" s="1"/>
  <c r="R20" i="13"/>
  <c r="Q20" i="13"/>
  <c r="S20" i="13" s="1"/>
  <c r="R21" i="13"/>
  <c r="Q21" i="13"/>
  <c r="S21" i="13" s="1"/>
  <c r="R22" i="13"/>
  <c r="Q22" i="13"/>
  <c r="S22" i="13" s="1"/>
  <c r="R23" i="13"/>
  <c r="Q23" i="13"/>
  <c r="S23" i="13" s="1"/>
  <c r="R24" i="13"/>
  <c r="Q24" i="13"/>
  <c r="S24" i="13" s="1"/>
  <c r="R25" i="13"/>
  <c r="Q25" i="13"/>
  <c r="S25" i="13" s="1"/>
  <c r="R26" i="13"/>
  <c r="Q26" i="13"/>
  <c r="S26" i="13" s="1"/>
  <c r="R27" i="13"/>
  <c r="Q27" i="13"/>
  <c r="S27" i="13" s="1"/>
  <c r="R28" i="13"/>
  <c r="Q28" i="13"/>
  <c r="S28" i="13" s="1"/>
  <c r="R29" i="13"/>
  <c r="Q29" i="13"/>
  <c r="S29" i="13" s="1"/>
  <c r="R30" i="13"/>
  <c r="Q30" i="13"/>
  <c r="S30" i="13" s="1"/>
  <c r="R34" i="13"/>
  <c r="Q34" i="13"/>
  <c r="S34" i="13" s="1"/>
  <c r="R35" i="13"/>
  <c r="Q35" i="13"/>
  <c r="S35" i="13" s="1"/>
  <c r="R36" i="13"/>
  <c r="Q36" i="13"/>
  <c r="S36" i="13" s="1"/>
  <c r="R37" i="13"/>
  <c r="Q37" i="13"/>
  <c r="S37" i="13" s="1"/>
  <c r="R38" i="13"/>
  <c r="Q38" i="13"/>
  <c r="S38" i="13" s="1"/>
  <c r="R39" i="13"/>
  <c r="Q39" i="13"/>
  <c r="S39" i="13" s="1"/>
  <c r="R40" i="13"/>
  <c r="Q40" i="13"/>
  <c r="S40" i="13" s="1"/>
  <c r="R41" i="13"/>
  <c r="Q41" i="13"/>
  <c r="S41" i="13" s="1"/>
  <c r="R42" i="13"/>
  <c r="Q42" i="13"/>
  <c r="S42" i="13" s="1"/>
  <c r="R43" i="13"/>
  <c r="Q43" i="13"/>
  <c r="S43" i="13" s="1"/>
  <c r="R44" i="13"/>
  <c r="Q44" i="13"/>
  <c r="S44" i="13" s="1"/>
  <c r="R45" i="13"/>
  <c r="Q45" i="13"/>
  <c r="S45" i="13" s="1"/>
  <c r="R46" i="13"/>
  <c r="Q46" i="13"/>
  <c r="S46" i="13" s="1"/>
  <c r="R47" i="13"/>
  <c r="Q47" i="13"/>
  <c r="S47" i="13" s="1"/>
  <c r="R48" i="13"/>
  <c r="Q48" i="13"/>
  <c r="S48" i="13" s="1"/>
  <c r="R49" i="13"/>
  <c r="Q49" i="13"/>
  <c r="S49" i="13" s="1"/>
  <c r="R50" i="13"/>
  <c r="Q50" i="13"/>
  <c r="S50" i="13" s="1"/>
  <c r="R51" i="13"/>
  <c r="Q51" i="13"/>
  <c r="S51" i="13" s="1"/>
  <c r="R32" i="13"/>
  <c r="Q32" i="13"/>
  <c r="S32" i="13" s="1"/>
  <c r="R33" i="13"/>
  <c r="Q33" i="13"/>
  <c r="S33" i="13" s="1"/>
  <c r="R31" i="13"/>
  <c r="Q31" i="13"/>
  <c r="S31" i="13" s="1"/>
  <c r="P53" i="13"/>
  <c r="Q53" i="13" s="1"/>
  <c r="S53" i="13" s="1"/>
  <c r="R4" i="13"/>
  <c r="Q4" i="13"/>
  <c r="S4" i="13" s="1"/>
  <c r="H45" i="7"/>
  <c r="H38" i="7"/>
  <c r="R53" i="13" l="1"/>
  <c r="H50" i="7"/>
  <c r="H32" i="7"/>
  <c r="H48" i="7"/>
  <c r="H14" i="7"/>
  <c r="H27" i="7"/>
  <c r="H33" i="7"/>
  <c r="H11" i="7"/>
  <c r="H43" i="7"/>
  <c r="H41" i="7"/>
  <c r="H25" i="7"/>
  <c r="H9" i="7"/>
  <c r="H40" i="7"/>
  <c r="H24" i="7"/>
  <c r="H8" i="7"/>
  <c r="H39" i="7"/>
  <c r="H7" i="7"/>
  <c r="H6" i="7"/>
  <c r="H36" i="7"/>
  <c r="H49" i="7"/>
  <c r="H31" i="7"/>
  <c r="H30" i="7"/>
  <c r="H46" i="7"/>
  <c r="H13" i="7"/>
  <c r="H28" i="7"/>
  <c r="H44" i="7"/>
  <c r="H26" i="7"/>
  <c r="H23" i="7"/>
  <c r="H19" i="7"/>
  <c r="H17" i="7"/>
  <c r="H16" i="7"/>
  <c r="H47" i="7"/>
  <c r="H29" i="7"/>
  <c r="H12" i="7"/>
  <c r="H10" i="7"/>
  <c r="H22" i="7"/>
  <c r="H37" i="7"/>
  <c r="H21" i="7"/>
  <c r="H5" i="7"/>
  <c r="H20" i="7"/>
  <c r="H4" i="7"/>
  <c r="H35" i="7"/>
  <c r="H51" i="7"/>
  <c r="H34" i="7"/>
  <c r="H18" i="7"/>
  <c r="H53" i="7" l="1"/>
  <c r="I38" i="7" l="1"/>
  <c r="J38" i="7" s="1"/>
  <c r="I39" i="7"/>
  <c r="I40" i="7"/>
  <c r="I41" i="7"/>
  <c r="J39" i="7"/>
  <c r="J40" i="7"/>
  <c r="I53" i="7"/>
  <c r="I45" i="7"/>
  <c r="J45" i="7" s="1"/>
  <c r="I5" i="7"/>
  <c r="J5" i="7" s="1"/>
  <c r="I21" i="7"/>
  <c r="J21" i="7" s="1"/>
  <c r="I34" i="7"/>
  <c r="J34" i="7" s="1"/>
  <c r="I48" i="7"/>
  <c r="J48" i="7" s="1"/>
  <c r="I9" i="7"/>
  <c r="J9" i="7" s="1"/>
  <c r="I7" i="7"/>
  <c r="J7" i="7" s="1"/>
  <c r="I36" i="7"/>
  <c r="J36" i="7" s="1"/>
  <c r="I30" i="7"/>
  <c r="J30" i="7" s="1"/>
  <c r="I16" i="7"/>
  <c r="J16" i="7" s="1"/>
  <c r="I13" i="7"/>
  <c r="J13" i="7" s="1"/>
  <c r="I28" i="7"/>
  <c r="J28" i="7" s="1"/>
  <c r="I50" i="7"/>
  <c r="J50" i="7" s="1"/>
  <c r="J41" i="7"/>
  <c r="I18" i="7"/>
  <c r="J18" i="7" s="1"/>
  <c r="I22" i="7"/>
  <c r="J22" i="7" s="1"/>
  <c r="I44" i="7"/>
  <c r="J44" i="7" s="1"/>
  <c r="I26" i="7"/>
  <c r="J26" i="7" s="1"/>
  <c r="I19" i="7"/>
  <c r="J19" i="7" s="1"/>
  <c r="I17" i="7"/>
  <c r="J17" i="7" s="1"/>
  <c r="I14" i="7"/>
  <c r="J14" i="7" s="1"/>
  <c r="I32" i="7"/>
  <c r="J32" i="7" s="1"/>
  <c r="I25" i="7"/>
  <c r="J25" i="7" s="1"/>
  <c r="I10" i="7"/>
  <c r="J10" i="7" s="1"/>
  <c r="I6" i="7"/>
  <c r="J6" i="7" s="1"/>
  <c r="I33" i="7"/>
  <c r="J33" i="7" s="1"/>
  <c r="I35" i="7"/>
  <c r="J35" i="7" s="1"/>
  <c r="I24" i="7"/>
  <c r="J24" i="7" s="1"/>
  <c r="I27" i="7"/>
  <c r="J27" i="7" s="1"/>
  <c r="I49" i="7"/>
  <c r="J49" i="7" s="1"/>
  <c r="I31" i="7"/>
  <c r="J31" i="7" s="1"/>
  <c r="I11" i="7"/>
  <c r="J11" i="7" s="1"/>
  <c r="I29" i="7"/>
  <c r="J29" i="7" s="1"/>
  <c r="I46" i="7"/>
  <c r="J46" i="7" s="1"/>
  <c r="I37" i="7"/>
  <c r="J37" i="7" s="1"/>
  <c r="I8" i="7"/>
  <c r="J8" i="7" s="1"/>
  <c r="I20" i="7"/>
  <c r="J20" i="7" s="1"/>
  <c r="I23" i="7"/>
  <c r="J23" i="7" s="1"/>
  <c r="J12" i="7"/>
  <c r="I4" i="7"/>
  <c r="J4" i="7" s="1"/>
  <c r="I51" i="7"/>
  <c r="J51" i="7" s="1"/>
  <c r="I47" i="7"/>
  <c r="J47" i="7" s="1"/>
  <c r="I43" i="7"/>
  <c r="J43" i="7" s="1"/>
  <c r="J53" i="7" l="1"/>
  <c r="K38" i="7" l="1"/>
  <c r="L38" i="7" s="1"/>
  <c r="K42" i="7"/>
  <c r="L42" i="7" s="1"/>
  <c r="M42" i="7" s="1"/>
  <c r="K41" i="7"/>
  <c r="L41" i="7" s="1"/>
  <c r="M41" i="7" s="1"/>
  <c r="K39" i="7"/>
  <c r="L39" i="7" s="1"/>
  <c r="M39" i="7" s="1"/>
  <c r="K40" i="7"/>
  <c r="L40" i="7" s="1"/>
  <c r="M40" i="7" s="1"/>
  <c r="K17" i="7"/>
  <c r="L17" i="7" s="1"/>
  <c r="K33" i="7"/>
  <c r="L33" i="7" s="1"/>
  <c r="K49" i="7"/>
  <c r="K21" i="7"/>
  <c r="L21" i="7" s="1"/>
  <c r="K37" i="7"/>
  <c r="L37" i="7" s="1"/>
  <c r="K16" i="7"/>
  <c r="L16" i="7" s="1"/>
  <c r="K5" i="7"/>
  <c r="L5" i="7" s="1"/>
  <c r="K48" i="7"/>
  <c r="K6" i="7"/>
  <c r="K7" i="7"/>
  <c r="L7" i="7" s="1"/>
  <c r="K23" i="7"/>
  <c r="L23" i="7" s="1"/>
  <c r="K8" i="7"/>
  <c r="L8" i="7" s="1"/>
  <c r="M8" i="7" s="1"/>
  <c r="K9" i="7"/>
  <c r="L9" i="7" s="1"/>
  <c r="K25" i="7"/>
  <c r="L25" i="7" s="1"/>
  <c r="K13" i="7"/>
  <c r="L13" i="7" s="1"/>
  <c r="K10" i="7"/>
  <c r="L10" i="7" s="1"/>
  <c r="K26" i="7"/>
  <c r="L26" i="7" s="1"/>
  <c r="K11" i="7"/>
  <c r="L11" i="7" s="1"/>
  <c r="K43" i="7"/>
  <c r="K12" i="7"/>
  <c r="L12" i="7" s="1"/>
  <c r="K32" i="7"/>
  <c r="L32" i="7" s="1"/>
  <c r="K27" i="7"/>
  <c r="L27" i="7" s="1"/>
  <c r="M27" i="7" s="1"/>
  <c r="K28" i="7"/>
  <c r="L28" i="7" s="1"/>
  <c r="K45" i="7"/>
  <c r="K19" i="7"/>
  <c r="L19" i="7" s="1"/>
  <c r="K50" i="7"/>
  <c r="K34" i="7"/>
  <c r="L34" i="7" s="1"/>
  <c r="M34" i="7" s="1"/>
  <c r="K29" i="7"/>
  <c r="L29" i="7" s="1"/>
  <c r="K22" i="7"/>
  <c r="L22" i="7" s="1"/>
  <c r="K36" i="7"/>
  <c r="L36" i="7" s="1"/>
  <c r="M36" i="7" s="1"/>
  <c r="K51" i="7"/>
  <c r="K35" i="7"/>
  <c r="L35" i="7" s="1"/>
  <c r="M35" i="7" s="1"/>
  <c r="K18" i="7"/>
  <c r="L18" i="7" s="1"/>
  <c r="M18" i="7" s="1"/>
  <c r="K44" i="7"/>
  <c r="K31" i="7"/>
  <c r="L31" i="7" s="1"/>
  <c r="M31" i="7" s="1"/>
  <c r="K24" i="7"/>
  <c r="L24" i="7" s="1"/>
  <c r="K47" i="7"/>
  <c r="K15" i="7"/>
  <c r="L15" i="7" s="1"/>
  <c r="K46" i="7"/>
  <c r="K20" i="7"/>
  <c r="L20" i="7" s="1"/>
  <c r="K14" i="7"/>
  <c r="L14" i="7" s="1"/>
  <c r="K30" i="7"/>
  <c r="L30" i="7" s="1"/>
  <c r="K4" i="7"/>
  <c r="L4" i="7" s="1"/>
  <c r="M4" i="7" s="1"/>
  <c r="L50" i="7" l="1"/>
  <c r="M50" i="7" s="1"/>
  <c r="L48" i="7"/>
  <c r="M48" i="7" s="1"/>
  <c r="L45" i="7"/>
  <c r="M45" i="7" s="1"/>
  <c r="L47" i="7"/>
  <c r="M47" i="7" s="1"/>
  <c r="L49" i="7"/>
  <c r="M49" i="7" s="1"/>
  <c r="L51" i="7"/>
  <c r="M51" i="7" s="1"/>
  <c r="L46" i="7"/>
  <c r="M46" i="7" s="1"/>
  <c r="L43" i="7"/>
  <c r="M43" i="7" s="1"/>
  <c r="L44" i="7"/>
  <c r="M44" i="7" s="1"/>
  <c r="L6" i="7"/>
  <c r="M6" i="7" s="1"/>
  <c r="M32" i="7"/>
  <c r="M16" i="7"/>
  <c r="M29" i="7"/>
  <c r="M24" i="7"/>
  <c r="M22" i="7"/>
  <c r="M37" i="7"/>
  <c r="M10" i="7"/>
  <c r="M26" i="7"/>
  <c r="M17" i="7"/>
  <c r="M7" i="7"/>
  <c r="M23" i="7"/>
  <c r="M19" i="7"/>
  <c r="M25" i="7"/>
  <c r="M21" i="7"/>
  <c r="M33" i="7"/>
  <c r="M9" i="7"/>
  <c r="M13" i="7"/>
  <c r="M30" i="7"/>
  <c r="M28" i="7"/>
  <c r="M5" i="7"/>
  <c r="M14" i="7"/>
  <c r="M11" i="7"/>
  <c r="M20" i="7"/>
  <c r="K53" i="7"/>
  <c r="L53" i="7" l="1"/>
  <c r="M53" i="7" s="1"/>
</calcChain>
</file>

<file path=xl/sharedStrings.xml><?xml version="1.0" encoding="utf-8"?>
<sst xmlns="http://schemas.openxmlformats.org/spreadsheetml/2006/main" count="400" uniqueCount="225">
  <si>
    <t>hospname</t>
  </si>
  <si>
    <t>% PAU</t>
  </si>
  <si>
    <t>MERITUS</t>
  </si>
  <si>
    <t>UNIVERSITY OF MARYLAND</t>
  </si>
  <si>
    <t>PRINCE GEORGE</t>
  </si>
  <si>
    <t>HOLY CROSS</t>
  </si>
  <si>
    <t>FREDERICK MEMORIAL</t>
  </si>
  <si>
    <t>HARFORD</t>
  </si>
  <si>
    <t>MERCY</t>
  </si>
  <si>
    <t>JOHNS HOPKINS</t>
  </si>
  <si>
    <t>DORCHESTER</t>
  </si>
  <si>
    <t>ST. AGNES</t>
  </si>
  <si>
    <t>SINAI</t>
  </si>
  <si>
    <t>BON SECOURS</t>
  </si>
  <si>
    <t>FRANKLIN SQUARE</t>
  </si>
  <si>
    <t>WASHINGTON ADVENTIST</t>
  </si>
  <si>
    <t>GARRETT COUNTY</t>
  </si>
  <si>
    <t>MONTGOMERY GENERAL</t>
  </si>
  <si>
    <t>PENINSULA REGIONAL</t>
  </si>
  <si>
    <t>SUBURBAN</t>
  </si>
  <si>
    <t>ANNE ARUNDEL</t>
  </si>
  <si>
    <t>UNION MEMORIAL</t>
  </si>
  <si>
    <t>WESTERN MARYLAND HEALTH SYSTEM</t>
  </si>
  <si>
    <t>ST. MARY</t>
  </si>
  <si>
    <t>HOPKINS BAYVIEW MED CTR</t>
  </si>
  <si>
    <t>CHESTERTOWN</t>
  </si>
  <si>
    <t>UNION HOSPITAL  OF CECIL COUNT</t>
  </si>
  <si>
    <t>CARROLL COUNTY</t>
  </si>
  <si>
    <t>HARBOR</t>
  </si>
  <si>
    <t>CHARLES REGIONAL</t>
  </si>
  <si>
    <t>EASTON</t>
  </si>
  <si>
    <t>UMMC MIDTOWN</t>
  </si>
  <si>
    <t>CALVERT</t>
  </si>
  <si>
    <t>NORTHWEST</t>
  </si>
  <si>
    <t>BALTIMORE WASHINGTON MEDICAL CENTER</t>
  </si>
  <si>
    <t>G.B.M.C.</t>
  </si>
  <si>
    <t>MCCREADY</t>
  </si>
  <si>
    <t>HOWARD COUNTY</t>
  </si>
  <si>
    <t>UPPER CHESAPEAKE HEALTH</t>
  </si>
  <si>
    <t>DOCTORS COMMUNITY</t>
  </si>
  <si>
    <t>LAUREL REGIONAL</t>
  </si>
  <si>
    <t>GOOD SAMARITAN</t>
  </si>
  <si>
    <t>SHADY GROVE</t>
  </si>
  <si>
    <t>REHAB &amp; ORTHO</t>
  </si>
  <si>
    <t>FT. WASHINGTON</t>
  </si>
  <si>
    <t>ATLANTIC GENERAL</t>
  </si>
  <si>
    <t>SOUTHERN MARYLAND</t>
  </si>
  <si>
    <t>UM ST. JOSEPH</t>
  </si>
  <si>
    <t>LEVINDALE</t>
  </si>
  <si>
    <t>HOLY CROSS GERMANTOWN</t>
  </si>
  <si>
    <t>Formulas</t>
  </si>
  <si>
    <t>A</t>
  </si>
  <si>
    <t>Proposed Required Revenue Reduction %</t>
  </si>
  <si>
    <t>B</t>
  </si>
  <si>
    <t>Total PAU %</t>
  </si>
  <si>
    <t>D</t>
  </si>
  <si>
    <t>Total PAU $</t>
  </si>
  <si>
    <t>Hosp ID</t>
  </si>
  <si>
    <t>Hospital Name</t>
  </si>
  <si>
    <t>Percentages have been rounded for display but full numbers may be used in calculations. Final scaling percentages are rounded to two decimal places.</t>
  </si>
  <si>
    <t>UMMC</t>
  </si>
  <si>
    <t>PRMC</t>
  </si>
  <si>
    <t>C</t>
  </si>
  <si>
    <t>D = B*C</t>
  </si>
  <si>
    <t>Proposed Required Revenue Reduction $</t>
  </si>
  <si>
    <t>E=D/A</t>
  </si>
  <si>
    <t>Total</t>
  </si>
  <si>
    <t>Meritus</t>
  </si>
  <si>
    <t>Holy Cross</t>
  </si>
  <si>
    <t>Frederick</t>
  </si>
  <si>
    <t>UM-Harford</t>
  </si>
  <si>
    <t>Mercy</t>
  </si>
  <si>
    <t>Johns Hopkins</t>
  </si>
  <si>
    <t>UM-Dorchester</t>
  </si>
  <si>
    <t>St Agnes</t>
  </si>
  <si>
    <t>Sinai</t>
  </si>
  <si>
    <t>Bon Secours</t>
  </si>
  <si>
    <t>MS Franklin Sq</t>
  </si>
  <si>
    <t>Wash Adventist</t>
  </si>
  <si>
    <t>Garrett</t>
  </si>
  <si>
    <t>MS Montgomery</t>
  </si>
  <si>
    <t>Suburban</t>
  </si>
  <si>
    <t>AAMC</t>
  </si>
  <si>
    <t>MS Union Mem</t>
  </si>
  <si>
    <t>Western MD</t>
  </si>
  <si>
    <t>MS St Marys</t>
  </si>
  <si>
    <t>UM-Chestertown</t>
  </si>
  <si>
    <t>Union of Cecil</t>
  </si>
  <si>
    <t>Carroll</t>
  </si>
  <si>
    <t>MS Harbor</t>
  </si>
  <si>
    <t>UM-Charles</t>
  </si>
  <si>
    <t>UM-Easton</t>
  </si>
  <si>
    <t>UMMC Midtown</t>
  </si>
  <si>
    <t>Calvert</t>
  </si>
  <si>
    <t>Northwest</t>
  </si>
  <si>
    <t>UM-BWMC</t>
  </si>
  <si>
    <t>GBMC</t>
  </si>
  <si>
    <t>McCready</t>
  </si>
  <si>
    <t>Howard</t>
  </si>
  <si>
    <t>UM-UCH</t>
  </si>
  <si>
    <t>Doctors</t>
  </si>
  <si>
    <t>MS Good Sam</t>
  </si>
  <si>
    <t>Shady Grove</t>
  </si>
  <si>
    <t>UMROI</t>
  </si>
  <si>
    <t>Ft Washington</t>
  </si>
  <si>
    <t>Atlantic General</t>
  </si>
  <si>
    <t>MS Southern MD</t>
  </si>
  <si>
    <t>UM-St Joes</t>
  </si>
  <si>
    <t>Levindale</t>
  </si>
  <si>
    <t>HC-Germantown</t>
  </si>
  <si>
    <t>Bayview</t>
  </si>
  <si>
    <t>Hospital-specific readmission revenue is calculated revenue from sending readmissions. Statewide reduction calculated based on actual readmissions revenue.</t>
  </si>
  <si>
    <t>Scores updated</t>
  </si>
  <si>
    <t>File corrected</t>
  </si>
  <si>
    <t>Date</t>
  </si>
  <si>
    <t>Change Log</t>
  </si>
  <si>
    <t>Corrected PG hospital revenue</t>
  </si>
  <si>
    <t>Change</t>
  </si>
  <si>
    <t>Impact</t>
  </si>
  <si>
    <t xml:space="preserve">Revenue adjustment change for Doctors and Calvert.
</t>
  </si>
  <si>
    <t xml:space="preserve">Corrected Total charges in Source PAU% to reflect April 2019 reports. Final adjustment counted as the better of the original or restated adjustment. </t>
  </si>
  <si>
    <t>No impact on adjustments</t>
  </si>
  <si>
    <t>Ry19 Total Permanent Revenue used in savings calculation (Savings tab, C3) corrected to exclude Laurel Outpatient Revenue.</t>
  </si>
  <si>
    <t>hospid id</t>
  </si>
  <si>
    <t>2019 PQI</t>
  </si>
  <si>
    <t>2018 PQI</t>
  </si>
  <si>
    <t>PAU Readmissions Adjustment $</t>
  </si>
  <si>
    <t>PAU Readmissions Adjustment $ (Normalized)</t>
  </si>
  <si>
    <t>PAU Charges</t>
  </si>
  <si>
    <t>Total charges</t>
  </si>
  <si>
    <t>Hospital ID</t>
  </si>
  <si>
    <t>UM-PGHC</t>
  </si>
  <si>
    <t>St. Agnes</t>
  </si>
  <si>
    <t>MedStar Fr Square</t>
  </si>
  <si>
    <t>Washington Adventist</t>
  </si>
  <si>
    <t>MedStar Montgomery</t>
  </si>
  <si>
    <t>Peninsula</t>
  </si>
  <si>
    <t>Anne Arundel</t>
  </si>
  <si>
    <t>MedStar Union Mem</t>
  </si>
  <si>
    <t>Western Maryland</t>
  </si>
  <si>
    <t>MedStar St. Mary's</t>
  </si>
  <si>
    <t>JH Bayview</t>
  </si>
  <si>
    <t>MedStar Harbor</t>
  </si>
  <si>
    <t>UM-Charles Regional</t>
  </si>
  <si>
    <t>Howard County</t>
  </si>
  <si>
    <t>UM-Upper Chesapeake</t>
  </si>
  <si>
    <t>UM-Laurel</t>
  </si>
  <si>
    <t>MedStar Good Sam</t>
  </si>
  <si>
    <t>Ft. Washington</t>
  </si>
  <si>
    <t>MedStar Southern MD</t>
  </si>
  <si>
    <t>UM-St. Joe</t>
  </si>
  <si>
    <t>statewide</t>
  </si>
  <si>
    <t>Statewide</t>
  </si>
  <si>
    <t>PQIs Charges</t>
  </si>
  <si>
    <t>non PQI or PDI Readmission Charges</t>
  </si>
  <si>
    <t>pdi charges</t>
  </si>
  <si>
    <t>PAU Readmissions Adjustment %</t>
  </si>
  <si>
    <t>PQI and PDI charges</t>
  </si>
  <si>
    <t>PAU reduction %</t>
  </si>
  <si>
    <t>PAU reduction $</t>
  </si>
  <si>
    <t>Avoidable Admissions Reduction</t>
  </si>
  <si>
    <t>Avoidable Admission Adjustment $</t>
  </si>
  <si>
    <t>Avoidable Admissions Adjustment $(Normalized)</t>
  </si>
  <si>
    <t>G = F*A</t>
  </si>
  <si>
    <t>H</t>
  </si>
  <si>
    <t>I=A*H</t>
  </si>
  <si>
    <t>J = G/I</t>
  </si>
  <si>
    <t>F = round(E,4)</t>
  </si>
  <si>
    <t>Laurel</t>
  </si>
  <si>
    <t>% PQIPDI</t>
  </si>
  <si>
    <t>% Readmit</t>
  </si>
  <si>
    <t>UM-PG</t>
  </si>
  <si>
    <t>F=E*C</t>
  </si>
  <si>
    <t>Readmissions</t>
  </si>
  <si>
    <t>Required PAU reduction ($)</t>
  </si>
  <si>
    <t>Required PAU reduction (%)</t>
  </si>
  <si>
    <t>Table 1: Calculation of Statewide Reduction (calculated)</t>
  </si>
  <si>
    <t>Table 2: Calculation of PAU Savings Domain Weights</t>
  </si>
  <si>
    <t>PQIPDIShare</t>
  </si>
  <si>
    <t>Readmitshare</t>
  </si>
  <si>
    <t>J=I*C</t>
  </si>
  <si>
    <t>L=G+K</t>
  </si>
  <si>
    <t>M= L/C</t>
  </si>
  <si>
    <t>Adjusted proposed required revenue reduction</t>
  </si>
  <si>
    <t>Avoidable Admissions (PQIs and PDIs)</t>
  </si>
  <si>
    <t>Weighted Avoidable Admission Composite</t>
  </si>
  <si>
    <t>PQI 90 Risk Adjusted Rate</t>
  </si>
  <si>
    <t>PDI 90 Risk Adjusted Rate</t>
  </si>
  <si>
    <t>E</t>
  </si>
  <si>
    <t>F=(D*PQI weight) + (E*PDI Weight)</t>
  </si>
  <si>
    <t>Savings % and domain weights are established in the Savings tab</t>
  </si>
  <si>
    <t xml:space="preserve">E=D/Statewide D * Savings % * Weight </t>
  </si>
  <si>
    <t>I=H/Statewide H *  Savings %  Weight</t>
  </si>
  <si>
    <t>G=F *( Savings$ *Weight) / F tot</t>
  </si>
  <si>
    <t>K=J * (Savings$ * Weight) / J Tot</t>
  </si>
  <si>
    <t>% PAU revenue domain weights</t>
  </si>
  <si>
    <t>Adjusted proposed required revenue reduction % (Rounded)</t>
  </si>
  <si>
    <t>Required Percent Reduction PAU</t>
  </si>
  <si>
    <t>McCready*</t>
  </si>
  <si>
    <t>Footnotes:</t>
  </si>
  <si>
    <t>PAU Revenue*</t>
  </si>
  <si>
    <t xml:space="preserve">* McCready revenue reductions have been incorporated under 210019 - Peninsula Regional </t>
  </si>
  <si>
    <t>RY2024 PAU Savings Reductions</t>
  </si>
  <si>
    <t>RY2025; CY2023 PAU Performance</t>
  </si>
  <si>
    <t>Estimated non PQI RYTD2025 Readmission Performance %</t>
  </si>
  <si>
    <t>Updated 4/23/24</t>
  </si>
  <si>
    <t>CY23 Avoidable Admissions Performance</t>
  </si>
  <si>
    <t xml:space="preserve"> RY24 Permanent Total Revenue</t>
  </si>
  <si>
    <t xml:space="preserve">CY23 Readmissions % </t>
  </si>
  <si>
    <r>
      <rPr>
        <b/>
        <sz val="12"/>
        <color theme="1"/>
        <rFont val="Calibri"/>
        <family val="2"/>
        <scheme val="minor"/>
      </rPr>
      <t>RY24</t>
    </r>
    <r>
      <rPr>
        <sz val="12"/>
        <color theme="1"/>
        <rFont val="Calibri"/>
        <family val="2"/>
        <scheme val="minor"/>
      </rPr>
      <t xml:space="preserve"> Total Approved Permanent Revenue</t>
    </r>
  </si>
  <si>
    <t>RY25 Inflation Factor + Demographic Adjustment</t>
  </si>
  <si>
    <r>
      <t xml:space="preserve">Total experienced PAU </t>
    </r>
    <r>
      <rPr>
        <b/>
        <sz val="12"/>
        <color theme="1"/>
        <rFont val="Calibri"/>
        <family val="2"/>
        <scheme val="minor"/>
      </rPr>
      <t>$ CY 2023</t>
    </r>
  </si>
  <si>
    <t>Proposed PAU Adjustment %</t>
  </si>
  <si>
    <t>Proposed PAU Adjustment $</t>
  </si>
  <si>
    <t>Proposed PAU Adjustment $ Normalized</t>
  </si>
  <si>
    <t>Proposed PAU Adjustment % Normalized</t>
  </si>
  <si>
    <t>N=M-sum(M)</t>
  </si>
  <si>
    <t>O=N X C</t>
  </si>
  <si>
    <t>P=L/sum(L)*(0-sum(O)+L</t>
  </si>
  <si>
    <t>Q=P/C</t>
  </si>
  <si>
    <t>R=P-L</t>
  </si>
  <si>
    <t>PAU Benefit %</t>
  </si>
  <si>
    <t>S= abs(M-Q)</t>
  </si>
  <si>
    <t>Hospital Benefit $</t>
  </si>
  <si>
    <t>STC revenue is combined with UMMC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</si>
</sst>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0%"/>
    <numFmt numFmtId="167" formatCode="0.000%"/>
    <numFmt numFmtId="168" formatCode="0.0000%"/>
    <numFmt numFmtId="169" formatCode="&quot;$&quot;#,##0.00"/>
    <numFmt numFmtId="170" formatCode="_(* #,##0_);_(* \(#,##0\);_(* &quot;-&quot;??_);_(@_)"/>
    <numFmt numFmtId="171" formatCode="0.0%"/>
    <numFmt numFmtId="172" formatCode="0.0"/>
    <numFmt numFmtId="173" formatCode="0.0000000%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0" fontId="0" fillId="0" borderId="0" xfId="2" applyNumberFormat="1" applyFont="1"/>
    <xf numFmtId="167" fontId="0" fillId="0" borderId="0" xfId="2" applyNumberFormat="1" applyFont="1"/>
    <xf numFmtId="0" fontId="8" fillId="0" borderId="0" xfId="0" applyFont="1"/>
    <xf numFmtId="0" fontId="11" fillId="0" borderId="0" xfId="0" applyFont="1"/>
    <xf numFmtId="8" fontId="0" fillId="0" borderId="0" xfId="0" applyNumberFormat="1"/>
    <xf numFmtId="0" fontId="15" fillId="0" borderId="0" xfId="0" applyFont="1"/>
    <xf numFmtId="0" fontId="14" fillId="0" borderId="0" xfId="0" applyFont="1" applyAlignment="1">
      <alignment vertical="center"/>
    </xf>
    <xf numFmtId="0" fontId="15" fillId="0" borderId="5" xfId="0" applyFont="1" applyBorder="1"/>
    <xf numFmtId="0" fontId="15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/>
    <xf numFmtId="168" fontId="15" fillId="0" borderId="0" xfId="2" applyNumberFormat="1" applyFont="1" applyAlignment="1">
      <alignment horizontal="right"/>
    </xf>
    <xf numFmtId="164" fontId="0" fillId="0" borderId="0" xfId="0" applyNumberFormat="1"/>
    <xf numFmtId="164" fontId="15" fillId="0" borderId="0" xfId="0" applyNumberFormat="1" applyFont="1" applyAlignment="1">
      <alignment horizontal="right"/>
    </xf>
    <xf numFmtId="0" fontId="17" fillId="0" borderId="3" xfId="0" applyFont="1" applyBorder="1"/>
    <xf numFmtId="10" fontId="8" fillId="0" borderId="4" xfId="3" applyNumberFormat="1" applyFont="1" applyFill="1" applyBorder="1" applyAlignment="1">
      <alignment horizontal="right"/>
    </xf>
    <xf numFmtId="10" fontId="9" fillId="4" borderId="4" xfId="2" applyNumberFormat="1" applyFont="1" applyFill="1" applyBorder="1" applyAlignment="1">
      <alignment horizontal="right"/>
    </xf>
    <xf numFmtId="0" fontId="17" fillId="0" borderId="2" xfId="0" applyFont="1" applyBorder="1"/>
    <xf numFmtId="10" fontId="8" fillId="0" borderId="0" xfId="3" applyNumberFormat="1" applyFont="1" applyFill="1" applyBorder="1" applyAlignment="1">
      <alignment horizontal="right"/>
    </xf>
    <xf numFmtId="10" fontId="9" fillId="0" borderId="0" xfId="2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0" fontId="15" fillId="0" borderId="2" xfId="0" applyFont="1" applyBorder="1"/>
    <xf numFmtId="14" fontId="8" fillId="0" borderId="2" xfId="0" applyNumberFormat="1" applyFont="1" applyBorder="1"/>
    <xf numFmtId="0" fontId="20" fillId="5" borderId="2" xfId="0" applyFont="1" applyFill="1" applyBorder="1"/>
    <xf numFmtId="0" fontId="8" fillId="0" borderId="2" xfId="0" applyFont="1" applyBorder="1" applyAlignment="1">
      <alignment wrapText="1"/>
    </xf>
    <xf numFmtId="0" fontId="6" fillId="3" borderId="2" xfId="0" applyFont="1" applyFill="1" applyBorder="1"/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164" fontId="7" fillId="0" borderId="2" xfId="1" applyNumberFormat="1" applyFont="1" applyFill="1" applyBorder="1"/>
    <xf numFmtId="166" fontId="7" fillId="0" borderId="2" xfId="2" applyNumberFormat="1" applyFont="1" applyBorder="1" applyAlignment="1">
      <alignment vertical="center"/>
    </xf>
    <xf numFmtId="164" fontId="7" fillId="0" borderId="2" xfId="1" applyNumberFormat="1" applyFont="1" applyBorder="1"/>
    <xf numFmtId="3" fontId="23" fillId="0" borderId="2" xfId="0" applyNumberFormat="1" applyFont="1" applyBorder="1"/>
    <xf numFmtId="0" fontId="7" fillId="0" borderId="0" xfId="0" applyFont="1"/>
    <xf numFmtId="0" fontId="6" fillId="3" borderId="2" xfId="0" applyFont="1" applyFill="1" applyBorder="1" applyAlignment="1">
      <alignment horizontal="right"/>
    </xf>
    <xf numFmtId="0" fontId="6" fillId="0" borderId="2" xfId="0" applyFont="1" applyBorder="1"/>
    <xf numFmtId="169" fontId="0" fillId="0" borderId="0" xfId="4" applyNumberFormat="1" applyFont="1"/>
    <xf numFmtId="170" fontId="15" fillId="0" borderId="0" xfId="4" applyNumberFormat="1" applyFont="1"/>
    <xf numFmtId="164" fontId="14" fillId="0" borderId="0" xfId="4" applyNumberFormat="1" applyFont="1" applyBorder="1" applyAlignment="1">
      <alignment vertical="center"/>
    </xf>
    <xf numFmtId="164" fontId="9" fillId="0" borderId="0" xfId="4" applyNumberFormat="1" applyFont="1" applyFill="1" applyBorder="1" applyAlignment="1">
      <alignment horizontal="right"/>
    </xf>
    <xf numFmtId="164" fontId="15" fillId="0" borderId="0" xfId="4" applyNumberFormat="1" applyFont="1" applyAlignment="1">
      <alignment horizontal="right"/>
    </xf>
    <xf numFmtId="164" fontId="15" fillId="0" borderId="0" xfId="4" applyNumberFormat="1" applyFont="1"/>
    <xf numFmtId="10" fontId="8" fillId="0" borderId="4" xfId="2" applyNumberFormat="1" applyFont="1" applyFill="1" applyBorder="1" applyAlignment="1">
      <alignment horizontal="right"/>
    </xf>
    <xf numFmtId="0" fontId="21" fillId="2" borderId="2" xfId="0" applyFont="1" applyFill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4" fontId="0" fillId="0" borderId="0" xfId="1" applyFont="1"/>
    <xf numFmtId="0" fontId="0" fillId="6" borderId="0" xfId="0" applyFill="1"/>
    <xf numFmtId="0" fontId="25" fillId="0" borderId="0" xfId="0" applyFont="1"/>
    <xf numFmtId="0" fontId="24" fillId="2" borderId="2" xfId="0" applyFont="1" applyFill="1" applyBorder="1" applyAlignment="1">
      <alignment horizontal="center" wrapText="1"/>
    </xf>
    <xf numFmtId="165" fontId="24" fillId="2" borderId="2" xfId="1" applyNumberFormat="1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/>
    </xf>
    <xf numFmtId="165" fontId="24" fillId="2" borderId="2" xfId="1" applyNumberFormat="1" applyFont="1" applyFill="1" applyBorder="1" applyAlignment="1">
      <alignment horizontal="center"/>
    </xf>
    <xf numFmtId="0" fontId="0" fillId="0" borderId="2" xfId="0" applyBorder="1"/>
    <xf numFmtId="0" fontId="24" fillId="0" borderId="2" xfId="0" applyFont="1" applyBorder="1"/>
    <xf numFmtId="43" fontId="0" fillId="0" borderId="0" xfId="4" applyFont="1"/>
    <xf numFmtId="167" fontId="24" fillId="0" borderId="0" xfId="2" applyNumberFormat="1" applyFont="1"/>
    <xf numFmtId="0" fontId="24" fillId="0" borderId="0" xfId="0" applyFont="1"/>
    <xf numFmtId="170" fontId="0" fillId="0" borderId="0" xfId="4" applyNumberFormat="1" applyFont="1"/>
    <xf numFmtId="10" fontId="15" fillId="0" borderId="0" xfId="2" applyNumberFormat="1" applyFont="1" applyAlignment="1">
      <alignment horizontal="right"/>
    </xf>
    <xf numFmtId="0" fontId="15" fillId="0" borderId="0" xfId="0" applyFont="1" applyAlignment="1">
      <alignment wrapText="1"/>
    </xf>
    <xf numFmtId="10" fontId="15" fillId="0" borderId="2" xfId="2" applyNumberFormat="1" applyFont="1" applyBorder="1"/>
    <xf numFmtId="172" fontId="9" fillId="0" borderId="4" xfId="0" applyNumberFormat="1" applyFont="1" applyBorder="1" applyAlignment="1">
      <alignment horizontal="right"/>
    </xf>
    <xf numFmtId="173" fontId="6" fillId="0" borderId="2" xfId="0" applyNumberFormat="1" applyFont="1" applyBorder="1"/>
    <xf numFmtId="10" fontId="7" fillId="0" borderId="2" xfId="0" applyNumberFormat="1" applyFont="1" applyBorder="1"/>
    <xf numFmtId="10" fontId="6" fillId="0" borderId="2" xfId="0" applyNumberFormat="1" applyFont="1" applyBorder="1"/>
    <xf numFmtId="165" fontId="0" fillId="0" borderId="2" xfId="1" applyNumberFormat="1" applyFont="1" applyBorder="1"/>
    <xf numFmtId="10" fontId="15" fillId="0" borderId="2" xfId="0" applyNumberFormat="1" applyFont="1" applyBorder="1"/>
    <xf numFmtId="0" fontId="18" fillId="8" borderId="2" xfId="0" applyFont="1" applyFill="1" applyBorder="1" applyAlignment="1">
      <alignment wrapText="1"/>
    </xf>
    <xf numFmtId="164" fontId="19" fillId="8" borderId="2" xfId="0" applyNumberFormat="1" applyFont="1" applyFill="1" applyBorder="1" applyAlignment="1">
      <alignment horizontal="right" wrapText="1"/>
    </xf>
    <xf numFmtId="164" fontId="19" fillId="8" borderId="2" xfId="4" applyNumberFormat="1" applyFont="1" applyFill="1" applyBorder="1" applyAlignment="1">
      <alignment horizontal="right" wrapText="1"/>
    </xf>
    <xf numFmtId="10" fontId="14" fillId="8" borderId="2" xfId="2" applyNumberFormat="1" applyFont="1" applyFill="1" applyBorder="1"/>
    <xf numFmtId="164" fontId="15" fillId="0" borderId="0" xfId="4" applyNumberFormat="1" applyFont="1" applyBorder="1" applyAlignment="1">
      <alignment wrapText="1"/>
    </xf>
    <xf numFmtId="172" fontId="5" fillId="9" borderId="4" xfId="0" applyNumberFormat="1" applyFont="1" applyFill="1" applyBorder="1" applyAlignment="1">
      <alignment horizontal="right"/>
    </xf>
    <xf numFmtId="10" fontId="20" fillId="9" borderId="4" xfId="2" applyNumberFormat="1" applyFont="1" applyFill="1" applyBorder="1" applyAlignment="1">
      <alignment horizontal="right"/>
    </xf>
    <xf numFmtId="10" fontId="0" fillId="0" borderId="2" xfId="2" applyNumberFormat="1" applyFont="1" applyBorder="1"/>
    <xf numFmtId="164" fontId="19" fillId="9" borderId="2" xfId="0" applyNumberFormat="1" applyFont="1" applyFill="1" applyBorder="1" applyAlignment="1">
      <alignment horizontal="right" wrapText="1"/>
    </xf>
    <xf numFmtId="10" fontId="20" fillId="9" borderId="4" xfId="3" applyNumberFormat="1" applyFont="1" applyFill="1" applyBorder="1" applyAlignment="1">
      <alignment horizontal="right"/>
    </xf>
    <xf numFmtId="0" fontId="0" fillId="0" borderId="2" xfId="0" applyBorder="1" applyAlignment="1">
      <alignment wrapText="1"/>
    </xf>
    <xf numFmtId="164" fontId="8" fillId="0" borderId="4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0" fontId="0" fillId="9" borderId="2" xfId="0" applyFill="1" applyBorder="1"/>
    <xf numFmtId="165" fontId="0" fillId="9" borderId="2" xfId="1" applyNumberFormat="1" applyFont="1" applyFill="1" applyBorder="1"/>
    <xf numFmtId="2" fontId="0" fillId="0" borderId="2" xfId="0" applyNumberFormat="1" applyBorder="1"/>
    <xf numFmtId="171" fontId="15" fillId="0" borderId="0" xfId="2" applyNumberFormat="1" applyFont="1" applyAlignment="1">
      <alignment horizontal="right"/>
    </xf>
    <xf numFmtId="165" fontId="0" fillId="0" borderId="2" xfId="0" applyNumberFormat="1" applyBorder="1"/>
    <xf numFmtId="2" fontId="0" fillId="0" borderId="2" xfId="2" applyNumberFormat="1" applyFont="1" applyBorder="1"/>
    <xf numFmtId="167" fontId="8" fillId="0" borderId="0" xfId="2" applyNumberFormat="1" applyFont="1" applyFill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wrapText="1"/>
    </xf>
    <xf numFmtId="0" fontId="0" fillId="0" borderId="4" xfId="0" applyBorder="1"/>
    <xf numFmtId="0" fontId="24" fillId="0" borderId="6" xfId="0" applyFont="1" applyBorder="1" applyAlignment="1">
      <alignment wrapText="1"/>
    </xf>
    <xf numFmtId="171" fontId="24" fillId="7" borderId="3" xfId="2" applyNumberFormat="1" applyFont="1" applyFill="1" applyBorder="1"/>
    <xf numFmtId="10" fontId="24" fillId="7" borderId="3" xfId="2" applyNumberFormat="1" applyFont="1" applyFill="1" applyBorder="1"/>
    <xf numFmtId="10" fontId="0" fillId="6" borderId="3" xfId="2" applyNumberFormat="1" applyFont="1" applyFill="1" applyBorder="1"/>
    <xf numFmtId="171" fontId="0" fillId="5" borderId="0" xfId="2" applyNumberFormat="1" applyFont="1" applyFill="1" applyBorder="1"/>
    <xf numFmtId="0" fontId="0" fillId="5" borderId="0" xfId="0" applyFill="1"/>
    <xf numFmtId="171" fontId="0" fillId="0" borderId="2" xfId="2" applyNumberFormat="1" applyFont="1" applyFill="1" applyBorder="1"/>
    <xf numFmtId="168" fontId="15" fillId="0" borderId="0" xfId="0" applyNumberFormat="1" applyFont="1"/>
    <xf numFmtId="2" fontId="24" fillId="0" borderId="2" xfId="0" applyNumberFormat="1" applyFont="1" applyBorder="1"/>
    <xf numFmtId="0" fontId="26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10" fontId="23" fillId="0" borderId="2" xfId="2" applyNumberFormat="1" applyFont="1" applyFill="1" applyBorder="1"/>
    <xf numFmtId="2" fontId="0" fillId="0" borderId="0" xfId="0" applyNumberFormat="1"/>
    <xf numFmtId="44" fontId="0" fillId="0" borderId="0" xfId="1" applyFont="1" applyFill="1"/>
    <xf numFmtId="0" fontId="17" fillId="0" borderId="0" xfId="0" applyFont="1"/>
    <xf numFmtId="165" fontId="0" fillId="0" borderId="0" xfId="1" applyNumberFormat="1" applyFont="1"/>
    <xf numFmtId="165" fontId="24" fillId="0" borderId="2" xfId="1" applyNumberFormat="1" applyFont="1" applyBorder="1" applyAlignment="1">
      <alignment wrapText="1"/>
    </xf>
    <xf numFmtId="164" fontId="9" fillId="0" borderId="4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4" fontId="5" fillId="8" borderId="4" xfId="0" applyNumberFormat="1" applyFont="1" applyFill="1" applyBorder="1" applyAlignment="1">
      <alignment horizontal="right"/>
    </xf>
    <xf numFmtId="10" fontId="15" fillId="0" borderId="0" xfId="2" applyNumberFormat="1" applyFont="1"/>
    <xf numFmtId="170" fontId="8" fillId="10" borderId="2" xfId="4" applyNumberFormat="1" applyFont="1" applyFill="1" applyBorder="1" applyAlignment="1">
      <alignment horizontal="center"/>
    </xf>
    <xf numFmtId="167" fontId="8" fillId="10" borderId="2" xfId="2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170" fontId="20" fillId="10" borderId="2" xfId="4" applyNumberFormat="1" applyFont="1" applyFill="1" applyBorder="1" applyAlignment="1">
      <alignment horizontal="center" wrapText="1"/>
    </xf>
    <xf numFmtId="10" fontId="14" fillId="10" borderId="2" xfId="0" applyNumberFormat="1" applyFont="1" applyFill="1" applyBorder="1"/>
    <xf numFmtId="170" fontId="14" fillId="10" borderId="2" xfId="4" applyNumberFormat="1" applyFont="1" applyFill="1" applyBorder="1"/>
    <xf numFmtId="10" fontId="15" fillId="10" borderId="2" xfId="0" applyNumberFormat="1" applyFont="1" applyFill="1" applyBorder="1"/>
    <xf numFmtId="170" fontId="15" fillId="10" borderId="2" xfId="4" applyNumberFormat="1" applyFont="1" applyFill="1" applyBorder="1"/>
    <xf numFmtId="10" fontId="15" fillId="10" borderId="2" xfId="2" applyNumberFormat="1" applyFont="1" applyFill="1" applyBorder="1"/>
    <xf numFmtId="0" fontId="20" fillId="10" borderId="2" xfId="0" applyFont="1" applyFill="1" applyBorder="1" applyAlignment="1">
      <alignment horizontal="center" wrapText="1"/>
    </xf>
    <xf numFmtId="0" fontId="8" fillId="10" borderId="2" xfId="0" applyFont="1" applyFill="1" applyBorder="1"/>
    <xf numFmtId="10" fontId="14" fillId="10" borderId="2" xfId="2" applyNumberFormat="1" applyFont="1" applyFill="1" applyBorder="1"/>
    <xf numFmtId="164" fontId="5" fillId="11" borderId="4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</cellXfs>
  <cellStyles count="5">
    <cellStyle name="Comma" xfId="4" builtinId="3"/>
    <cellStyle name="Currency" xfId="1" builtinId="4"/>
    <cellStyle name="Normal" xfId="0" builtinId="0"/>
    <cellStyle name="Percent" xfId="2" builtinId="5"/>
    <cellStyle name="Percent 3 6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A0B83DD-6BBD-42CB-A1EE-1ACBC08827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hscrc-my.sharepoint.com/hscrc-sas/methodology/CPBM/Quality/SCALING/RY%202018/RY%202018%20Estimated%20Aggregate%20Revenue%20at%20Risk%20Scaling%20Workbook%208.17.17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hscrc-my.sharepoint.com/F/FY%202017/Tables%20FR17/CMS-1655-F%20Tables%2012%20A%20and%20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cratchDr\PRUE\PAU\RY25%20PAU\CY23_Dec_Final_WITH_COVID_PAU_Savings_Performance_RY25.xlsx" TargetMode="External"/><Relationship Id="rId1" Type="http://schemas.openxmlformats.org/officeDocument/2006/relationships/externalLinkPath" Target="CY23_Dec_Final_WITH_COVID_PAU_Savings_Performance_RY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cratchDr\PRUE\PAU\RY25%20PAU\PAU_Summary_RY25_V39_CY23-01_to_CY23-12_created_2024_04_05.xlsx" TargetMode="External"/><Relationship Id="rId1" Type="http://schemas.openxmlformats.org/officeDocument/2006/relationships/externalLinkPath" Target="PAU_Summary_RY25_V39_CY23-01_to_CY23-12_created_2024_04_0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kindo\Downloads\FY24%20Estimated%20IP%20Revenue%20as%20of%206.11.24.xlsx" TargetMode="External"/><Relationship Id="rId1" Type="http://schemas.openxmlformats.org/officeDocument/2006/relationships/externalLinkPath" Target="file:///C:\Users\pakindo\Downloads\FY24%20Estimated%20IP%20Revenue%20as%20of%206.11.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PBM\Quality\SCALING\RY2021\PAU%20Modeling\Population%20and%20PQI%20by%20Hospital%20Age%20and%20Gende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cratchDr\PRUE\PAU\RY25%20PAU\FY24%20Estimated%20IP%20Revenue%20as%20of%206.11.24%20(Final).xlsx" TargetMode="External"/><Relationship Id="rId1" Type="http://schemas.openxmlformats.org/officeDocument/2006/relationships/externalLinkPath" Target="FY24%20Estimated%20IP%20Revenue%20as%20of%206.11.24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QBR Modeling Resul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ab17fr2"/>
      <sheetName val="totpay17"/>
      <sheetName val="finally"/>
      <sheetName val="tableii"/>
      <sheetName val="rfbn_table"/>
      <sheetName val="rfbnout"/>
      <sheetName val="_WI17"/>
      <sheetName val="Table 12A-FR17"/>
      <sheetName val="Table 12B-FR17"/>
    </sheetNames>
    <sheetDataSet>
      <sheetData sheetId="0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-4.21</v>
          </cell>
          <cell r="Q2">
            <v>4.51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98050367251.4505</v>
          </cell>
          <cell r="AI2">
            <v>102472662464.70399</v>
          </cell>
          <cell r="AJ2">
            <v>107558266467.174</v>
          </cell>
          <cell r="AK2">
            <v>108184563173.077</v>
          </cell>
          <cell r="AL2">
            <v>107463318842.839</v>
          </cell>
          <cell r="AM2">
            <v>107457779820.25301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-4.51</v>
          </cell>
          <cell r="Q3">
            <v>4.84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89825711977.932999</v>
          </cell>
          <cell r="AI3">
            <v>94170920987.953705</v>
          </cell>
          <cell r="AJ3">
            <v>99035065324.066498</v>
          </cell>
          <cell r="AK3">
            <v>99638275363.289795</v>
          </cell>
          <cell r="AL3">
            <v>98968086275.066895</v>
          </cell>
          <cell r="AM3">
            <v>98940888806.863693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-5.05</v>
          </cell>
          <cell r="Q4">
            <v>5.35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51743123876.6847</v>
          </cell>
          <cell r="AI4">
            <v>54512964116.764</v>
          </cell>
          <cell r="AJ4">
            <v>57590765549.785797</v>
          </cell>
          <cell r="AK4">
            <v>57974906655.046303</v>
          </cell>
          <cell r="AL4">
            <v>57551489734.659897</v>
          </cell>
          <cell r="AM4">
            <v>57537459816.430397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-3.77</v>
          </cell>
          <cell r="Q5">
            <v>4.1399999999999997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38082588101.248199</v>
          </cell>
          <cell r="AI5">
            <v>39657956871.189697</v>
          </cell>
          <cell r="AJ5">
            <v>41444299774.280899</v>
          </cell>
          <cell r="AK5">
            <v>41663368708.243698</v>
          </cell>
          <cell r="AL5">
            <v>41416596540.407204</v>
          </cell>
          <cell r="AM5">
            <v>41403428990.433502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-0.81</v>
          </cell>
          <cell r="Q6">
            <v>0.94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8224655273.5175695</v>
          </cell>
          <cell r="AI6">
            <v>8301741476.7499504</v>
          </cell>
          <cell r="AJ6">
            <v>8523201143.1074104</v>
          </cell>
          <cell r="AK6">
            <v>8546287809.7875404</v>
          </cell>
          <cell r="AL6">
            <v>8495232567.7715702</v>
          </cell>
          <cell r="AM6">
            <v>8516891013.3891401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-2.92</v>
          </cell>
          <cell r="Q7">
            <v>3.22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4054266848.8885398</v>
          </cell>
          <cell r="AI7">
            <v>4185006615.3857098</v>
          </cell>
          <cell r="AJ7">
            <v>4285180944.6258602</v>
          </cell>
          <cell r="AK7">
            <v>4292106870.5947399</v>
          </cell>
          <cell r="AL7">
            <v>4259343879.9784698</v>
          </cell>
          <cell r="AM7">
            <v>4281468809.7772498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-3.31</v>
          </cell>
          <cell r="Q8">
            <v>3.61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15556788311.5149</v>
          </cell>
          <cell r="AI8">
            <v>16117653064.5984</v>
          </cell>
          <cell r="AJ8">
            <v>16856854928.9275</v>
          </cell>
          <cell r="AK8">
            <v>16940864439.5413</v>
          </cell>
          <cell r="AL8">
            <v>16819679547.971701</v>
          </cell>
          <cell r="AM8">
            <v>16838627915.194799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-3.21</v>
          </cell>
          <cell r="Q9">
            <v>3.4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17168476770.6166</v>
          </cell>
          <cell r="AI9">
            <v>17752770286.688099</v>
          </cell>
          <cell r="AJ9">
            <v>18566802718.7383</v>
          </cell>
          <cell r="AK9">
            <v>18662533448.259201</v>
          </cell>
          <cell r="AL9">
            <v>18555631038.624699</v>
          </cell>
          <cell r="AM9">
            <v>18549252685.6926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-4.63</v>
          </cell>
          <cell r="Q10">
            <v>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25812539387.569</v>
          </cell>
          <cell r="AI10">
            <v>27103961062.9743</v>
          </cell>
          <cell r="AJ10">
            <v>28617790832.779301</v>
          </cell>
          <cell r="AK10">
            <v>28813415731.489601</v>
          </cell>
          <cell r="AL10">
            <v>28617358456.932201</v>
          </cell>
          <cell r="AM10">
            <v>28586015237.2509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-6.09</v>
          </cell>
          <cell r="Q11">
            <v>6.53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27233640659.343899</v>
          </cell>
          <cell r="AI11">
            <v>29011529958.307201</v>
          </cell>
          <cell r="AJ11">
            <v>30708435898.995701</v>
          </cell>
          <cell r="AK11">
            <v>30929354873.405102</v>
          </cell>
          <cell r="AL11">
            <v>30716073351.560001</v>
          </cell>
          <cell r="AM11">
            <v>30685524158.948399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-0.56999999999999995</v>
          </cell>
          <cell r="Q12">
            <v>0.87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1025626899.04175</v>
          </cell>
          <cell r="AI12">
            <v>1034598917.12552</v>
          </cell>
          <cell r="AJ12">
            <v>1061696121.49663</v>
          </cell>
          <cell r="AK12">
            <v>1064277332.2155499</v>
          </cell>
          <cell r="AL12">
            <v>1056349005.87954</v>
          </cell>
          <cell r="AM12">
            <v>1061075765.17792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-0.39</v>
          </cell>
          <cell r="Q13">
            <v>0.53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2496880436.26758</v>
          </cell>
          <cell r="AI13">
            <v>2510092394.9320402</v>
          </cell>
          <cell r="AJ13">
            <v>2569995758.03092</v>
          </cell>
          <cell r="AK13">
            <v>2577745068.0704298</v>
          </cell>
          <cell r="AL13">
            <v>2559386650.6799502</v>
          </cell>
          <cell r="AM13">
            <v>2568883642.4890399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-0.85</v>
          </cell>
          <cell r="Q14">
            <v>1.04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1753288127.6561899</v>
          </cell>
          <cell r="AI14">
            <v>1771507061.2447801</v>
          </cell>
          <cell r="AJ14">
            <v>1821351961.9513299</v>
          </cell>
          <cell r="AK14">
            <v>1823192923.3407199</v>
          </cell>
          <cell r="AL14">
            <v>1815703475.4595499</v>
          </cell>
          <cell r="AM14">
            <v>1819832474.46855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-1.1299999999999999</v>
          </cell>
          <cell r="Q15">
            <v>1.19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1144727853.5518301</v>
          </cell>
          <cell r="AI15">
            <v>1158301842.61373</v>
          </cell>
          <cell r="AJ15">
            <v>1195590476.98333</v>
          </cell>
          <cell r="AK15">
            <v>1200937564.7002399</v>
          </cell>
          <cell r="AL15">
            <v>1193445758.6636</v>
          </cell>
          <cell r="AM15">
            <v>1194769870.5408599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-1.26</v>
          </cell>
          <cell r="Q16">
            <v>1.28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1804131957.0002201</v>
          </cell>
          <cell r="AI16">
            <v>1827241260.8338599</v>
          </cell>
          <cell r="AJ16">
            <v>1874566824.64519</v>
          </cell>
          <cell r="AK16">
            <v>1880134921.4605999</v>
          </cell>
          <cell r="AL16">
            <v>1870347677.0889201</v>
          </cell>
          <cell r="AM16">
            <v>1872329260.71276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-3.59</v>
          </cell>
          <cell r="Q17">
            <v>3.85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5862699296.77036</v>
          </cell>
          <cell r="AI17">
            <v>6088183021.9099998</v>
          </cell>
          <cell r="AJ17">
            <v>6296924117.6929302</v>
          </cell>
          <cell r="AK17">
            <v>6320958618.6676998</v>
          </cell>
          <cell r="AL17">
            <v>6286030098.2209396</v>
          </cell>
          <cell r="AM17">
            <v>6287535983.61096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-4.05</v>
          </cell>
          <cell r="Q18">
            <v>4.32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14851803456.760599</v>
          </cell>
          <cell r="AI18">
            <v>15493321696.530001</v>
          </cell>
          <cell r="AJ18">
            <v>16337111877.4158</v>
          </cell>
          <cell r="AK18">
            <v>16443927633.622101</v>
          </cell>
          <cell r="AL18">
            <v>16336638620.885401</v>
          </cell>
          <cell r="AM18">
            <v>16316619675.212999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-4.49</v>
          </cell>
          <cell r="Q19">
            <v>4.74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16598557838.458401</v>
          </cell>
          <cell r="AI19">
            <v>17385793408.582802</v>
          </cell>
          <cell r="AJ19">
            <v>18307445324.6348</v>
          </cell>
          <cell r="AK19">
            <v>18430561843.481098</v>
          </cell>
          <cell r="AL19">
            <v>18291261574.167599</v>
          </cell>
          <cell r="AM19">
            <v>18284481543.557701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-3.48</v>
          </cell>
          <cell r="Q20">
            <v>3.63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14410495655.757401</v>
          </cell>
          <cell r="AI20">
            <v>14933981714.7491</v>
          </cell>
          <cell r="AJ20">
            <v>15597556544.4681</v>
          </cell>
          <cell r="AK20">
            <v>15683399201.6647</v>
          </cell>
          <cell r="AL20">
            <v>15587794969.421301</v>
          </cell>
          <cell r="AM20">
            <v>15590352878.137899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-3.82</v>
          </cell>
          <cell r="Q21">
            <v>4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5132941873.6636105</v>
          </cell>
          <cell r="AI21">
            <v>5338256978.8439999</v>
          </cell>
          <cell r="AJ21">
            <v>5641774648.3751497</v>
          </cell>
          <cell r="AK21">
            <v>5677485366.5599499</v>
          </cell>
          <cell r="AL21">
            <v>5640994597.32092</v>
          </cell>
          <cell r="AM21">
            <v>5635439081.5917101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-4.2</v>
          </cell>
          <cell r="Q22">
            <v>5.0999999999999996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6421165903.20683</v>
          </cell>
          <cell r="AI22">
            <v>6748858681.1483898</v>
          </cell>
          <cell r="AJ22">
            <v>6983916767.7936296</v>
          </cell>
          <cell r="AK22">
            <v>7014528674.2501297</v>
          </cell>
          <cell r="AL22">
            <v>6971850119.3269701</v>
          </cell>
          <cell r="AM22">
            <v>6978042867.7488499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-4.63</v>
          </cell>
          <cell r="Q23">
            <v>4.88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9018265741.8797703</v>
          </cell>
          <cell r="AI23">
            <v>9457974491.7994099</v>
          </cell>
          <cell r="AJ23">
            <v>10069923756.130301</v>
          </cell>
          <cell r="AK23">
            <v>10163499260.7439</v>
          </cell>
          <cell r="AL23">
            <v>10070718141.1241</v>
          </cell>
          <cell r="AM23">
            <v>10064060851.546101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-3.64</v>
          </cell>
          <cell r="Q24">
            <v>4.01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4881669603.9509497</v>
          </cell>
          <cell r="AI24">
            <v>5077211132.4341402</v>
          </cell>
          <cell r="AJ24">
            <v>5315964918.2314596</v>
          </cell>
          <cell r="AK24">
            <v>5338068242.0338001</v>
          </cell>
          <cell r="AL24">
            <v>5315436291.31493</v>
          </cell>
          <cell r="AM24">
            <v>5312817708.8522196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-7.24</v>
          </cell>
          <cell r="Q25">
            <v>7.9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12487627373.5147</v>
          </cell>
          <cell r="AI25">
            <v>13473581499.0695</v>
          </cell>
          <cell r="AJ25">
            <v>14245437946.3696</v>
          </cell>
          <cell r="AK25">
            <v>14331462218.867399</v>
          </cell>
          <cell r="AL25">
            <v>14228352440.3302</v>
          </cell>
          <cell r="AM25">
            <v>14232528793.650801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-7.59</v>
          </cell>
          <cell r="Q26">
            <v>8.27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160485233.970386</v>
          </cell>
          <cell r="AI26">
            <v>173758362.886372</v>
          </cell>
          <cell r="AJ26">
            <v>239009422.95474699</v>
          </cell>
          <cell r="AK26">
            <v>234384303.399142</v>
          </cell>
          <cell r="AL26">
            <v>239009422.95474699</v>
          </cell>
          <cell r="AM26">
            <v>239009422.95474699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-2</v>
          </cell>
          <cell r="Q27">
            <v>2.2400000000000002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484959728.17782301</v>
          </cell>
          <cell r="AI27">
            <v>495821838.70388198</v>
          </cell>
          <cell r="AJ27">
            <v>503431485.41855401</v>
          </cell>
          <cell r="AK27">
            <v>503583767.26352102</v>
          </cell>
          <cell r="AL27">
            <v>503128811.31710303</v>
          </cell>
          <cell r="AM27">
            <v>503495859.45455998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-0.46</v>
          </cell>
          <cell r="Q28">
            <v>0.56000000000000005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585977156.66083896</v>
          </cell>
          <cell r="AI28">
            <v>589265568.31387997</v>
          </cell>
          <cell r="AJ28">
            <v>605174823.80049503</v>
          </cell>
          <cell r="AK28">
            <v>606378899.29824805</v>
          </cell>
          <cell r="AL28">
            <v>603013489.59851396</v>
          </cell>
          <cell r="AM28">
            <v>604079916.63469899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-0.73</v>
          </cell>
          <cell r="Q29">
            <v>0.86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1421280325.33884</v>
          </cell>
          <cell r="AI29">
            <v>1433491099.7365799</v>
          </cell>
          <cell r="AJ29">
            <v>1481468177.3008101</v>
          </cell>
          <cell r="AK29">
            <v>1486232924.70961</v>
          </cell>
          <cell r="AL29">
            <v>1474277151.00002</v>
          </cell>
          <cell r="AM29">
            <v>1480038541.03828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-0.71</v>
          </cell>
          <cell r="Q30">
            <v>0.78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1502800648.1043899</v>
          </cell>
          <cell r="AI30">
            <v>1514448224.9535999</v>
          </cell>
          <cell r="AJ30">
            <v>1536043170.63166</v>
          </cell>
          <cell r="AK30">
            <v>1538068064.9661</v>
          </cell>
          <cell r="AL30">
            <v>1530765542.5708899</v>
          </cell>
          <cell r="AM30">
            <v>1534878937.9533501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-1.46</v>
          </cell>
          <cell r="Q31">
            <v>1.58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1400463841.1523099</v>
          </cell>
          <cell r="AI31">
            <v>1422568414.4646299</v>
          </cell>
          <cell r="AJ31">
            <v>1497511366.3050499</v>
          </cell>
          <cell r="AK31">
            <v>1506734138.54742</v>
          </cell>
          <cell r="AL31">
            <v>1493436299.5478499</v>
          </cell>
          <cell r="AM31">
            <v>1495480756.80879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-0.1</v>
          </cell>
          <cell r="Q32">
            <v>0.36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1082399063.7871399</v>
          </cell>
          <cell r="AI32">
            <v>1086326766.6301301</v>
          </cell>
          <cell r="AJ32">
            <v>1095717370.72457</v>
          </cell>
          <cell r="AK32">
            <v>1095728997.8041699</v>
          </cell>
          <cell r="AL32">
            <v>1091917914.5197599</v>
          </cell>
          <cell r="AM32">
            <v>1095173725.9491401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-0.74</v>
          </cell>
          <cell r="Q33">
            <v>0.86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901472271.27319705</v>
          </cell>
          <cell r="AI33">
            <v>909232780.86224997</v>
          </cell>
          <cell r="AJ33">
            <v>945008742.46877599</v>
          </cell>
          <cell r="AK33">
            <v>950314868.33446801</v>
          </cell>
          <cell r="AL33">
            <v>943668955.39553797</v>
          </cell>
          <cell r="AM33">
            <v>945125944.09326804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-0.37</v>
          </cell>
          <cell r="Q34">
            <v>0.56999999999999995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436843653.38582599</v>
          </cell>
          <cell r="AI34">
            <v>439314211.87268001</v>
          </cell>
          <cell r="AJ34">
            <v>444406842.731498</v>
          </cell>
          <cell r="AK34">
            <v>444803915.20882601</v>
          </cell>
          <cell r="AL34">
            <v>442490829.71383703</v>
          </cell>
          <cell r="AM34">
            <v>444334530.41810602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-0.68</v>
          </cell>
          <cell r="Q35">
            <v>0.69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408458585.63721102</v>
          </cell>
          <cell r="AI35">
            <v>411272571.21229899</v>
          </cell>
          <cell r="AJ35">
            <v>414439163.72599202</v>
          </cell>
          <cell r="AK35">
            <v>414442233.65517402</v>
          </cell>
          <cell r="AL35">
            <v>412533574.10805202</v>
          </cell>
          <cell r="AM35">
            <v>414282801.03894502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-4.5</v>
          </cell>
          <cell r="Q37">
            <v>4.83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89910388302.536804</v>
          </cell>
          <cell r="AI37">
            <v>94255985621.893204</v>
          </cell>
          <cell r="AJ37">
            <v>99121340047.005905</v>
          </cell>
          <cell r="AK37">
            <v>99723340132.741501</v>
          </cell>
          <cell r="AL37">
            <v>99053366550.164993</v>
          </cell>
          <cell r="AM37">
            <v>99026731300.1595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-5.05</v>
          </cell>
          <cell r="Q38">
            <v>5.35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51520566803.101402</v>
          </cell>
          <cell r="AI38">
            <v>54279276677.780701</v>
          </cell>
          <cell r="AJ38">
            <v>57343143009.707901</v>
          </cell>
          <cell r="AK38">
            <v>57725228099.004097</v>
          </cell>
          <cell r="AL38">
            <v>57304507392.866402</v>
          </cell>
          <cell r="AM38">
            <v>57290019762.468498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-3.77</v>
          </cell>
          <cell r="Q39">
            <v>4.13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38389821499.435204</v>
          </cell>
          <cell r="AI39">
            <v>39976708944.112503</v>
          </cell>
          <cell r="AJ39">
            <v>41778197037.298103</v>
          </cell>
          <cell r="AK39">
            <v>41998112033.737602</v>
          </cell>
          <cell r="AL39">
            <v>41748859157.298698</v>
          </cell>
          <cell r="AM39">
            <v>41736711537.691101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-0.81</v>
          </cell>
          <cell r="Q40">
            <v>0.94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8139978948.9137602</v>
          </cell>
          <cell r="AI40">
            <v>8216676842.81042</v>
          </cell>
          <cell r="AJ40">
            <v>8436926420.1680803</v>
          </cell>
          <cell r="AK40">
            <v>8461223040.3358202</v>
          </cell>
          <cell r="AL40">
            <v>8409952292.6735201</v>
          </cell>
          <cell r="AM40">
            <v>8431048520.09342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-3.14</v>
          </cell>
          <cell r="Q41">
            <v>3.36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37054589279.284302</v>
          </cell>
          <cell r="AI41">
            <v>38301185386.500702</v>
          </cell>
          <cell r="AJ41">
            <v>39883938986.774902</v>
          </cell>
          <cell r="AK41">
            <v>40040621476.817902</v>
          </cell>
          <cell r="AL41">
            <v>39786010037.583</v>
          </cell>
          <cell r="AM41">
            <v>39835409877.556999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-3.53</v>
          </cell>
          <cell r="Q42">
            <v>3.84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34284905689.730202</v>
          </cell>
          <cell r="AI42">
            <v>35601798357.639099</v>
          </cell>
          <cell r="AJ42">
            <v>37307096774.9132</v>
          </cell>
          <cell r="AK42">
            <v>37525156121.187202</v>
          </cell>
          <cell r="AL42">
            <v>37292437844.384804</v>
          </cell>
          <cell r="AM42">
            <v>37273702186.480698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-6.48</v>
          </cell>
          <cell r="Q43">
            <v>6.96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26710872282.436001</v>
          </cell>
          <cell r="AI43">
            <v>28569678720.563801</v>
          </cell>
          <cell r="AJ43">
            <v>30367230705.486</v>
          </cell>
          <cell r="AK43">
            <v>30618785575.072399</v>
          </cell>
          <cell r="AL43">
            <v>30384870960.8708</v>
          </cell>
          <cell r="AM43">
            <v>30348667756.2155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-3.33</v>
          </cell>
          <cell r="Q44">
            <v>3.61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9923756178.2576008</v>
          </cell>
          <cell r="AI44">
            <v>10281516782.387899</v>
          </cell>
          <cell r="AJ44">
            <v>10289463552.2903</v>
          </cell>
          <cell r="AK44">
            <v>10293034959.332001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-4.6900000000000004</v>
          </cell>
          <cell r="Q45">
            <v>5.03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78093767717.196396</v>
          </cell>
          <cell r="AI45">
            <v>82025341366.311203</v>
          </cell>
          <cell r="AJ45">
            <v>86784197728.054001</v>
          </cell>
          <cell r="AK45">
            <v>87376141218.413696</v>
          </cell>
          <cell r="AL45">
            <v>86757483382.111893</v>
          </cell>
          <cell r="AM45">
            <v>86699100066.331696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-2.68</v>
          </cell>
          <cell r="Q46">
            <v>2.88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2271037048.1796098</v>
          </cell>
          <cell r="AI46">
            <v>2336378266.8620601</v>
          </cell>
          <cell r="AJ46">
            <v>2435326843.35359</v>
          </cell>
          <cell r="AK46">
            <v>2441650743.3033299</v>
          </cell>
          <cell r="AL46">
            <v>2425793081.7006302</v>
          </cell>
          <cell r="AM46">
            <v>2432765313.86765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-0.06</v>
          </cell>
          <cell r="Q47">
            <v>0.06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1686188435.61216</v>
          </cell>
          <cell r="AI47">
            <v>1687225558.1738701</v>
          </cell>
          <cell r="AJ47">
            <v>1707808821.13059</v>
          </cell>
          <cell r="AK47">
            <v>1707108391.29092</v>
          </cell>
          <cell r="AL47">
            <v>1700479216.1916399</v>
          </cell>
          <cell r="AM47">
            <v>1706893569.5925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-0.9</v>
          </cell>
          <cell r="Q48">
            <v>0.96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5202203069.0186005</v>
          </cell>
          <cell r="AI48">
            <v>5252048253.5605402</v>
          </cell>
          <cell r="AJ48">
            <v>5393049994.4186096</v>
          </cell>
          <cell r="AK48">
            <v>5409512829.00177</v>
          </cell>
          <cell r="AL48">
            <v>5379184081.1989498</v>
          </cell>
          <cell r="AM48">
            <v>5388733361.6005096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-1.06</v>
          </cell>
          <cell r="Q49">
            <v>1.18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256604652.642122</v>
          </cell>
          <cell r="AI49">
            <v>259622676.53368899</v>
          </cell>
          <cell r="AJ49">
            <v>276832485.39785898</v>
          </cell>
          <cell r="AK49">
            <v>279000482.92346102</v>
          </cell>
          <cell r="AL49">
            <v>276465095.41763502</v>
          </cell>
          <cell r="AM49">
            <v>276961039.73428297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-1.45</v>
          </cell>
          <cell r="Q50">
            <v>2.2200000000000002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616810150.54394603</v>
          </cell>
          <cell r="AI50">
            <v>630529560.87436104</v>
          </cell>
          <cell r="AJ50">
            <v>671587042.52912199</v>
          </cell>
          <cell r="AK50">
            <v>678114548.81220603</v>
          </cell>
          <cell r="AL50">
            <v>668205780.80101502</v>
          </cell>
          <cell r="AM50">
            <v>671198032.18646097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-5.07</v>
          </cell>
          <cell r="Q51">
            <v>5.46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55338091458.522598</v>
          </cell>
          <cell r="AI51">
            <v>58359111831.873802</v>
          </cell>
          <cell r="AJ51">
            <v>61823576198.384598</v>
          </cell>
          <cell r="AK51">
            <v>62287810154.778198</v>
          </cell>
          <cell r="AL51">
            <v>61840377345.7827</v>
          </cell>
          <cell r="AM51">
            <v>61776834603.211304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-3.48</v>
          </cell>
          <cell r="Q52">
            <v>3.65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3718407467.7630301</v>
          </cell>
          <cell r="AI52">
            <v>3854029580.4783802</v>
          </cell>
          <cell r="AJ52">
            <v>3858589449.1582599</v>
          </cell>
          <cell r="AK52">
            <v>3859450634.6963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-3.67</v>
          </cell>
          <cell r="Q53">
            <v>3.9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25026713306.8535</v>
          </cell>
          <cell r="AI53">
            <v>26002607801.2995</v>
          </cell>
          <cell r="AJ53">
            <v>27395948373.022999</v>
          </cell>
          <cell r="AK53">
            <v>27529981806.9389</v>
          </cell>
          <cell r="AL53">
            <v>27342899118.0298</v>
          </cell>
          <cell r="AM53">
            <v>27355030776.988098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-3.34</v>
          </cell>
          <cell r="Q54">
            <v>3.66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5827176069.3976402</v>
          </cell>
          <cell r="AI54">
            <v>6040236408.2415504</v>
          </cell>
          <cell r="AJ54">
            <v>6043226026.4401598</v>
          </cell>
          <cell r="AK54">
            <v>6046097536.3282404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-3.3</v>
          </cell>
          <cell r="Q55">
            <v>3.88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5588608127.0630999</v>
          </cell>
          <cell r="AI55">
            <v>5805716954.7076101</v>
          </cell>
          <cell r="AJ55">
            <v>6071552161.0848904</v>
          </cell>
          <cell r="AK55">
            <v>6103033178.0767899</v>
          </cell>
          <cell r="AL55">
            <v>6058661919.4349804</v>
          </cell>
          <cell r="AM55">
            <v>6064656210.6851301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-0.13</v>
          </cell>
          <cell r="Q56">
            <v>0.14000000000000001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4041465428.6918201</v>
          </cell>
          <cell r="AI56">
            <v>4047029852.2600899</v>
          </cell>
          <cell r="AJ56">
            <v>4077266474.8619199</v>
          </cell>
          <cell r="AK56">
            <v>4076469100.1054502</v>
          </cell>
          <cell r="AL56">
            <v>4063582293.5398598</v>
          </cell>
          <cell r="AM56">
            <v>4075039113.5036101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-0.45</v>
          </cell>
          <cell r="Q57">
            <v>0.59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793485589.24735403</v>
          </cell>
          <cell r="AI57">
            <v>798180157.05603898</v>
          </cell>
          <cell r="AJ57">
            <v>814102515.68596101</v>
          </cell>
          <cell r="AK57">
            <v>815693160.13214695</v>
          </cell>
          <cell r="AL57">
            <v>813012362.00747395</v>
          </cell>
          <cell r="AM57">
            <v>813788974.07239795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-0.2</v>
          </cell>
          <cell r="Q58">
            <v>0.21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3890299089.5310102</v>
          </cell>
          <cell r="AI58">
            <v>3898602967.3337402</v>
          </cell>
          <cell r="AJ58">
            <v>3933140121.6676698</v>
          </cell>
          <cell r="AK58">
            <v>3935561018.5810299</v>
          </cell>
          <cell r="AL58">
            <v>3923451556.3491502</v>
          </cell>
          <cell r="AM58">
            <v>3930049788.7580299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-0.7</v>
          </cell>
          <cell r="Q59">
            <v>0.71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199816235.44090399</v>
          </cell>
          <cell r="AI59">
            <v>201238500.79140201</v>
          </cell>
          <cell r="AJ59">
            <v>203369400.29153699</v>
          </cell>
          <cell r="AK59">
            <v>203749220.41001901</v>
          </cell>
          <cell r="AL59">
            <v>203522452.466236</v>
          </cell>
          <cell r="AM59">
            <v>203378832.28999501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-4.1100000000000003</v>
          </cell>
          <cell r="Q60">
            <v>4.41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70692295795.941406</v>
          </cell>
          <cell r="AI60">
            <v>73811680486.9272</v>
          </cell>
          <cell r="AJ60">
            <v>77064449622.009995</v>
          </cell>
          <cell r="AK60">
            <v>77461447277.594193</v>
          </cell>
          <cell r="AL60">
            <v>76995552701.988205</v>
          </cell>
          <cell r="AM60">
            <v>76998668692.522797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-3.33</v>
          </cell>
          <cell r="Q61">
            <v>3.57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14717347185.938499</v>
          </cell>
          <cell r="AI61">
            <v>15243393898.686501</v>
          </cell>
          <cell r="AJ61">
            <v>16122842985.5439</v>
          </cell>
          <cell r="AK61">
            <v>16219932784.407499</v>
          </cell>
          <cell r="AL61">
            <v>16098383963.5592</v>
          </cell>
          <cell r="AM61">
            <v>16096283966.118799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-5.73</v>
          </cell>
          <cell r="Q62">
            <v>6.15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12640724269.570601</v>
          </cell>
          <cell r="AI62">
            <v>13417588079.09</v>
          </cell>
          <cell r="AJ62">
            <v>14370973859.6201</v>
          </cell>
          <cell r="AK62">
            <v>14503183111.075701</v>
          </cell>
          <cell r="AL62">
            <v>14369382177.2913</v>
          </cell>
          <cell r="AM62">
            <v>14362827161.611401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-6.15</v>
          </cell>
          <cell r="Q63">
            <v>6.59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12732444913.8151</v>
          </cell>
          <cell r="AI63">
            <v>13571048534.371799</v>
          </cell>
          <cell r="AJ63">
            <v>15133819032.4774</v>
          </cell>
          <cell r="AK63">
            <v>15335520685.844101</v>
          </cell>
          <cell r="AL63">
            <v>15138429096.839199</v>
          </cell>
          <cell r="AM63">
            <v>15126054933.599501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-4.17</v>
          </cell>
          <cell r="Q64">
            <v>4.4800000000000004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73879645144.093307</v>
          </cell>
          <cell r="AI64">
            <v>77187479170.188797</v>
          </cell>
          <cell r="AJ64">
            <v>80512610815.700394</v>
          </cell>
          <cell r="AK64">
            <v>80928838676.891693</v>
          </cell>
          <cell r="AL64">
            <v>80443285516.132797</v>
          </cell>
          <cell r="AM64">
            <v>80432626993.384399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-2.09</v>
          </cell>
          <cell r="Q65">
            <v>2.2799999999999998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10988069847.0909</v>
          </cell>
          <cell r="AI65">
            <v>11238574735.8967</v>
          </cell>
          <cell r="AJ65">
            <v>11430327642.9809</v>
          </cell>
          <cell r="AK65">
            <v>11438839600.710699</v>
          </cell>
          <cell r="AL65">
            <v>11402444996.5361</v>
          </cell>
          <cell r="AM65">
            <v>11418746020.2521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-1.49</v>
          </cell>
          <cell r="Q66">
            <v>1.71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331486396.91893202</v>
          </cell>
          <cell r="AI66">
            <v>337168131.93872499</v>
          </cell>
          <cell r="AJ66">
            <v>342249375.42464298</v>
          </cell>
          <cell r="AK66">
            <v>342545856.80579299</v>
          </cell>
          <cell r="AL66">
            <v>340602872.62329</v>
          </cell>
          <cell r="AM66">
            <v>341590843.16921902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-3.41</v>
          </cell>
          <cell r="Q67">
            <v>3.57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26468472832.265499</v>
          </cell>
          <cell r="AI67">
            <v>27412756297.5411</v>
          </cell>
          <cell r="AJ67">
            <v>28762568118.604301</v>
          </cell>
          <cell r="AK67">
            <v>28938600107.008598</v>
          </cell>
          <cell r="AL67">
            <v>28728131425.266701</v>
          </cell>
          <cell r="AM67">
            <v>28730150249.818802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-4.5</v>
          </cell>
          <cell r="Q68">
            <v>4.8600000000000003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71581894419.184906</v>
          </cell>
          <cell r="AI68">
            <v>75059906167.162506</v>
          </cell>
          <cell r="AJ68">
            <v>78795698348.569595</v>
          </cell>
          <cell r="AK68">
            <v>79245963066.068695</v>
          </cell>
          <cell r="AL68">
            <v>78735187417.571899</v>
          </cell>
          <cell r="AM68">
            <v>78727629570.434296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-3.87</v>
          </cell>
          <cell r="Q69">
            <v>4.0599999999999996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22264275711.357399</v>
          </cell>
          <cell r="AI69">
            <v>23168845756.5103</v>
          </cell>
          <cell r="AJ69">
            <v>24399263238.569199</v>
          </cell>
          <cell r="AK69">
            <v>24557975273.752499</v>
          </cell>
          <cell r="AL69">
            <v>24376485198.408699</v>
          </cell>
          <cell r="AM69">
            <v>24369183314.0289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-4.76</v>
          </cell>
          <cell r="Q70">
            <v>5.12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66289628814.315598</v>
          </cell>
          <cell r="AI70">
            <v>69682905123.352097</v>
          </cell>
          <cell r="AJ70">
            <v>73288920495.740402</v>
          </cell>
          <cell r="AK70">
            <v>73726956813.6931</v>
          </cell>
          <cell r="AL70">
            <v>73245411547.675797</v>
          </cell>
          <cell r="AM70">
            <v>73224248363.974304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-0.88</v>
          </cell>
          <cell r="Q71">
            <v>0.91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4704574508.6140499</v>
          </cell>
          <cell r="AI71">
            <v>4747182626.4122295</v>
          </cell>
          <cell r="AJ71">
            <v>4871855880.54354</v>
          </cell>
          <cell r="AK71">
            <v>4887781734.5414104</v>
          </cell>
          <cell r="AL71">
            <v>4857667557.51194</v>
          </cell>
          <cell r="AM71">
            <v>4868296513.67661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-0.57999999999999996</v>
          </cell>
          <cell r="Q72">
            <v>0.89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3087156667.2495098</v>
          </cell>
          <cell r="AI72">
            <v>3114579105.5781002</v>
          </cell>
          <cell r="AJ72">
            <v>3192314255.99331</v>
          </cell>
          <cell r="AK72">
            <v>3198313110.8137002</v>
          </cell>
          <cell r="AL72">
            <v>3181108910.1100602</v>
          </cell>
          <cell r="AM72">
            <v>3190588647.5386701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-1.71</v>
          </cell>
          <cell r="Q73">
            <v>2.73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1856861164.5697501</v>
          </cell>
          <cell r="AI73">
            <v>1907506827.4121201</v>
          </cell>
          <cell r="AJ73">
            <v>1941707313.2047701</v>
          </cell>
          <cell r="AK73">
            <v>1945564946.58145</v>
          </cell>
          <cell r="AL73">
            <v>1937491134.7344799</v>
          </cell>
          <cell r="AM73">
            <v>1940629200.0431001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-1.63</v>
          </cell>
          <cell r="Q74">
            <v>1.67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422446353.19663697</v>
          </cell>
          <cell r="AI74">
            <v>429501174.13871902</v>
          </cell>
          <cell r="AJ74">
            <v>448555402.80471301</v>
          </cell>
          <cell r="AK74">
            <v>449714393.81838697</v>
          </cell>
          <cell r="AL74">
            <v>446020232.18120402</v>
          </cell>
          <cell r="AM74">
            <v>447527281.55980003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-2.61</v>
          </cell>
          <cell r="Q75">
            <v>3.5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262792399.52577001</v>
          </cell>
          <cell r="AI75">
            <v>272002927.11992401</v>
          </cell>
          <cell r="AJ75">
            <v>272666569.31778002</v>
          </cell>
          <cell r="AK75">
            <v>272519950.82455599</v>
          </cell>
          <cell r="AL75">
            <v>269673949.44642699</v>
          </cell>
          <cell r="AM75">
            <v>272422493.37758499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-0.64</v>
          </cell>
          <cell r="Q76">
            <v>0.8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2719916314.7773199</v>
          </cell>
          <cell r="AI76">
            <v>2741557628.0083098</v>
          </cell>
          <cell r="AJ76">
            <v>2827796291.92418</v>
          </cell>
          <cell r="AK76">
            <v>2838661844.11761</v>
          </cell>
          <cell r="AL76">
            <v>2815407191.9864502</v>
          </cell>
          <cell r="AM76">
            <v>2826947315.3856602</v>
          </cell>
          <cell r="AN76">
            <v>2838306940.4432902</v>
          </cell>
        </row>
      </sheetData>
      <sheetData sheetId="1">
        <row r="1">
          <cell r="A1" t="str">
            <v>URGEO</v>
          </cell>
          <cell r="B1" t="str">
            <v>_TYPE_</v>
          </cell>
          <cell r="C1" t="str">
            <v>_FREQ_</v>
          </cell>
          <cell r="D1" t="str">
            <v>ATOTPAY</v>
          </cell>
          <cell r="E1" t="str">
            <v>ADSHPAY</v>
          </cell>
          <cell r="F1" t="str">
            <v>AHSPPAY</v>
          </cell>
          <cell r="G1" t="str">
            <v>AFEDPAY</v>
          </cell>
          <cell r="H1" t="str">
            <v>ATCHPAY</v>
          </cell>
          <cell r="I1" t="str">
            <v>ADRGPAY</v>
          </cell>
          <cell r="J1" t="str">
            <v>AOUTPAY</v>
          </cell>
          <cell r="K1" t="str">
            <v>ANATPAY</v>
          </cell>
          <cell r="L1" t="str">
            <v>AIMETCHPAY</v>
          </cell>
          <cell r="M1" t="str">
            <v>AREADMPAY</v>
          </cell>
          <cell r="N1" t="str">
            <v>AVBPPAY</v>
          </cell>
          <cell r="O1" t="str">
            <v>AUCPPAY</v>
          </cell>
          <cell r="P1" t="str">
            <v>AHACPAY</v>
          </cell>
          <cell r="Q1" t="str">
            <v>BTOTPAY</v>
          </cell>
          <cell r="R1" t="str">
            <v>BDSHPAY</v>
          </cell>
          <cell r="S1" t="str">
            <v>BHSPPAY</v>
          </cell>
          <cell r="T1" t="str">
            <v>BFEDPAY</v>
          </cell>
          <cell r="U1" t="str">
            <v>BTCHPAY</v>
          </cell>
          <cell r="V1" t="str">
            <v>BDRGPAY</v>
          </cell>
          <cell r="W1" t="str">
            <v>BOUTPAY</v>
          </cell>
          <cell r="X1" t="str">
            <v>BIMETCHPAY</v>
          </cell>
          <cell r="Y1" t="str">
            <v>BREADMPAY</v>
          </cell>
          <cell r="Z1" t="str">
            <v>BVBPPAY</v>
          </cell>
          <cell r="AA1" t="str">
            <v>BUCPPAY</v>
          </cell>
          <cell r="AB1" t="str">
            <v>BHACPAY</v>
          </cell>
          <cell r="AC1" t="str">
            <v>CTOTPAY</v>
          </cell>
          <cell r="AD1" t="str">
            <v>CDSHPAY</v>
          </cell>
          <cell r="AE1" t="str">
            <v>CHSPPAY</v>
          </cell>
          <cell r="AF1" t="str">
            <v>CFEDPAY</v>
          </cell>
          <cell r="AG1" t="str">
            <v>CTCHPAY</v>
          </cell>
          <cell r="AH1" t="str">
            <v>CDRGPAY</v>
          </cell>
          <cell r="AI1" t="str">
            <v>COUTPAY</v>
          </cell>
          <cell r="AJ1" t="str">
            <v>CIMETCHPAY</v>
          </cell>
          <cell r="AK1" t="str">
            <v>CREADMPAY</v>
          </cell>
          <cell r="AL1" t="str">
            <v>CVBPPAY</v>
          </cell>
          <cell r="AM1" t="str">
            <v>CUCPPAY</v>
          </cell>
          <cell r="AN1" t="str">
            <v>CHACPAY</v>
          </cell>
          <cell r="AO1" t="str">
            <v>DTOTPAY</v>
          </cell>
          <cell r="AP1" t="str">
            <v>DDSHPAY</v>
          </cell>
          <cell r="AQ1" t="str">
            <v>DHSPPAY</v>
          </cell>
          <cell r="AR1" t="str">
            <v>DFEDPAY</v>
          </cell>
          <cell r="AS1" t="str">
            <v>DTCHPAY</v>
          </cell>
          <cell r="AT1" t="str">
            <v>DDRGPAY</v>
          </cell>
          <cell r="AU1" t="str">
            <v>DOUTPAY</v>
          </cell>
          <cell r="AV1" t="str">
            <v>DIMETCHPAY</v>
          </cell>
          <cell r="AW1" t="str">
            <v>DREADMPAY</v>
          </cell>
          <cell r="AX1" t="str">
            <v>DVBPPAY</v>
          </cell>
          <cell r="AY1" t="str">
            <v>DUCPPAY</v>
          </cell>
          <cell r="AZ1" t="str">
            <v>DHACPAY</v>
          </cell>
          <cell r="BA1" t="str">
            <v>DXTOTPAY</v>
          </cell>
          <cell r="BB1" t="str">
            <v>DXDSHPAY</v>
          </cell>
          <cell r="BC1" t="str">
            <v>DXHSPPAY</v>
          </cell>
          <cell r="BD1" t="str">
            <v>DXFEDPAY</v>
          </cell>
          <cell r="BE1" t="str">
            <v>DXTCHPAY</v>
          </cell>
          <cell r="BF1" t="str">
            <v>DXDRGPAY</v>
          </cell>
          <cell r="BG1" t="str">
            <v>DXOUTPAY</v>
          </cell>
          <cell r="BH1" t="str">
            <v>DXIMETCHPAY</v>
          </cell>
          <cell r="BI1" t="str">
            <v>DXREADMPAY</v>
          </cell>
          <cell r="BJ1" t="str">
            <v>DXVBPPAY</v>
          </cell>
          <cell r="BK1" t="str">
            <v>DXUCPPAY</v>
          </cell>
          <cell r="BL1" t="str">
            <v>DXHACPAY</v>
          </cell>
          <cell r="BM1" t="str">
            <v>ETOTPAY</v>
          </cell>
          <cell r="BN1" t="str">
            <v>EDSHPAY</v>
          </cell>
          <cell r="BO1" t="str">
            <v>EHSPPAY</v>
          </cell>
          <cell r="BP1" t="str">
            <v>EFEDPAY</v>
          </cell>
          <cell r="BQ1" t="str">
            <v>ETCHPAY</v>
          </cell>
          <cell r="BR1" t="str">
            <v>EDRGPAY</v>
          </cell>
          <cell r="BS1" t="str">
            <v>EOUTPAY</v>
          </cell>
          <cell r="BT1" t="str">
            <v>EIMETCHPAY</v>
          </cell>
          <cell r="BU1" t="str">
            <v>EREADMPAY</v>
          </cell>
          <cell r="BV1" t="str">
            <v>EVBPPAY</v>
          </cell>
          <cell r="BW1" t="str">
            <v>EUCPPAY</v>
          </cell>
          <cell r="BX1" t="str">
            <v>EHACPAY</v>
          </cell>
          <cell r="BY1" t="str">
            <v>GTOTPAY</v>
          </cell>
          <cell r="BZ1" t="str">
            <v>GDSHPAY</v>
          </cell>
          <cell r="CA1" t="str">
            <v>GHSPPAY</v>
          </cell>
          <cell r="CB1" t="str">
            <v>GFEDPAY</v>
          </cell>
          <cell r="CC1" t="str">
            <v>GTCHPAY</v>
          </cell>
          <cell r="CD1" t="str">
            <v>GDRGPAY</v>
          </cell>
          <cell r="CE1" t="str">
            <v>GOUTPAY</v>
          </cell>
          <cell r="CF1" t="str">
            <v>GIMETCHPAY</v>
          </cell>
          <cell r="CG1" t="str">
            <v>GREADMPAY</v>
          </cell>
          <cell r="CH1" t="str">
            <v>GVBPPAY</v>
          </cell>
          <cell r="CI1" t="str">
            <v>GUCPPAY</v>
          </cell>
          <cell r="CJ1" t="str">
            <v>GHACPAY</v>
          </cell>
          <cell r="CK1" t="str">
            <v>HTOTPAY</v>
          </cell>
          <cell r="CL1" t="str">
            <v>HDSHPAY</v>
          </cell>
          <cell r="CM1" t="str">
            <v>HHSPPAY</v>
          </cell>
          <cell r="CN1" t="str">
            <v>HFEDPAY</v>
          </cell>
          <cell r="CO1" t="str">
            <v>HTCHPAY</v>
          </cell>
          <cell r="CP1" t="str">
            <v>HDRGPAY</v>
          </cell>
          <cell r="CQ1" t="str">
            <v>HOUTPAY</v>
          </cell>
          <cell r="CR1" t="str">
            <v>HIMETCHPAY</v>
          </cell>
          <cell r="CS1" t="str">
            <v>HREADMPAY</v>
          </cell>
          <cell r="CT1" t="str">
            <v>HVBPPAY</v>
          </cell>
          <cell r="CU1" t="str">
            <v>HUCPPAY</v>
          </cell>
          <cell r="CV1" t="str">
            <v>HHACPAY</v>
          </cell>
          <cell r="CW1" t="str">
            <v>ITOTPAY</v>
          </cell>
          <cell r="CX1" t="str">
            <v>IDSHPAY</v>
          </cell>
          <cell r="CY1" t="str">
            <v>IHSPPAY</v>
          </cell>
          <cell r="CZ1" t="str">
            <v>IFEDPAY</v>
          </cell>
          <cell r="DA1" t="str">
            <v>ITCHPAY</v>
          </cell>
          <cell r="DB1" t="str">
            <v>IDRGPAY</v>
          </cell>
          <cell r="DC1" t="str">
            <v>IOUTPAY</v>
          </cell>
          <cell r="DD1" t="str">
            <v>IIMETCHPAY</v>
          </cell>
          <cell r="DE1" t="str">
            <v>IREADMPAY</v>
          </cell>
          <cell r="DF1" t="str">
            <v>IVBPPAY</v>
          </cell>
          <cell r="DG1" t="str">
            <v>IUCPPAY</v>
          </cell>
          <cell r="DH1" t="str">
            <v>IHACPAY</v>
          </cell>
          <cell r="DI1" t="str">
            <v>JTOTPAY</v>
          </cell>
          <cell r="DJ1" t="str">
            <v>JDSHPAY</v>
          </cell>
          <cell r="DK1" t="str">
            <v>JHSPPAY</v>
          </cell>
          <cell r="DL1" t="str">
            <v>JFEDPAY</v>
          </cell>
          <cell r="DM1" t="str">
            <v>JTCHPAY</v>
          </cell>
          <cell r="DN1" t="str">
            <v>JDRGPAY</v>
          </cell>
          <cell r="DO1" t="str">
            <v>JOUTPAY</v>
          </cell>
          <cell r="DP1" t="str">
            <v>JIMETCHPAY</v>
          </cell>
          <cell r="DQ1" t="str">
            <v>JREADMPAY</v>
          </cell>
          <cell r="DR1" t="str">
            <v>JVBPPAY</v>
          </cell>
          <cell r="DS1" t="str">
            <v>JUCPPAY</v>
          </cell>
          <cell r="DT1" t="str">
            <v>JHACPAY</v>
          </cell>
          <cell r="DU1" t="str">
            <v>KTOTPAY</v>
          </cell>
          <cell r="DV1" t="str">
            <v>KDSHPAY</v>
          </cell>
          <cell r="DW1" t="str">
            <v>KHSPPAY</v>
          </cell>
          <cell r="DX1" t="str">
            <v>KFEDPAY</v>
          </cell>
          <cell r="DY1" t="str">
            <v>KTCHPAY</v>
          </cell>
          <cell r="DZ1" t="str">
            <v>KDRGPAY</v>
          </cell>
          <cell r="EA1" t="str">
            <v>KOUTPAY</v>
          </cell>
          <cell r="EB1" t="str">
            <v>KIMETCHPAY</v>
          </cell>
          <cell r="EC1" t="str">
            <v>KREADMPAY</v>
          </cell>
          <cell r="ED1" t="str">
            <v>KVBPPAY</v>
          </cell>
          <cell r="EE1" t="str">
            <v>KUCPPAY</v>
          </cell>
          <cell r="EF1" t="str">
            <v>KHACPAY</v>
          </cell>
          <cell r="EG1" t="str">
            <v>KXTOTPAY</v>
          </cell>
          <cell r="EH1" t="str">
            <v>KXDSHPAY</v>
          </cell>
          <cell r="EI1" t="str">
            <v>KXHSPPAY</v>
          </cell>
          <cell r="EJ1" t="str">
            <v>KXFEDPAY</v>
          </cell>
          <cell r="EK1" t="str">
            <v>KXTCHPAY</v>
          </cell>
          <cell r="EL1" t="str">
            <v>KXDRGPAY</v>
          </cell>
          <cell r="EM1" t="str">
            <v>KXOUTPAY</v>
          </cell>
          <cell r="EN1" t="str">
            <v>KXIMETCHPAY</v>
          </cell>
          <cell r="EO1" t="str">
            <v>KXREADMPAY</v>
          </cell>
          <cell r="EP1" t="str">
            <v>KXVBPPAY</v>
          </cell>
          <cell r="EQ1" t="str">
            <v>KXUCPPAY</v>
          </cell>
          <cell r="ER1" t="str">
            <v>KXHACPAY</v>
          </cell>
          <cell r="ES1" t="str">
            <v>LTOTPAY</v>
          </cell>
          <cell r="ET1" t="str">
            <v>LDSHPAY</v>
          </cell>
          <cell r="EU1" t="str">
            <v>LHSPPAY</v>
          </cell>
          <cell r="EV1" t="str">
            <v>LFEDPAY</v>
          </cell>
          <cell r="EW1" t="str">
            <v>LTCHPAY</v>
          </cell>
          <cell r="EX1" t="str">
            <v>LDRGPAY</v>
          </cell>
          <cell r="EY1" t="str">
            <v>LOUTPAY</v>
          </cell>
          <cell r="EZ1" t="str">
            <v>LIMETCHPAY</v>
          </cell>
          <cell r="FA1" t="str">
            <v>LREADMPAY</v>
          </cell>
          <cell r="FB1" t="str">
            <v>LVBPPAY</v>
          </cell>
          <cell r="FC1" t="str">
            <v>LUCPPAY</v>
          </cell>
          <cell r="FD1" t="str">
            <v>LHACPAY</v>
          </cell>
          <cell r="FE1" t="str">
            <v>MTOTPAY</v>
          </cell>
          <cell r="FF1" t="str">
            <v>MDSHPAY</v>
          </cell>
          <cell r="FG1" t="str">
            <v>MHSPPAY</v>
          </cell>
          <cell r="FH1" t="str">
            <v>MFEDPAY</v>
          </cell>
          <cell r="FI1" t="str">
            <v>MTCHPAY</v>
          </cell>
          <cell r="FJ1" t="str">
            <v>MDRGPAY</v>
          </cell>
          <cell r="FK1" t="str">
            <v>MOUTPAY</v>
          </cell>
          <cell r="FL1" t="str">
            <v>MIMETCHPAY</v>
          </cell>
          <cell r="FM1" t="str">
            <v>MREADMPAY</v>
          </cell>
          <cell r="FN1" t="str">
            <v>MVBPPAY</v>
          </cell>
          <cell r="FO1" t="str">
            <v>MUCPPAY</v>
          </cell>
          <cell r="FP1" t="str">
            <v>MHACPAY</v>
          </cell>
          <cell r="FQ1" t="str">
            <v>NTOTPAY</v>
          </cell>
          <cell r="FR1" t="str">
            <v>NDSHPAY</v>
          </cell>
          <cell r="FS1" t="str">
            <v>NHSPPAY</v>
          </cell>
          <cell r="FT1" t="str">
            <v>NFEDPAY</v>
          </cell>
          <cell r="FU1" t="str">
            <v>NTCHPAY</v>
          </cell>
          <cell r="FV1" t="str">
            <v>NDRGPAY</v>
          </cell>
          <cell r="FW1" t="str">
            <v>NOUTPAY</v>
          </cell>
          <cell r="FX1" t="str">
            <v>NIMETCHPAY</v>
          </cell>
          <cell r="FY1" t="str">
            <v>NREADMPAY</v>
          </cell>
          <cell r="FZ1" t="str">
            <v>NVBPPAY</v>
          </cell>
          <cell r="GA1" t="str">
            <v>NUCPPAY</v>
          </cell>
          <cell r="GB1" t="str">
            <v>NHACPAY</v>
          </cell>
          <cell r="GC1" t="str">
            <v>OTOTPAY</v>
          </cell>
          <cell r="GD1" t="str">
            <v>ODSHPAY</v>
          </cell>
          <cell r="GE1" t="str">
            <v>OHSPPAY</v>
          </cell>
          <cell r="GF1" t="str">
            <v>OFEDPAY</v>
          </cell>
          <cell r="GG1" t="str">
            <v>OTCHPAY</v>
          </cell>
          <cell r="GH1" t="str">
            <v>ODRGPAY</v>
          </cell>
          <cell r="GI1" t="str">
            <v>OOUTPAY</v>
          </cell>
          <cell r="GJ1" t="str">
            <v>OIMETCHPAY</v>
          </cell>
          <cell r="GK1" t="str">
            <v>OREADMPAY</v>
          </cell>
          <cell r="GL1" t="str">
            <v>OVBPPAY</v>
          </cell>
          <cell r="GM1" t="str">
            <v>OUCPPAY</v>
          </cell>
          <cell r="GN1" t="str">
            <v>OHACPAY</v>
          </cell>
          <cell r="GO1" t="str">
            <v>PTOTPAY</v>
          </cell>
          <cell r="GP1" t="str">
            <v>PDSHPAY</v>
          </cell>
          <cell r="GQ1" t="str">
            <v>PHSPPAY</v>
          </cell>
          <cell r="GR1" t="str">
            <v>PFEDPAY</v>
          </cell>
          <cell r="GS1" t="str">
            <v>PTCHPAY</v>
          </cell>
          <cell r="GT1" t="str">
            <v>PDRGPAY</v>
          </cell>
          <cell r="GU1" t="str">
            <v>POUTPAY</v>
          </cell>
          <cell r="GV1" t="str">
            <v>PIMETCHPAY</v>
          </cell>
          <cell r="GW1" t="str">
            <v>PREADMPAY</v>
          </cell>
          <cell r="GX1" t="str">
            <v>PVBPPAY</v>
          </cell>
          <cell r="GY1" t="str">
            <v>PUCPPAY</v>
          </cell>
          <cell r="GZ1" t="str">
            <v>PHACPAY</v>
          </cell>
          <cell r="HA1" t="str">
            <v>FTOTPAY</v>
          </cell>
          <cell r="HB1" t="str">
            <v>FDSHPAY</v>
          </cell>
          <cell r="HC1" t="str">
            <v>FHSPPAY</v>
          </cell>
          <cell r="HD1" t="str">
            <v>FFEDPAY</v>
          </cell>
          <cell r="HE1" t="str">
            <v>FTCHPAY</v>
          </cell>
          <cell r="HF1" t="str">
            <v>FDRGPAY</v>
          </cell>
          <cell r="HG1" t="str">
            <v>FOUTPAY</v>
          </cell>
          <cell r="HH1" t="str">
            <v>FNATPAY</v>
          </cell>
          <cell r="HI1" t="str">
            <v>FIMETCHPAY</v>
          </cell>
          <cell r="HJ1" t="str">
            <v>FREADMPAY</v>
          </cell>
          <cell r="HK1" t="str">
            <v>FVBPPAY</v>
          </cell>
          <cell r="HL1" t="str">
            <v>FUCPPAY</v>
          </cell>
          <cell r="HM1" t="str">
            <v>FHACPAY</v>
          </cell>
        </row>
        <row r="2">
          <cell r="B2">
            <v>0</v>
          </cell>
          <cell r="C2">
            <v>3330</v>
          </cell>
          <cell r="D2">
            <v>106907865533.411</v>
          </cell>
          <cell r="E2">
            <v>2985188584.7413402</v>
          </cell>
          <cell r="F2">
            <v>7420911203.99685</v>
          </cell>
          <cell r="G2">
            <v>99831997984.691101</v>
          </cell>
          <cell r="H2">
            <v>5750484643.0328302</v>
          </cell>
          <cell r="I2">
            <v>79774047747.231995</v>
          </cell>
          <cell r="J2">
            <v>4313921596.4576302</v>
          </cell>
          <cell r="K2">
            <v>79774047747.231995</v>
          </cell>
          <cell r="L2">
            <v>1780067802.5432899</v>
          </cell>
          <cell r="M2">
            <v>-422999807.41911399</v>
          </cell>
          <cell r="N2">
            <v>-2052906.37969863</v>
          </cell>
          <cell r="O2">
            <v>5666406430.1596699</v>
          </cell>
          <cell r="P2">
            <v>-345043655.27670401</v>
          </cell>
          <cell r="Q2">
            <v>101350336599.80299</v>
          </cell>
          <cell r="R2">
            <v>2964280748.1015701</v>
          </cell>
          <cell r="S2">
            <v>7587607552.2124996</v>
          </cell>
          <cell r="T2">
            <v>93762729047.591003</v>
          </cell>
          <cell r="U2">
            <v>5762229228.3348598</v>
          </cell>
          <cell r="V2">
            <v>79505785613.718002</v>
          </cell>
          <cell r="W2">
            <v>4278534229.6812501</v>
          </cell>
          <cell r="X2">
            <v>1784684165.87147</v>
          </cell>
          <cell r="Y2">
            <v>-521426169.614254</v>
          </cell>
          <cell r="Z2">
            <v>-2382139.8896979401</v>
          </cell>
          <cell r="AA2">
            <v>0</v>
          </cell>
          <cell r="AB2">
            <v>0</v>
          </cell>
          <cell r="AC2">
            <v>102359847275.26401</v>
          </cell>
          <cell r="AD2">
            <v>2986100426.6610799</v>
          </cell>
          <cell r="AE2">
            <v>7889876959.9312096</v>
          </cell>
          <cell r="AF2">
            <v>94469970315.332703</v>
          </cell>
          <cell r="AG2">
            <v>5813428508.6297903</v>
          </cell>
          <cell r="AH2">
            <v>80093114802.4478</v>
          </cell>
          <cell r="AI2">
            <v>4313412433.7561703</v>
          </cell>
          <cell r="AJ2">
            <v>1800698921.5641401</v>
          </cell>
          <cell r="AK2">
            <v>-526156299.97391701</v>
          </cell>
          <cell r="AL2">
            <v>-2404788.98123594</v>
          </cell>
          <cell r="AM2">
            <v>0</v>
          </cell>
          <cell r="AN2">
            <v>0</v>
          </cell>
          <cell r="AO2">
            <v>102358744820.00101</v>
          </cell>
          <cell r="AP2">
            <v>2988873999.4895501</v>
          </cell>
          <cell r="AQ2">
            <v>7830673580.6153402</v>
          </cell>
          <cell r="AR2">
            <v>94528071239.385696</v>
          </cell>
          <cell r="AS2">
            <v>5827141193.83992</v>
          </cell>
          <cell r="AT2">
            <v>80131413112.681</v>
          </cell>
          <cell r="AU2">
            <v>4313790308.1004295</v>
          </cell>
          <cell r="AV2">
            <v>1803655266.65101</v>
          </cell>
          <cell r="AW2">
            <v>-525776505.62410903</v>
          </cell>
          <cell r="AX2">
            <v>-2636460.14167433</v>
          </cell>
          <cell r="AY2">
            <v>0</v>
          </cell>
          <cell r="AZ2">
            <v>0</v>
          </cell>
          <cell r="BA2">
            <v>102453104128.90401</v>
          </cell>
          <cell r="BB2">
            <v>2991629290.0657001</v>
          </cell>
          <cell r="BC2">
            <v>7837892279.4046698</v>
          </cell>
          <cell r="BD2">
            <v>94615211849.498901</v>
          </cell>
          <cell r="BE2">
            <v>5832512938.2560501</v>
          </cell>
          <cell r="BF2">
            <v>80205282177.566498</v>
          </cell>
          <cell r="BG2">
            <v>4317766971.4811602</v>
          </cell>
          <cell r="BH2">
            <v>1805317964.49631</v>
          </cell>
          <cell r="BI2">
            <v>-526261192.18210799</v>
          </cell>
          <cell r="BJ2">
            <v>-2638890.55987994</v>
          </cell>
          <cell r="BK2">
            <v>0</v>
          </cell>
          <cell r="BL2">
            <v>0</v>
          </cell>
          <cell r="BM2">
            <v>102340718007.104</v>
          </cell>
          <cell r="BN2">
            <v>2991858159.55758</v>
          </cell>
          <cell r="BO2">
            <v>7803641595.0854101</v>
          </cell>
          <cell r="BP2">
            <v>94537076412.018295</v>
          </cell>
          <cell r="BQ2">
            <v>5820094473.6585302</v>
          </cell>
          <cell r="BR2">
            <v>80147868248.255997</v>
          </cell>
          <cell r="BS2">
            <v>4313669041.6337795</v>
          </cell>
          <cell r="BT2">
            <v>1800543288.6511099</v>
          </cell>
          <cell r="BU2">
            <v>-525427365.183586</v>
          </cell>
          <cell r="BV2">
            <v>-2683879.0073788799</v>
          </cell>
          <cell r="BW2">
            <v>0</v>
          </cell>
          <cell r="BX2">
            <v>0</v>
          </cell>
          <cell r="BY2">
            <v>101851371437.636</v>
          </cell>
          <cell r="BZ2">
            <v>2970731706.11797</v>
          </cell>
          <cell r="CA2">
            <v>7930396031.3100405</v>
          </cell>
          <cell r="CB2">
            <v>93920975406.325897</v>
          </cell>
          <cell r="CC2">
            <v>5808482296.3345604</v>
          </cell>
          <cell r="CD2">
            <v>79591398885.964005</v>
          </cell>
          <cell r="CE2">
            <v>4286600300.7467599</v>
          </cell>
          <cell r="CF2">
            <v>1796815608.38697</v>
          </cell>
          <cell r="CG2">
            <v>-522645807.00496602</v>
          </cell>
          <cell r="CH2">
            <v>-2679634.46638146</v>
          </cell>
          <cell r="CI2">
            <v>0</v>
          </cell>
          <cell r="CJ2">
            <v>0</v>
          </cell>
          <cell r="CK2">
            <v>101851922855.735</v>
          </cell>
          <cell r="CL2">
            <v>2972518184.04462</v>
          </cell>
          <cell r="CM2">
            <v>7938117266.2846298</v>
          </cell>
          <cell r="CN2">
            <v>93913805589.4505</v>
          </cell>
          <cell r="CO2">
            <v>5802706540.7989397</v>
          </cell>
          <cell r="CP2">
            <v>79591117671.925797</v>
          </cell>
          <cell r="CQ2">
            <v>4286266040.4744301</v>
          </cell>
          <cell r="CR2">
            <v>1793913340.02564</v>
          </cell>
          <cell r="CS2">
            <v>-522356889.417198</v>
          </cell>
          <cell r="CT2">
            <v>-2736918.8628596002</v>
          </cell>
          <cell r="CU2">
            <v>0</v>
          </cell>
          <cell r="CV2">
            <v>0</v>
          </cell>
          <cell r="CW2">
            <v>102360550114.037</v>
          </cell>
          <cell r="CX2">
            <v>2992483457.91293</v>
          </cell>
          <cell r="CY2">
            <v>7803678382.2154398</v>
          </cell>
          <cell r="CZ2">
            <v>94556871731.821701</v>
          </cell>
          <cell r="DA2">
            <v>5821310873.4035301</v>
          </cell>
          <cell r="DB2">
            <v>80164619152.719803</v>
          </cell>
          <cell r="DC2">
            <v>4314607669.2968597</v>
          </cell>
          <cell r="DD2">
            <v>1800919602.1984401</v>
          </cell>
          <cell r="DE2">
            <v>-525536350.53631401</v>
          </cell>
          <cell r="DF2">
            <v>-2685015.6379663502</v>
          </cell>
          <cell r="DG2">
            <v>0</v>
          </cell>
          <cell r="DH2">
            <v>0</v>
          </cell>
          <cell r="DI2">
            <v>102358132406.297</v>
          </cell>
          <cell r="DJ2">
            <v>2993512427.9049702</v>
          </cell>
          <cell r="DK2">
            <v>7661758631.5298901</v>
          </cell>
          <cell r="DL2">
            <v>94696373774.766998</v>
          </cell>
          <cell r="DM2">
            <v>5820254152.0839796</v>
          </cell>
          <cell r="DN2">
            <v>80298112173.509201</v>
          </cell>
          <cell r="DO2">
            <v>4322951127.2643995</v>
          </cell>
          <cell r="DP2">
            <v>1800014080.9151299</v>
          </cell>
          <cell r="DQ2">
            <v>-527348207.32067198</v>
          </cell>
          <cell r="DR2">
            <v>-2313934.6579249199</v>
          </cell>
          <cell r="DS2">
            <v>0</v>
          </cell>
          <cell r="DT2">
            <v>0</v>
          </cell>
          <cell r="DU2">
            <v>102357934090.254</v>
          </cell>
          <cell r="DV2">
            <v>2999187080.30617</v>
          </cell>
          <cell r="DW2">
            <v>7662607200.4993601</v>
          </cell>
          <cell r="DX2">
            <v>94695326889.754501</v>
          </cell>
          <cell r="DY2">
            <v>5810140975.37286</v>
          </cell>
          <cell r="DZ2">
            <v>80304500869.9086</v>
          </cell>
          <cell r="EA2">
            <v>4322871317.2334404</v>
          </cell>
          <cell r="EB2">
            <v>1796982894.5337601</v>
          </cell>
          <cell r="EC2">
            <v>-527219849.98906898</v>
          </cell>
          <cell r="ED2">
            <v>-2361748.0190637801</v>
          </cell>
          <cell r="EE2">
            <v>0</v>
          </cell>
          <cell r="EF2">
            <v>0</v>
          </cell>
          <cell r="EG2">
            <v>98050367251.4505</v>
          </cell>
          <cell r="EH2">
            <v>2990923279.0774999</v>
          </cell>
          <cell r="EI2">
            <v>7953699882.8352299</v>
          </cell>
          <cell r="EJ2">
            <v>90096667368.615295</v>
          </cell>
          <cell r="EK2">
            <v>5769258868.2451601</v>
          </cell>
          <cell r="EL2">
            <v>80078908705.010696</v>
          </cell>
          <cell r="EM2">
            <v>0</v>
          </cell>
          <cell r="EN2">
            <v>1796972112.6364</v>
          </cell>
          <cell r="EO2">
            <v>-527276141.44155401</v>
          </cell>
          <cell r="EP2">
            <v>-2328025.19421151</v>
          </cell>
          <cell r="EQ2">
            <v>0</v>
          </cell>
          <cell r="ER2">
            <v>0</v>
          </cell>
          <cell r="ES2">
            <v>102472662464.70399</v>
          </cell>
          <cell r="ET2">
            <v>3002501209.8756199</v>
          </cell>
          <cell r="EU2">
            <v>7634452784.8170404</v>
          </cell>
          <cell r="EV2">
            <v>94838209679.886597</v>
          </cell>
          <cell r="EW2">
            <v>5812655414.3365803</v>
          </cell>
          <cell r="EX2">
            <v>80434969114.364807</v>
          </cell>
          <cell r="EY2">
            <v>4329263387.98563</v>
          </cell>
          <cell r="EZ2">
            <v>1797351734.57339</v>
          </cell>
          <cell r="FA2">
            <v>-527674408.04919201</v>
          </cell>
          <cell r="FB2">
            <v>-2242980.3665435198</v>
          </cell>
          <cell r="FC2">
            <v>0</v>
          </cell>
          <cell r="FD2">
            <v>0</v>
          </cell>
          <cell r="FE2">
            <v>107558266467.174</v>
          </cell>
          <cell r="FF2">
            <v>3002509410.9380398</v>
          </cell>
          <cell r="FG2">
            <v>7642717326.7300196</v>
          </cell>
          <cell r="FH2">
            <v>99915549140.444107</v>
          </cell>
          <cell r="FI2">
            <v>5812653786.03825</v>
          </cell>
          <cell r="FJ2">
            <v>80435875531.202194</v>
          </cell>
          <cell r="FK2">
            <v>4329299700.9668398</v>
          </cell>
          <cell r="FL2">
            <v>1797351220.1175201</v>
          </cell>
          <cell r="FM2">
            <v>-426484101.69596201</v>
          </cell>
          <cell r="FN2">
            <v>-2316412.74785069</v>
          </cell>
          <cell r="FO2">
            <v>4979860106.1769896</v>
          </cell>
          <cell r="FP2">
            <v>0</v>
          </cell>
          <cell r="FQ2">
            <v>108184563173.077</v>
          </cell>
          <cell r="FR2">
            <v>3002205903.9197998</v>
          </cell>
          <cell r="FS2">
            <v>7656450835.5791302</v>
          </cell>
          <cell r="FT2">
            <v>100528112337.498</v>
          </cell>
          <cell r="FU2">
            <v>5812653786.03825</v>
          </cell>
          <cell r="FV2">
            <v>80418979776.918396</v>
          </cell>
          <cell r="FW2">
            <v>4329207955.7549105</v>
          </cell>
          <cell r="FX2">
            <v>1797351220.1175201</v>
          </cell>
          <cell r="FY2">
            <v>-527565937.47597802</v>
          </cell>
          <cell r="FZ2">
            <v>-2317486.1008010898</v>
          </cell>
          <cell r="GA2">
            <v>5706251002.8071404</v>
          </cell>
          <cell r="GB2">
            <v>0</v>
          </cell>
          <cell r="GC2">
            <v>107463318842.839</v>
          </cell>
          <cell r="GD2">
            <v>3002205903.9197998</v>
          </cell>
          <cell r="GE2">
            <v>7638881469.5827904</v>
          </cell>
          <cell r="GF2">
            <v>99824437373.255798</v>
          </cell>
          <cell r="GG2">
            <v>5812653786.03825</v>
          </cell>
          <cell r="GH2">
            <v>80418979776.918396</v>
          </cell>
          <cell r="GI2">
            <v>4329207955.7549105</v>
          </cell>
          <cell r="GJ2">
            <v>1797351220.1175201</v>
          </cell>
          <cell r="GK2">
            <v>-527572526.41666901</v>
          </cell>
          <cell r="GL2">
            <v>3222609.8376674298</v>
          </cell>
          <cell r="GM2">
            <v>4979860106.1769896</v>
          </cell>
          <cell r="GN2">
            <v>0</v>
          </cell>
          <cell r="GO2">
            <v>107457779820.25301</v>
          </cell>
          <cell r="GP2">
            <v>3002205903.9197998</v>
          </cell>
          <cell r="GQ2">
            <v>7656058379.3849401</v>
          </cell>
          <cell r="GR2">
            <v>99801721440.868195</v>
          </cell>
          <cell r="GS2">
            <v>5812653786.03825</v>
          </cell>
          <cell r="GT2">
            <v>80418979776.918396</v>
          </cell>
          <cell r="GU2">
            <v>4329207955.7549105</v>
          </cell>
          <cell r="GV2">
            <v>1797351220.1175201</v>
          </cell>
          <cell r="GW2">
            <v>-527572526.41666901</v>
          </cell>
          <cell r="GX2">
            <v>-2316412.74785069</v>
          </cell>
          <cell r="GY2">
            <v>4979860106.1769896</v>
          </cell>
          <cell r="GZ2">
            <v>0</v>
          </cell>
          <cell r="HA2">
            <v>107894896819.25301</v>
          </cell>
          <cell r="HB2">
            <v>3009964075.91782</v>
          </cell>
          <cell r="HC2">
            <v>7580601117.8968601</v>
          </cell>
          <cell r="HD2">
            <v>100662485957.875</v>
          </cell>
          <cell r="HE2">
            <v>5812653786.03825</v>
          </cell>
          <cell r="HF2">
            <v>80489881816.313599</v>
          </cell>
          <cell r="HG2">
            <v>4330547731.9359102</v>
          </cell>
          <cell r="HH2">
            <v>80489881816.313599</v>
          </cell>
          <cell r="HI2">
            <v>1797351220.1175201</v>
          </cell>
          <cell r="HJ2">
            <v>-426667804.152623</v>
          </cell>
          <cell r="HK2">
            <v>-2317563.69841001</v>
          </cell>
          <cell r="HL2">
            <v>5664124117.39995</v>
          </cell>
          <cell r="HM2">
            <v>-348190256.518296</v>
          </cell>
        </row>
        <row r="3">
          <cell r="A3" t="str">
            <v>LURBAN</v>
          </cell>
          <cell r="B3">
            <v>1</v>
          </cell>
          <cell r="C3">
            <v>1380</v>
          </cell>
          <cell r="D3">
            <v>57312034552.950798</v>
          </cell>
          <cell r="E3">
            <v>1742168978.6210301</v>
          </cell>
          <cell r="F3">
            <v>107919033.84564599</v>
          </cell>
          <cell r="G3">
            <v>57405745708.888702</v>
          </cell>
          <cell r="H3">
            <v>4058489982.9885101</v>
          </cell>
          <cell r="I3">
            <v>44377837334.911697</v>
          </cell>
          <cell r="J3">
            <v>2739433264.9071498</v>
          </cell>
          <cell r="K3">
            <v>44377837334.911697</v>
          </cell>
          <cell r="L3">
            <v>1306630009.2927001</v>
          </cell>
          <cell r="M3">
            <v>-238799397.97736499</v>
          </cell>
          <cell r="N3">
            <v>-13692395.004672499</v>
          </cell>
          <cell r="O3">
            <v>3433806523.8701801</v>
          </cell>
          <cell r="P3">
            <v>-201630189.78349301</v>
          </cell>
          <cell r="Q3">
            <v>54160716872.317596</v>
          </cell>
          <cell r="R3">
            <v>1745026644.1751101</v>
          </cell>
          <cell r="S3">
            <v>107831019.92448001</v>
          </cell>
          <cell r="T3">
            <v>54052885852.393097</v>
          </cell>
          <cell r="U3">
            <v>4074085776.2802401</v>
          </cell>
          <cell r="V3">
            <v>44520392001.835403</v>
          </cell>
          <cell r="W3">
            <v>2707427240.2308002</v>
          </cell>
          <cell r="X3">
            <v>1311698793.60182</v>
          </cell>
          <cell r="Y3">
            <v>-292015494.58644301</v>
          </cell>
          <cell r="Z3">
            <v>-13742984.8621001</v>
          </cell>
          <cell r="AA3">
            <v>0</v>
          </cell>
          <cell r="AB3">
            <v>0</v>
          </cell>
          <cell r="AC3">
            <v>54640358229.511497</v>
          </cell>
          <cell r="AD3">
            <v>1760235125.3541701</v>
          </cell>
          <cell r="AE3">
            <v>110091080.36812</v>
          </cell>
          <cell r="AF3">
            <v>54530267149.143402</v>
          </cell>
          <cell r="AG3">
            <v>4110505742.4573202</v>
          </cell>
          <cell r="AH3">
            <v>44916263453.721603</v>
          </cell>
          <cell r="AI3">
            <v>2728327033.40447</v>
          </cell>
          <cell r="AJ3">
            <v>1323384270.49772</v>
          </cell>
          <cell r="AK3">
            <v>-294601207.999883</v>
          </cell>
          <cell r="AL3">
            <v>-13862029.143549399</v>
          </cell>
          <cell r="AM3">
            <v>0</v>
          </cell>
          <cell r="AN3">
            <v>0</v>
          </cell>
          <cell r="AO3">
            <v>54680468807.433098</v>
          </cell>
          <cell r="AP3">
            <v>1762275920.21245</v>
          </cell>
          <cell r="AQ3">
            <v>109678497.368305</v>
          </cell>
          <cell r="AR3">
            <v>54570790310.064796</v>
          </cell>
          <cell r="AS3">
            <v>4121558850.7895298</v>
          </cell>
          <cell r="AT3">
            <v>44943229373.824402</v>
          </cell>
          <cell r="AU3">
            <v>2726280514.0697498</v>
          </cell>
          <cell r="AV3">
            <v>1325898473.51034</v>
          </cell>
          <cell r="AW3">
            <v>-294546671.66354698</v>
          </cell>
          <cell r="AX3">
            <v>-13921046.700553</v>
          </cell>
          <cell r="AY3">
            <v>0</v>
          </cell>
          <cell r="AZ3">
            <v>0</v>
          </cell>
          <cell r="BA3">
            <v>54730875944.177597</v>
          </cell>
          <cell r="BB3">
            <v>1763900472.5476699</v>
          </cell>
          <cell r="BC3">
            <v>109779604.38394199</v>
          </cell>
          <cell r="BD3">
            <v>54621096339.793602</v>
          </cell>
          <cell r="BE3">
            <v>4125358305.7891698</v>
          </cell>
          <cell r="BF3">
            <v>44984660245.910797</v>
          </cell>
          <cell r="BG3">
            <v>2728793733.09793</v>
          </cell>
          <cell r="BH3">
            <v>1327120751.7226801</v>
          </cell>
          <cell r="BI3">
            <v>-294818199.225034</v>
          </cell>
          <cell r="BJ3">
            <v>-13933879.803852299</v>
          </cell>
          <cell r="BK3">
            <v>0</v>
          </cell>
          <cell r="BL3">
            <v>0</v>
          </cell>
          <cell r="BM3">
            <v>54675623967.129997</v>
          </cell>
          <cell r="BN3">
            <v>1763709291.5654199</v>
          </cell>
          <cell r="BO3">
            <v>109677659.191783</v>
          </cell>
          <cell r="BP3">
            <v>54565946307.938202</v>
          </cell>
          <cell r="BQ3">
            <v>4117318028.4200301</v>
          </cell>
          <cell r="BR3">
            <v>44943852747.420799</v>
          </cell>
          <cell r="BS3">
            <v>2725575399.3119302</v>
          </cell>
          <cell r="BT3">
            <v>1323793092.6263101</v>
          </cell>
          <cell r="BU3">
            <v>-294375449.47763997</v>
          </cell>
          <cell r="BV3">
            <v>-13939872.567869101</v>
          </cell>
          <cell r="BW3">
            <v>0</v>
          </cell>
          <cell r="BX3">
            <v>0</v>
          </cell>
          <cell r="BY3">
            <v>54516225254.033501</v>
          </cell>
          <cell r="BZ3">
            <v>1758401577.10042</v>
          </cell>
          <cell r="CA3">
            <v>109672044.361063</v>
          </cell>
          <cell r="CB3">
            <v>54406553209.672401</v>
          </cell>
          <cell r="CC3">
            <v>4113660960.27776</v>
          </cell>
          <cell r="CD3">
            <v>44820660731.955803</v>
          </cell>
          <cell r="CE3">
            <v>2698968367.2600999</v>
          </cell>
          <cell r="CF3">
            <v>1322504427.31528</v>
          </cell>
          <cell r="CG3">
            <v>-293803598.30062902</v>
          </cell>
          <cell r="CH3">
            <v>-13853794.0135682</v>
          </cell>
          <cell r="CI3">
            <v>0</v>
          </cell>
          <cell r="CJ3">
            <v>0</v>
          </cell>
          <cell r="CK3">
            <v>54519093052.6922</v>
          </cell>
          <cell r="CL3">
            <v>1760082979.83599</v>
          </cell>
          <cell r="CM3">
            <v>109671180.938638</v>
          </cell>
          <cell r="CN3">
            <v>54409421871.753601</v>
          </cell>
          <cell r="CO3">
            <v>4109852189.5033698</v>
          </cell>
          <cell r="CP3">
            <v>44827762311.477402</v>
          </cell>
          <cell r="CQ3">
            <v>2698746082.59306</v>
          </cell>
          <cell r="CR3">
            <v>1320510670.0680699</v>
          </cell>
          <cell r="CS3">
            <v>-293656960.25179601</v>
          </cell>
          <cell r="CT3">
            <v>-13888008.059740201</v>
          </cell>
          <cell r="CU3">
            <v>0</v>
          </cell>
          <cell r="CV3">
            <v>0</v>
          </cell>
          <cell r="CW3">
            <v>54686987784.8004</v>
          </cell>
          <cell r="CX3">
            <v>1764077906.8073599</v>
          </cell>
          <cell r="CY3">
            <v>109677853.6649</v>
          </cell>
          <cell r="CZ3">
            <v>54577309931.135498</v>
          </cell>
          <cell r="DA3">
            <v>4118178547.88797</v>
          </cell>
          <cell r="DB3">
            <v>44953246012.644997</v>
          </cell>
          <cell r="DC3">
            <v>2726104384.9893699</v>
          </cell>
          <cell r="DD3">
            <v>1324069765.3826699</v>
          </cell>
          <cell r="DE3">
            <v>-294436970.60535902</v>
          </cell>
          <cell r="DF3">
            <v>-13942788.7768967</v>
          </cell>
          <cell r="DG3">
            <v>0</v>
          </cell>
          <cell r="DH3">
            <v>0</v>
          </cell>
          <cell r="DI3">
            <v>54541829225.332901</v>
          </cell>
          <cell r="DJ3">
            <v>1757073912.3623099</v>
          </cell>
          <cell r="DK3">
            <v>109640444.96165401</v>
          </cell>
          <cell r="DL3">
            <v>54432188780.371201</v>
          </cell>
          <cell r="DM3">
            <v>4113014003.8426299</v>
          </cell>
          <cell r="DN3">
            <v>44804921557.967201</v>
          </cell>
          <cell r="DO3">
            <v>2743257814.11133</v>
          </cell>
          <cell r="DP3">
            <v>1322094788.5116301</v>
          </cell>
          <cell r="DQ3">
            <v>-294126908.26514697</v>
          </cell>
          <cell r="DR3">
            <v>-14052480.711371901</v>
          </cell>
          <cell r="DS3">
            <v>0</v>
          </cell>
          <cell r="DT3">
            <v>0</v>
          </cell>
          <cell r="DU3">
            <v>54492567975.003899</v>
          </cell>
          <cell r="DV3">
            <v>1757257619.94262</v>
          </cell>
          <cell r="DW3">
            <v>109635845.522321</v>
          </cell>
          <cell r="DX3">
            <v>54382932129.481598</v>
          </cell>
          <cell r="DY3">
            <v>4103929360.6743999</v>
          </cell>
          <cell r="DZ3">
            <v>44760740649.974098</v>
          </cell>
          <cell r="EA3">
            <v>2749134290.1999798</v>
          </cell>
          <cell r="EB3">
            <v>1319650756.5881901</v>
          </cell>
          <cell r="EC3">
            <v>-293788353.57968003</v>
          </cell>
          <cell r="ED3">
            <v>-13999335.166616101</v>
          </cell>
          <cell r="EE3">
            <v>0</v>
          </cell>
          <cell r="EF3">
            <v>0</v>
          </cell>
          <cell r="EG3">
            <v>51743123876.6847</v>
          </cell>
          <cell r="EH3">
            <v>1757247076.3968999</v>
          </cell>
          <cell r="EI3">
            <v>109635840.19024301</v>
          </cell>
          <cell r="EJ3">
            <v>51633488036.4944</v>
          </cell>
          <cell r="EK3">
            <v>4103904737.0982399</v>
          </cell>
          <cell r="EL3">
            <v>44760472085.530296</v>
          </cell>
          <cell r="EM3">
            <v>0</v>
          </cell>
          <cell r="EN3">
            <v>1319642838.68365</v>
          </cell>
          <cell r="EO3">
            <v>-293786590.94547802</v>
          </cell>
          <cell r="EP3">
            <v>-13999251.0909211</v>
          </cell>
          <cell r="EQ3">
            <v>0</v>
          </cell>
          <cell r="ER3">
            <v>0</v>
          </cell>
          <cell r="ES3">
            <v>54512964116.764</v>
          </cell>
          <cell r="ET3">
            <v>1757434964.069</v>
          </cell>
          <cell r="EU3">
            <v>109635840.19024301</v>
          </cell>
          <cell r="EV3">
            <v>54403328276.5737</v>
          </cell>
          <cell r="EW3">
            <v>4104473308.8571401</v>
          </cell>
          <cell r="EX3">
            <v>44771636871.006599</v>
          </cell>
          <cell r="EY3">
            <v>2757875343.5237002</v>
          </cell>
          <cell r="EZ3">
            <v>1319796320.53549</v>
          </cell>
          <cell r="FA3">
            <v>-293882740.25139803</v>
          </cell>
          <cell r="FB3">
            <v>-14012931.9884432</v>
          </cell>
          <cell r="FC3">
            <v>0</v>
          </cell>
          <cell r="FD3">
            <v>0</v>
          </cell>
          <cell r="FE3">
            <v>57590765549.785797</v>
          </cell>
          <cell r="FF3">
            <v>1757434431.9472001</v>
          </cell>
          <cell r="FG3">
            <v>109774486.56083401</v>
          </cell>
          <cell r="FH3">
            <v>57480991063.224998</v>
          </cell>
          <cell r="FI3">
            <v>4104472090.0399799</v>
          </cell>
          <cell r="FJ3">
            <v>44771624692.875999</v>
          </cell>
          <cell r="FK3">
            <v>2757511764.2736702</v>
          </cell>
          <cell r="FL3">
            <v>1319795926.2100799</v>
          </cell>
          <cell r="FM3">
            <v>-240576921.86478999</v>
          </cell>
          <cell r="FN3">
            <v>-14012927.881108001</v>
          </cell>
          <cell r="FO3">
            <v>3024873513.3387599</v>
          </cell>
          <cell r="FP3">
            <v>0</v>
          </cell>
          <cell r="FQ3">
            <v>57974906655.046303</v>
          </cell>
          <cell r="FR3">
            <v>1757434431.9472001</v>
          </cell>
          <cell r="FS3">
            <v>109635840.011075</v>
          </cell>
          <cell r="FT3">
            <v>57865270815.035202</v>
          </cell>
          <cell r="FU3">
            <v>4104472090.0399799</v>
          </cell>
          <cell r="FV3">
            <v>44771624692.875999</v>
          </cell>
          <cell r="FW3">
            <v>2757511764.2736702</v>
          </cell>
          <cell r="FX3">
            <v>1319795926.2100799</v>
          </cell>
          <cell r="FY3">
            <v>-293882655.22009301</v>
          </cell>
          <cell r="FZ3">
            <v>-14012927.881108001</v>
          </cell>
          <cell r="GA3">
            <v>3462320351.9544902</v>
          </cell>
          <cell r="GB3">
            <v>0</v>
          </cell>
          <cell r="GC3">
            <v>57551489734.659897</v>
          </cell>
          <cell r="GD3">
            <v>1757434431.9472001</v>
          </cell>
          <cell r="GE3">
            <v>109401171.458708</v>
          </cell>
          <cell r="GF3">
            <v>57442088563.201202</v>
          </cell>
          <cell r="GG3">
            <v>4104472090.0399799</v>
          </cell>
          <cell r="GH3">
            <v>44771624692.875999</v>
          </cell>
          <cell r="GI3">
            <v>2757511764.2736702</v>
          </cell>
          <cell r="GJ3">
            <v>1319795926.2100799</v>
          </cell>
          <cell r="GK3">
            <v>-293882655.22009301</v>
          </cell>
          <cell r="GL3">
            <v>16990.348275331799</v>
          </cell>
          <cell r="GM3">
            <v>3024873513.3387599</v>
          </cell>
          <cell r="GN3">
            <v>0</v>
          </cell>
          <cell r="GO3">
            <v>57537459816.430397</v>
          </cell>
          <cell r="GP3">
            <v>1757434431.9472001</v>
          </cell>
          <cell r="GQ3">
            <v>109635840.011075</v>
          </cell>
          <cell r="GR3">
            <v>57427823976.419403</v>
          </cell>
          <cell r="GS3">
            <v>4104472090.0399799</v>
          </cell>
          <cell r="GT3">
            <v>44771624692.875999</v>
          </cell>
          <cell r="GU3">
            <v>2757511764.2736702</v>
          </cell>
          <cell r="GV3">
            <v>1319795926.2100799</v>
          </cell>
          <cell r="GW3">
            <v>-293882655.22009301</v>
          </cell>
          <cell r="GX3">
            <v>-14012927.881108001</v>
          </cell>
          <cell r="GY3">
            <v>3024873513.3387599</v>
          </cell>
          <cell r="GZ3">
            <v>0</v>
          </cell>
          <cell r="HA3">
            <v>57796254803.543404</v>
          </cell>
          <cell r="HB3">
            <v>1757434431.9472001</v>
          </cell>
          <cell r="HC3">
            <v>109774486.56083401</v>
          </cell>
          <cell r="HD3">
            <v>57889924073.7565</v>
          </cell>
          <cell r="HE3">
            <v>4104472090.0399799</v>
          </cell>
          <cell r="HF3">
            <v>44771624692.875999</v>
          </cell>
          <cell r="HG3">
            <v>2757511764.2736702</v>
          </cell>
          <cell r="HH3">
            <v>44771624692.875999</v>
          </cell>
          <cell r="HI3">
            <v>1319795926.2100799</v>
          </cell>
          <cell r="HJ3">
            <v>-240576921.86478999</v>
          </cell>
          <cell r="HK3">
            <v>-14012927.881108001</v>
          </cell>
          <cell r="HL3">
            <v>3433806523.8701801</v>
          </cell>
          <cell r="HM3">
            <v>-203443756.77388799</v>
          </cell>
        </row>
        <row r="4">
          <cell r="A4" t="str">
            <v>OURBAN</v>
          </cell>
          <cell r="B4">
            <v>1</v>
          </cell>
          <cell r="C4">
            <v>1135</v>
          </cell>
          <cell r="D4">
            <v>41160267201.072403</v>
          </cell>
          <cell r="E4">
            <v>1108142682.98172</v>
          </cell>
          <cell r="F4">
            <v>3142299000.0448399</v>
          </cell>
          <cell r="G4">
            <v>38145735655.899803</v>
          </cell>
          <cell r="H4">
            <v>1619733729.8383501</v>
          </cell>
          <cell r="I4">
            <v>31646396466.9086</v>
          </cell>
          <cell r="J4">
            <v>1490221759.4544899</v>
          </cell>
          <cell r="K4">
            <v>31646396466.9086</v>
          </cell>
          <cell r="L4">
            <v>461294203.48169601</v>
          </cell>
          <cell r="M4">
            <v>-146383871.99794301</v>
          </cell>
          <cell r="N4">
            <v>-12060616.9579944</v>
          </cell>
          <cell r="O4">
            <v>1988647783.0062499</v>
          </cell>
          <cell r="P4">
            <v>-127767454.87224101</v>
          </cell>
          <cell r="Q4">
            <v>39101960768.047699</v>
          </cell>
          <cell r="R4">
            <v>1097458202.18033</v>
          </cell>
          <cell r="S4">
            <v>3199117082.8481698</v>
          </cell>
          <cell r="T4">
            <v>35902843685.199501</v>
          </cell>
          <cell r="U4">
            <v>1617306056.82653</v>
          </cell>
          <cell r="V4">
            <v>31449571744.593601</v>
          </cell>
          <cell r="W4">
            <v>1484376773.0510299</v>
          </cell>
          <cell r="X4">
            <v>461054809.94476402</v>
          </cell>
          <cell r="Y4">
            <v>-185624630.57787901</v>
          </cell>
          <cell r="Z4">
            <v>-11858085.792827999</v>
          </cell>
          <cell r="AA4">
            <v>0</v>
          </cell>
          <cell r="AB4">
            <v>0</v>
          </cell>
          <cell r="AC4">
            <v>39499051669.961098</v>
          </cell>
          <cell r="AD4">
            <v>1107330033.6385</v>
          </cell>
          <cell r="AE4">
            <v>3269873098.8013401</v>
          </cell>
          <cell r="AF4">
            <v>36229178571.159698</v>
          </cell>
          <cell r="AG4">
            <v>1631966145.8578601</v>
          </cell>
          <cell r="AH4">
            <v>31734391111.298302</v>
          </cell>
          <cell r="AI4">
            <v>1499057153.59547</v>
          </cell>
          <cell r="AJ4">
            <v>465280456.95885599</v>
          </cell>
          <cell r="AK4">
            <v>-187346295.34255099</v>
          </cell>
          <cell r="AL4">
            <v>-11974159.0449226</v>
          </cell>
          <cell r="AM4">
            <v>0</v>
          </cell>
          <cell r="AN4">
            <v>0</v>
          </cell>
          <cell r="AO4">
            <v>39488998215.699402</v>
          </cell>
          <cell r="AP4">
            <v>1107398555.5313001</v>
          </cell>
          <cell r="AQ4">
            <v>3264839006.2081499</v>
          </cell>
          <cell r="AR4">
            <v>36224159209.491302</v>
          </cell>
          <cell r="AS4">
            <v>1634053918.1150999</v>
          </cell>
          <cell r="AT4">
            <v>31725085525.6306</v>
          </cell>
          <cell r="AU4">
            <v>1500676889.4075999</v>
          </cell>
          <cell r="AV4">
            <v>465729198.15451598</v>
          </cell>
          <cell r="AW4">
            <v>-187190238.918607</v>
          </cell>
          <cell r="AX4">
            <v>-12036870.642919401</v>
          </cell>
          <cell r="AY4">
            <v>0</v>
          </cell>
          <cell r="AZ4">
            <v>0</v>
          </cell>
          <cell r="BA4">
            <v>39525401110.121803</v>
          </cell>
          <cell r="BB4">
            <v>1108419409.80774</v>
          </cell>
          <cell r="BC4">
            <v>3267848694.8561201</v>
          </cell>
          <cell r="BD4">
            <v>36257552415.265701</v>
          </cell>
          <cell r="BE4">
            <v>1635560269.1229601</v>
          </cell>
          <cell r="BF4">
            <v>31754331264.725399</v>
          </cell>
          <cell r="BG4">
            <v>1502060286.93187</v>
          </cell>
          <cell r="BH4">
            <v>466158530.16079402</v>
          </cell>
          <cell r="BI4">
            <v>-187362800.05746001</v>
          </cell>
          <cell r="BJ4">
            <v>-12047966.820360901</v>
          </cell>
          <cell r="BK4">
            <v>0</v>
          </cell>
          <cell r="BL4">
            <v>0</v>
          </cell>
          <cell r="BM4">
            <v>39469727446.191803</v>
          </cell>
          <cell r="BN4">
            <v>1107146340.3982601</v>
          </cell>
          <cell r="BO4">
            <v>3263183941.5369501</v>
          </cell>
          <cell r="BP4">
            <v>36206543504.6548</v>
          </cell>
          <cell r="BQ4">
            <v>1631215173.1990299</v>
          </cell>
          <cell r="BR4">
            <v>31710755982.196899</v>
          </cell>
          <cell r="BS4">
            <v>1501211742.6399801</v>
          </cell>
          <cell r="BT4">
            <v>464651638.623523</v>
          </cell>
          <cell r="BU4">
            <v>-186899783.19211701</v>
          </cell>
          <cell r="BV4">
            <v>-12120788.8521189</v>
          </cell>
          <cell r="BW4">
            <v>0</v>
          </cell>
          <cell r="BX4">
            <v>0</v>
          </cell>
          <cell r="BY4">
            <v>39203247092.7323</v>
          </cell>
          <cell r="BZ4">
            <v>1098369339.48985</v>
          </cell>
          <cell r="CA4">
            <v>3264449416.59375</v>
          </cell>
          <cell r="CB4">
            <v>35938797676.138603</v>
          </cell>
          <cell r="CC4">
            <v>1624306319.4145701</v>
          </cell>
          <cell r="CD4">
            <v>31460117580.2906</v>
          </cell>
          <cell r="CE4">
            <v>1500508851.3633699</v>
          </cell>
          <cell r="CF4">
            <v>462431013.13962001</v>
          </cell>
          <cell r="CG4">
            <v>-185548304.11355001</v>
          </cell>
          <cell r="CH4">
            <v>-11833416.3914243</v>
          </cell>
          <cell r="CI4">
            <v>0</v>
          </cell>
          <cell r="CJ4">
            <v>0</v>
          </cell>
          <cell r="CK4">
            <v>39190527523.997299</v>
          </cell>
          <cell r="CL4">
            <v>1098338252.09512</v>
          </cell>
          <cell r="CM4">
            <v>3262778193.6742401</v>
          </cell>
          <cell r="CN4">
            <v>35927749330.323097</v>
          </cell>
          <cell r="CO4">
            <v>1621783260.3233199</v>
          </cell>
          <cell r="CP4">
            <v>31451662828.127899</v>
          </cell>
          <cell r="CQ4">
            <v>1501130921.6152599</v>
          </cell>
          <cell r="CR4">
            <v>461444539.672961</v>
          </cell>
          <cell r="CS4">
            <v>-185270258.089834</v>
          </cell>
          <cell r="CT4">
            <v>-11918350.303654401</v>
          </cell>
          <cell r="CU4">
            <v>0</v>
          </cell>
          <cell r="CV4">
            <v>0</v>
          </cell>
          <cell r="CW4">
            <v>39477368774.135803</v>
          </cell>
          <cell r="CX4">
            <v>1107377733.9834001</v>
          </cell>
          <cell r="CY4">
            <v>3263196529.5560999</v>
          </cell>
          <cell r="CZ4">
            <v>36214172244.579697</v>
          </cell>
          <cell r="DA4">
            <v>1631556097.1702299</v>
          </cell>
          <cell r="DB4">
            <v>31717383530.197201</v>
          </cell>
          <cell r="DC4">
            <v>1501587068.2267101</v>
          </cell>
          <cell r="DD4">
            <v>464748750.81599498</v>
          </cell>
          <cell r="DE4">
            <v>-186938626.56741601</v>
          </cell>
          <cell r="DF4">
            <v>-12123490.2239257</v>
          </cell>
          <cell r="DG4">
            <v>0</v>
          </cell>
          <cell r="DH4">
            <v>0</v>
          </cell>
          <cell r="DI4">
            <v>39509752639.041901</v>
          </cell>
          <cell r="DJ4">
            <v>1108279449.65206</v>
          </cell>
          <cell r="DK4">
            <v>3232140185.6705999</v>
          </cell>
          <cell r="DL4">
            <v>36277612453.3713</v>
          </cell>
          <cell r="DM4">
            <v>1632862392.6452799</v>
          </cell>
          <cell r="DN4">
            <v>31782348848.6339</v>
          </cell>
          <cell r="DO4">
            <v>1498036993.5937099</v>
          </cell>
          <cell r="DP4">
            <v>465477463.07383198</v>
          </cell>
          <cell r="DQ4">
            <v>-187894862.21327201</v>
          </cell>
          <cell r="DR4">
            <v>-12215009.811055999</v>
          </cell>
          <cell r="DS4">
            <v>0</v>
          </cell>
          <cell r="DT4">
            <v>0</v>
          </cell>
          <cell r="DU4">
            <v>39573892093.1698</v>
          </cell>
          <cell r="DV4">
            <v>1114290989.0471201</v>
          </cell>
          <cell r="DW4">
            <v>3232399704.4893599</v>
          </cell>
          <cell r="DX4">
            <v>36341492388.680496</v>
          </cell>
          <cell r="DY4">
            <v>1632171410.7801399</v>
          </cell>
          <cell r="DZ4">
            <v>31848774014.379299</v>
          </cell>
          <cell r="EA4">
            <v>1491055788.4479401</v>
          </cell>
          <cell r="EB4">
            <v>464942246.073713</v>
          </cell>
          <cell r="EC4">
            <v>-188274210.759646</v>
          </cell>
          <cell r="ED4">
            <v>-12225251.425329899</v>
          </cell>
          <cell r="EE4">
            <v>0</v>
          </cell>
          <cell r="EF4">
            <v>0</v>
          </cell>
          <cell r="EG4">
            <v>38082588101.248199</v>
          </cell>
          <cell r="EH4">
            <v>1114129217.9108701</v>
          </cell>
          <cell r="EI4">
            <v>3237670764.9402299</v>
          </cell>
          <cell r="EJ4">
            <v>34844917336.307999</v>
          </cell>
          <cell r="EK4">
            <v>1632161617.7516699</v>
          </cell>
          <cell r="EL4">
            <v>31843413408.724899</v>
          </cell>
          <cell r="EM4">
            <v>0</v>
          </cell>
          <cell r="EN4">
            <v>464939456.420237</v>
          </cell>
          <cell r="EO4">
            <v>-188299577.15445501</v>
          </cell>
          <cell r="EP4">
            <v>-12209119.7230043</v>
          </cell>
          <cell r="EQ4">
            <v>0</v>
          </cell>
          <cell r="ER4">
            <v>0</v>
          </cell>
          <cell r="ES4">
            <v>39657956871.189697</v>
          </cell>
          <cell r="ET4">
            <v>1116744523.8557999</v>
          </cell>
          <cell r="EU4">
            <v>3232404336.8533502</v>
          </cell>
          <cell r="EV4">
            <v>36425552534.336304</v>
          </cell>
          <cell r="EW4">
            <v>1634128573.6443</v>
          </cell>
          <cell r="EX4">
            <v>31930860738.161598</v>
          </cell>
          <cell r="EY4">
            <v>1488585247.9175701</v>
          </cell>
          <cell r="EZ4">
            <v>465162184.71383202</v>
          </cell>
          <cell r="FA4">
            <v>-188489484.881589</v>
          </cell>
          <cell r="FB4">
            <v>-12200503.6420545</v>
          </cell>
          <cell r="FC4">
            <v>0</v>
          </cell>
          <cell r="FD4">
            <v>0</v>
          </cell>
          <cell r="FE4">
            <v>41444299774.280899</v>
          </cell>
          <cell r="FF4">
            <v>1116744246.2878399</v>
          </cell>
          <cell r="FG4">
            <v>3234576831.1967201</v>
          </cell>
          <cell r="FH4">
            <v>38209722943.084099</v>
          </cell>
          <cell r="FI4">
            <v>1634128180.60113</v>
          </cell>
          <cell r="FJ4">
            <v>31930852972.865002</v>
          </cell>
          <cell r="FK4">
            <v>1488895514.26421</v>
          </cell>
          <cell r="FL4">
            <v>465162067.001068</v>
          </cell>
          <cell r="FM4">
            <v>-147608207.06912801</v>
          </cell>
          <cell r="FN4">
            <v>-12215606.1969552</v>
          </cell>
          <cell r="FO4">
            <v>1744324155.7574301</v>
          </cell>
          <cell r="FP4">
            <v>0</v>
          </cell>
          <cell r="FQ4">
            <v>41663368708.243698</v>
          </cell>
          <cell r="FR4">
            <v>1116744246.2878399</v>
          </cell>
          <cell r="FS4">
            <v>3233323108.7709198</v>
          </cell>
          <cell r="FT4">
            <v>38430045599.472801</v>
          </cell>
          <cell r="FU4">
            <v>1634128180.60113</v>
          </cell>
          <cell r="FV4">
            <v>31930852972.865002</v>
          </cell>
          <cell r="FW4">
            <v>1488895514.26421</v>
          </cell>
          <cell r="FX4">
            <v>465162067.001068</v>
          </cell>
          <cell r="FY4">
            <v>-188477718.527051</v>
          </cell>
          <cell r="FZ4">
            <v>-12214264.470119501</v>
          </cell>
          <cell r="GA4">
            <v>2004191301.68366</v>
          </cell>
          <cell r="GB4">
            <v>0</v>
          </cell>
          <cell r="GC4">
            <v>41416596540.407204</v>
          </cell>
          <cell r="GD4">
            <v>1116744246.2878399</v>
          </cell>
          <cell r="GE4">
            <v>3227248176.6998501</v>
          </cell>
          <cell r="GF4">
            <v>38189348363.707397</v>
          </cell>
          <cell r="GG4">
            <v>1634128180.60113</v>
          </cell>
          <cell r="GH4">
            <v>31930852972.865002</v>
          </cell>
          <cell r="GI4">
            <v>1488895514.26421</v>
          </cell>
          <cell r="GJ4">
            <v>465162067.001068</v>
          </cell>
          <cell r="GK4">
            <v>-188478990.916466</v>
          </cell>
          <cell r="GL4">
            <v>951943.77675507695</v>
          </cell>
          <cell r="GM4">
            <v>1744324155.7574301</v>
          </cell>
          <cell r="GN4">
            <v>0</v>
          </cell>
          <cell r="GO4">
            <v>41403428990.433502</v>
          </cell>
          <cell r="GP4">
            <v>1116744246.2878399</v>
          </cell>
          <cell r="GQ4">
            <v>3233250536.88693</v>
          </cell>
          <cell r="GR4">
            <v>38170178453.5466</v>
          </cell>
          <cell r="GS4">
            <v>1634128180.60113</v>
          </cell>
          <cell r="GT4">
            <v>31930852972.865002</v>
          </cell>
          <cell r="GU4">
            <v>1488895514.26421</v>
          </cell>
          <cell r="GV4">
            <v>465162067.001068</v>
          </cell>
          <cell r="GW4">
            <v>-188478990.916466</v>
          </cell>
          <cell r="GX4">
            <v>-12215606.1969552</v>
          </cell>
          <cell r="GY4">
            <v>1744324155.7574301</v>
          </cell>
          <cell r="GZ4">
            <v>0</v>
          </cell>
          <cell r="HA4">
            <v>41558342167.999702</v>
          </cell>
          <cell r="HB4">
            <v>1117727808.7441299</v>
          </cell>
          <cell r="HC4">
            <v>3207589742.1047001</v>
          </cell>
          <cell r="HD4">
            <v>38479656068.542397</v>
          </cell>
          <cell r="HE4">
            <v>1634128180.60113</v>
          </cell>
          <cell r="HF4">
            <v>31954556675.888802</v>
          </cell>
          <cell r="HG4">
            <v>1489731432.87043</v>
          </cell>
          <cell r="HH4">
            <v>31954556675.888802</v>
          </cell>
          <cell r="HI4">
            <v>465162067.001068</v>
          </cell>
          <cell r="HJ4">
            <v>-147784802.61646101</v>
          </cell>
          <cell r="HK4">
            <v>-12214833.352853701</v>
          </cell>
          <cell r="HL4">
            <v>1988647783.0062499</v>
          </cell>
          <cell r="HM4">
            <v>-128903642.647377</v>
          </cell>
        </row>
        <row r="5">
          <cell r="A5" t="str">
            <v>RURAL</v>
          </cell>
          <cell r="B5">
            <v>1</v>
          </cell>
          <cell r="C5">
            <v>815</v>
          </cell>
          <cell r="D5">
            <v>8435563779.3880596</v>
          </cell>
          <cell r="E5">
            <v>134876923.13859099</v>
          </cell>
          <cell r="F5">
            <v>4170693170.10637</v>
          </cell>
          <cell r="G5">
            <v>4280516619.9026499</v>
          </cell>
          <cell r="H5">
            <v>72260930.205968007</v>
          </cell>
          <cell r="I5">
            <v>3749813945.4116998</v>
          </cell>
          <cell r="J5">
            <v>84266572.095986903</v>
          </cell>
          <cell r="K5">
            <v>3749813945.4116998</v>
          </cell>
          <cell r="L5">
            <v>12143589.7688944</v>
          </cell>
          <cell r="M5">
            <v>-37816537.443806</v>
          </cell>
          <cell r="N5">
            <v>23700105.582968298</v>
          </cell>
          <cell r="O5">
            <v>243952123.28323999</v>
          </cell>
          <cell r="P5">
            <v>-15646010.6209695</v>
          </cell>
          <cell r="Q5">
            <v>8087658959.4382296</v>
          </cell>
          <cell r="R5">
            <v>121795901.74613</v>
          </cell>
          <cell r="S5">
            <v>4280659449.4398398</v>
          </cell>
          <cell r="T5">
            <v>3806999509.9983902</v>
          </cell>
          <cell r="U5">
            <v>70837395.228093594</v>
          </cell>
          <cell r="V5">
            <v>3535821867.2891202</v>
          </cell>
          <cell r="W5">
            <v>86730216.3994115</v>
          </cell>
          <cell r="X5">
            <v>11930562.324889701</v>
          </cell>
          <cell r="Y5">
            <v>-43786044.449931502</v>
          </cell>
          <cell r="Z5">
            <v>23218930.765230201</v>
          </cell>
          <cell r="AA5">
            <v>0</v>
          </cell>
          <cell r="AB5">
            <v>0</v>
          </cell>
          <cell r="AC5">
            <v>8220437375.7913504</v>
          </cell>
          <cell r="AD5">
            <v>118535267.66840699</v>
          </cell>
          <cell r="AE5">
            <v>4509912780.7617502</v>
          </cell>
          <cell r="AF5">
            <v>3710524595.0296001</v>
          </cell>
          <cell r="AG5">
            <v>70956620.314607799</v>
          </cell>
          <cell r="AH5">
            <v>3442460237.4278798</v>
          </cell>
          <cell r="AI5">
            <v>86028246.756229699</v>
          </cell>
          <cell r="AJ5">
            <v>12034194.107571499</v>
          </cell>
          <cell r="AK5">
            <v>-44208796.631483003</v>
          </cell>
          <cell r="AL5">
            <v>23431399.207235999</v>
          </cell>
          <cell r="AM5">
            <v>0</v>
          </cell>
          <cell r="AN5">
            <v>0</v>
          </cell>
          <cell r="AO5">
            <v>8189277796.8684397</v>
          </cell>
          <cell r="AP5">
            <v>119199523.745792</v>
          </cell>
          <cell r="AQ5">
            <v>4456156077.0388803</v>
          </cell>
          <cell r="AR5">
            <v>3733121719.8295598</v>
          </cell>
          <cell r="AS5">
            <v>71528424.935284302</v>
          </cell>
          <cell r="AT5">
            <v>3463098213.2259998</v>
          </cell>
          <cell r="AU5">
            <v>86832904.6230793</v>
          </cell>
          <cell r="AV5">
            <v>12027594.9861513</v>
          </cell>
          <cell r="AW5">
            <v>-44039595.041954197</v>
          </cell>
          <cell r="AX5">
            <v>23321457.201797999</v>
          </cell>
          <cell r="AY5">
            <v>0</v>
          </cell>
          <cell r="AZ5">
            <v>0</v>
          </cell>
          <cell r="BA5">
            <v>8196827074.6041603</v>
          </cell>
          <cell r="BB5">
            <v>119309407.71029399</v>
          </cell>
          <cell r="BC5">
            <v>4460263980.1646099</v>
          </cell>
          <cell r="BD5">
            <v>3736563094.4395399</v>
          </cell>
          <cell r="BE5">
            <v>71594363.343924001</v>
          </cell>
          <cell r="BF5">
            <v>3466290666.9302402</v>
          </cell>
          <cell r="BG5">
            <v>86912951.451366007</v>
          </cell>
          <cell r="BH5">
            <v>12038682.612837801</v>
          </cell>
          <cell r="BI5">
            <v>-44080192.899614803</v>
          </cell>
          <cell r="BJ5">
            <v>23342956.064333301</v>
          </cell>
          <cell r="BK5">
            <v>0</v>
          </cell>
          <cell r="BL5">
            <v>0</v>
          </cell>
          <cell r="BM5">
            <v>8195366593.7819796</v>
          </cell>
          <cell r="BN5">
            <v>121002527.593895</v>
          </cell>
          <cell r="BO5">
            <v>4430779994.3566799</v>
          </cell>
          <cell r="BP5">
            <v>3764586599.4253001</v>
          </cell>
          <cell r="BQ5">
            <v>71561272.039461493</v>
          </cell>
          <cell r="BR5">
            <v>3493259518.6382899</v>
          </cell>
          <cell r="BS5">
            <v>86881899.681872904</v>
          </cell>
          <cell r="BT5">
            <v>12098557.40127</v>
          </cell>
          <cell r="BU5">
            <v>-44152132.513828203</v>
          </cell>
          <cell r="BV5">
            <v>23376782.412609201</v>
          </cell>
          <cell r="BW5">
            <v>0</v>
          </cell>
          <cell r="BX5">
            <v>0</v>
          </cell>
          <cell r="BY5">
            <v>8131899090.8701096</v>
          </cell>
          <cell r="BZ5">
            <v>113960789.52770001</v>
          </cell>
          <cell r="CA5">
            <v>4556274570.3552303</v>
          </cell>
          <cell r="CB5">
            <v>3575624520.5148802</v>
          </cell>
          <cell r="CC5">
            <v>70515016.642229602</v>
          </cell>
          <cell r="CD5">
            <v>3310620573.71767</v>
          </cell>
          <cell r="CE5">
            <v>87123082.123285905</v>
          </cell>
          <cell r="CF5">
            <v>11880167.9320694</v>
          </cell>
          <cell r="CG5">
            <v>-43293904.590787299</v>
          </cell>
          <cell r="CH5">
            <v>23007575.938611001</v>
          </cell>
          <cell r="CI5">
            <v>0</v>
          </cell>
          <cell r="CJ5">
            <v>0</v>
          </cell>
          <cell r="CK5">
            <v>8142302279.0455599</v>
          </cell>
          <cell r="CL5">
            <v>114096952.11351401</v>
          </cell>
          <cell r="CM5">
            <v>4565667891.6717501</v>
          </cell>
          <cell r="CN5">
            <v>3576634387.3737998</v>
          </cell>
          <cell r="CO5">
            <v>71071090.972247705</v>
          </cell>
          <cell r="CP5">
            <v>3311692532.3204098</v>
          </cell>
          <cell r="CQ5">
            <v>86389036.266111299</v>
          </cell>
          <cell r="CR5">
            <v>11958130.2846085</v>
          </cell>
          <cell r="CS5">
            <v>-43429671.075567901</v>
          </cell>
          <cell r="CT5">
            <v>23069439.500535101</v>
          </cell>
          <cell r="CU5">
            <v>0</v>
          </cell>
          <cell r="CV5">
            <v>0</v>
          </cell>
          <cell r="CW5">
            <v>8196193555.1008902</v>
          </cell>
          <cell r="CX5">
            <v>121027817.122163</v>
          </cell>
          <cell r="CY5">
            <v>4430803998.9944296</v>
          </cell>
          <cell r="CZ5">
            <v>3765389556.1064501</v>
          </cell>
          <cell r="DA5">
            <v>71576228.345317796</v>
          </cell>
          <cell r="DB5">
            <v>3493989609.8776798</v>
          </cell>
          <cell r="DC5">
            <v>86916216.080779701</v>
          </cell>
          <cell r="DD5">
            <v>12101085.999766899</v>
          </cell>
          <cell r="DE5">
            <v>-44160753.363538504</v>
          </cell>
          <cell r="DF5">
            <v>23381263.362856101</v>
          </cell>
          <cell r="DG5">
            <v>0</v>
          </cell>
          <cell r="DH5">
            <v>0</v>
          </cell>
          <cell r="DI5">
            <v>8306550541.9221802</v>
          </cell>
          <cell r="DJ5">
            <v>128159065.890595</v>
          </cell>
          <cell r="DK5">
            <v>4319978000.8976402</v>
          </cell>
          <cell r="DL5">
            <v>3986572541.0245299</v>
          </cell>
          <cell r="DM5">
            <v>74377755.5960657</v>
          </cell>
          <cell r="DN5">
            <v>3710841766.9081001</v>
          </cell>
          <cell r="DO5">
            <v>81656319.559369504</v>
          </cell>
          <cell r="DP5">
            <v>12441829.3296663</v>
          </cell>
          <cell r="DQ5">
            <v>-45326436.842253201</v>
          </cell>
          <cell r="DR5">
            <v>23953555.864503</v>
          </cell>
          <cell r="DS5">
            <v>0</v>
          </cell>
          <cell r="DT5">
            <v>0</v>
          </cell>
          <cell r="DU5">
            <v>8291474022.0801201</v>
          </cell>
          <cell r="DV5">
            <v>127638471.316431</v>
          </cell>
          <cell r="DW5">
            <v>4320571650.4876804</v>
          </cell>
          <cell r="DX5">
            <v>3970902371.5924301</v>
          </cell>
          <cell r="DY5">
            <v>74040203.918329105</v>
          </cell>
          <cell r="DZ5">
            <v>3694986205.5551801</v>
          </cell>
          <cell r="EA5">
            <v>82681238.585521802</v>
          </cell>
          <cell r="EB5">
            <v>12389891.871860599</v>
          </cell>
          <cell r="EC5">
            <v>-45157285.649742797</v>
          </cell>
          <cell r="ED5">
            <v>23862838.572882202</v>
          </cell>
          <cell r="EE5">
            <v>0</v>
          </cell>
          <cell r="EF5">
            <v>0</v>
          </cell>
          <cell r="EG5">
            <v>8224655273.5175695</v>
          </cell>
          <cell r="EH5">
            <v>119546984.76972701</v>
          </cell>
          <cell r="EI5">
            <v>4606393277.7047596</v>
          </cell>
          <cell r="EJ5">
            <v>3618261995.8128099</v>
          </cell>
          <cell r="EK5">
            <v>33192513.395255901</v>
          </cell>
          <cell r="EL5">
            <v>3475023210.7555199</v>
          </cell>
          <cell r="EM5">
            <v>0</v>
          </cell>
          <cell r="EN5">
            <v>12389817.5325094</v>
          </cell>
          <cell r="EO5">
            <v>-45189973.341621399</v>
          </cell>
          <cell r="EP5">
            <v>23880345.619713899</v>
          </cell>
          <cell r="EQ5">
            <v>0</v>
          </cell>
          <cell r="ER5">
            <v>0</v>
          </cell>
          <cell r="ES5">
            <v>8301741476.7499504</v>
          </cell>
          <cell r="ET5">
            <v>128321721.950812</v>
          </cell>
          <cell r="EU5">
            <v>4292412607.7734499</v>
          </cell>
          <cell r="EV5">
            <v>4009328868.97649</v>
          </cell>
          <cell r="EW5">
            <v>74053531.835138798</v>
          </cell>
          <cell r="EX5">
            <v>3732471505.19665</v>
          </cell>
          <cell r="EY5">
            <v>82802796.544364303</v>
          </cell>
          <cell r="EZ5">
            <v>12393229.3240727</v>
          </cell>
          <cell r="FA5">
            <v>-45302182.916205503</v>
          </cell>
          <cell r="FB5">
            <v>23970455.263954099</v>
          </cell>
          <cell r="FC5">
            <v>0</v>
          </cell>
          <cell r="FD5">
            <v>0</v>
          </cell>
          <cell r="FE5">
            <v>8523201143.1074104</v>
          </cell>
          <cell r="FF5">
            <v>128330732.702995</v>
          </cell>
          <cell r="FG5">
            <v>4298366008.9724598</v>
          </cell>
          <cell r="FH5">
            <v>4224835134.1349502</v>
          </cell>
          <cell r="FI5">
            <v>74053515.397138804</v>
          </cell>
          <cell r="FJ5">
            <v>3733397865.4612598</v>
          </cell>
          <cell r="FK5">
            <v>82892422.428955793</v>
          </cell>
          <cell r="FL5">
            <v>12393226.9063651</v>
          </cell>
          <cell r="FM5">
            <v>-38298972.762043901</v>
          </cell>
          <cell r="FN5">
            <v>23912121.330212601</v>
          </cell>
          <cell r="FO5">
            <v>210662437.08080101</v>
          </cell>
          <cell r="FP5">
            <v>0</v>
          </cell>
          <cell r="FQ5">
            <v>8546287809.7875404</v>
          </cell>
          <cell r="FR5">
            <v>128027225.68475699</v>
          </cell>
          <cell r="FS5">
            <v>4313491886.7971401</v>
          </cell>
          <cell r="FT5">
            <v>4232795922.9903998</v>
          </cell>
          <cell r="FU5">
            <v>74053515.397138804</v>
          </cell>
          <cell r="FV5">
            <v>3716502111.1774201</v>
          </cell>
          <cell r="FW5">
            <v>82800677.217024699</v>
          </cell>
          <cell r="FX5">
            <v>12393226.9063651</v>
          </cell>
          <cell r="FY5">
            <v>-45205563.728834897</v>
          </cell>
          <cell r="FZ5">
            <v>23909706.250426501</v>
          </cell>
          <cell r="GA5">
            <v>239739349.16899201</v>
          </cell>
          <cell r="GB5">
            <v>0</v>
          </cell>
          <cell r="GC5">
            <v>8495232567.7715702</v>
          </cell>
          <cell r="GD5">
            <v>128027225.68475699</v>
          </cell>
          <cell r="GE5">
            <v>4302232121.4242201</v>
          </cell>
          <cell r="GF5">
            <v>4193000446.3473401</v>
          </cell>
          <cell r="GG5">
            <v>74053515.397138804</v>
          </cell>
          <cell r="GH5">
            <v>3716502111.1774201</v>
          </cell>
          <cell r="GI5">
            <v>82800677.217024699</v>
          </cell>
          <cell r="GJ5">
            <v>12393226.9063651</v>
          </cell>
          <cell r="GK5">
            <v>-45210880.280110799</v>
          </cell>
          <cell r="GL5">
            <v>2253675.7126370198</v>
          </cell>
          <cell r="GM5">
            <v>210662437.08080101</v>
          </cell>
          <cell r="GN5">
            <v>0</v>
          </cell>
          <cell r="GO5">
            <v>8516891013.3891401</v>
          </cell>
          <cell r="GP5">
            <v>128027225.68475699</v>
          </cell>
          <cell r="GQ5">
            <v>4313172002.4869299</v>
          </cell>
          <cell r="GR5">
            <v>4203719010.9022102</v>
          </cell>
          <cell r="GS5">
            <v>74053515.397138804</v>
          </cell>
          <cell r="GT5">
            <v>3716502111.1774201</v>
          </cell>
          <cell r="GU5">
            <v>82800677.217024699</v>
          </cell>
          <cell r="GV5">
            <v>12393226.9063651</v>
          </cell>
          <cell r="GW5">
            <v>-45210880.280110799</v>
          </cell>
          <cell r="GX5">
            <v>23912121.330212601</v>
          </cell>
          <cell r="GY5">
            <v>210662437.08080101</v>
          </cell>
          <cell r="GZ5">
            <v>0</v>
          </cell>
          <cell r="HA5">
            <v>8540299847.71031</v>
          </cell>
          <cell r="HB5">
            <v>134801835.22647801</v>
          </cell>
          <cell r="HC5">
            <v>4263236889.2313199</v>
          </cell>
          <cell r="HD5">
            <v>4292905815.5760298</v>
          </cell>
          <cell r="HE5">
            <v>74053515.397138804</v>
          </cell>
          <cell r="HF5">
            <v>3763700447.54879</v>
          </cell>
          <cell r="HG5">
            <v>83304534.791807294</v>
          </cell>
          <cell r="HH5">
            <v>3763700447.54879</v>
          </cell>
          <cell r="HI5">
            <v>12393226.9063651</v>
          </cell>
          <cell r="HJ5">
            <v>-38306079.671372101</v>
          </cell>
          <cell r="HK5">
            <v>23910197.535551801</v>
          </cell>
          <cell r="HL5">
            <v>241669810.52351901</v>
          </cell>
          <cell r="HM5">
            <v>-15842857.0970308</v>
          </cell>
        </row>
      </sheetData>
      <sheetData sheetId="2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0.11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102357861999.02901</v>
          </cell>
          <cell r="AI2">
            <v>102472662464.70399</v>
          </cell>
          <cell r="AJ2">
            <v>107558244808.11</v>
          </cell>
          <cell r="AK2">
            <v>108184538355.976</v>
          </cell>
          <cell r="AL2">
            <v>107463297183.77499</v>
          </cell>
          <cell r="AM2">
            <v>107457758161.189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0</v>
          </cell>
          <cell r="Q3">
            <v>0.11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94066107042.744003</v>
          </cell>
          <cell r="AI3">
            <v>94170920987.953705</v>
          </cell>
          <cell r="AJ3">
            <v>99035044597.160797</v>
          </cell>
          <cell r="AK3">
            <v>99638251606.082001</v>
          </cell>
          <cell r="AL3">
            <v>98968065548.161102</v>
          </cell>
          <cell r="AM3">
            <v>98940868079.957993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0</v>
          </cell>
          <cell r="Q4">
            <v>0.04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54492384749.059998</v>
          </cell>
          <cell r="AI4">
            <v>54512964116.764</v>
          </cell>
          <cell r="AJ4">
            <v>57590752406.027802</v>
          </cell>
          <cell r="AK4">
            <v>57974891610.482903</v>
          </cell>
          <cell r="AL4">
            <v>57551476590.901901</v>
          </cell>
          <cell r="AM4">
            <v>57537446672.672401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0</v>
          </cell>
          <cell r="Q5">
            <v>0.21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39573722293.684303</v>
          </cell>
          <cell r="AI5">
            <v>39657956871.189697</v>
          </cell>
          <cell r="AJ5">
            <v>41444292191.133003</v>
          </cell>
          <cell r="AK5">
            <v>41663359995.599098</v>
          </cell>
          <cell r="AL5">
            <v>41416588957.259399</v>
          </cell>
          <cell r="AM5">
            <v>41403421407.285599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0</v>
          </cell>
          <cell r="Q6">
            <v>0.12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8291754956.2853699</v>
          </cell>
          <cell r="AI6">
            <v>8301741476.7499504</v>
          </cell>
          <cell r="AJ6">
            <v>8523200210.9493904</v>
          </cell>
          <cell r="AK6">
            <v>8546286749.8938198</v>
          </cell>
          <cell r="AL6">
            <v>8495231635.6135597</v>
          </cell>
          <cell r="AM6">
            <v>8516890081.2311201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0</v>
          </cell>
          <cell r="Q7">
            <v>0.21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4176150136.8768802</v>
          </cell>
          <cell r="AI7">
            <v>4185006615.3857098</v>
          </cell>
          <cell r="AJ7">
            <v>4285180526.15978</v>
          </cell>
          <cell r="AK7">
            <v>4292106405.9038901</v>
          </cell>
          <cell r="AL7">
            <v>4259343461.5123901</v>
          </cell>
          <cell r="AM7">
            <v>4281468391.3111601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0</v>
          </cell>
          <cell r="Q8">
            <v>0.18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16088877252.715</v>
          </cell>
          <cell r="AI8">
            <v>16117653064.5984</v>
          </cell>
          <cell r="AJ8">
            <v>16856851797.5401</v>
          </cell>
          <cell r="AK8">
            <v>16940860863.913099</v>
          </cell>
          <cell r="AL8">
            <v>16819676416.584299</v>
          </cell>
          <cell r="AM8">
            <v>16838624783.807301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0</v>
          </cell>
          <cell r="Q9">
            <v>0.09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17737256279.330601</v>
          </cell>
          <cell r="AI9">
            <v>17752770286.688099</v>
          </cell>
          <cell r="AJ9">
            <v>18566799258.817299</v>
          </cell>
          <cell r="AK9">
            <v>18662529496.1077</v>
          </cell>
          <cell r="AL9">
            <v>18555627578.703701</v>
          </cell>
          <cell r="AM9">
            <v>18549249225.771599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0</v>
          </cell>
          <cell r="Q10">
            <v>0.15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27064710198.225498</v>
          </cell>
          <cell r="AI10">
            <v>27103961062.9743</v>
          </cell>
          <cell r="AJ10">
            <v>28617784392.3498</v>
          </cell>
          <cell r="AK10">
            <v>28813408302.953701</v>
          </cell>
          <cell r="AL10">
            <v>28617352016.502701</v>
          </cell>
          <cell r="AM10">
            <v>28586008796.821301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0</v>
          </cell>
          <cell r="Q11">
            <v>0.04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28999113175.596298</v>
          </cell>
          <cell r="AI11">
            <v>29011529958.307201</v>
          </cell>
          <cell r="AJ11">
            <v>30708428622.2939</v>
          </cell>
          <cell r="AK11">
            <v>30929346537.2038</v>
          </cell>
          <cell r="AL11">
            <v>30716066074.858101</v>
          </cell>
          <cell r="AM11">
            <v>30685516882.246601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0.02</v>
          </cell>
          <cell r="Q12">
            <v>0.28000000000000003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1031760131.66014</v>
          </cell>
          <cell r="AI12">
            <v>1034598917.12552</v>
          </cell>
          <cell r="AJ12">
            <v>1061696007.61985</v>
          </cell>
          <cell r="AK12">
            <v>1064277204.42724</v>
          </cell>
          <cell r="AL12">
            <v>1056348892.0027601</v>
          </cell>
          <cell r="AM12">
            <v>1061075651.30114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0</v>
          </cell>
          <cell r="Q13">
            <v>0.14000000000000001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2506703549.01579</v>
          </cell>
          <cell r="AI13">
            <v>2510092394.9320402</v>
          </cell>
          <cell r="AJ13">
            <v>2569995503.9229202</v>
          </cell>
          <cell r="AK13">
            <v>2577744775.45753</v>
          </cell>
          <cell r="AL13">
            <v>2559386396.5719399</v>
          </cell>
          <cell r="AM13">
            <v>2568883388.3810301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0</v>
          </cell>
          <cell r="Q14">
            <v>0.18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1768338399.75686</v>
          </cell>
          <cell r="AI14">
            <v>1771507061.2447801</v>
          </cell>
          <cell r="AJ14">
            <v>1821351752.0388501</v>
          </cell>
          <cell r="AK14">
            <v>1823192698.8263299</v>
          </cell>
          <cell r="AL14">
            <v>1815703265.54707</v>
          </cell>
          <cell r="AM14">
            <v>1819832264.5560701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0</v>
          </cell>
          <cell r="Q15">
            <v>0.04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1157829658.8973401</v>
          </cell>
          <cell r="AI15">
            <v>1158301842.61373</v>
          </cell>
          <cell r="AJ15">
            <v>1195590318.56686</v>
          </cell>
          <cell r="AK15">
            <v>1200937379.4837501</v>
          </cell>
          <cell r="AL15">
            <v>1193445600.2471299</v>
          </cell>
          <cell r="AM15">
            <v>1194769712.1243899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0</v>
          </cell>
          <cell r="Q16">
            <v>0.01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1827123216.95524</v>
          </cell>
          <cell r="AI16">
            <v>1827241260.8338599</v>
          </cell>
          <cell r="AJ16">
            <v>1874566628.80092</v>
          </cell>
          <cell r="AK16">
            <v>1880134691.6989701</v>
          </cell>
          <cell r="AL16">
            <v>1870347481.2446499</v>
          </cell>
          <cell r="AM16">
            <v>1872329064.86849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0</v>
          </cell>
          <cell r="Q17">
            <v>0.12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6080911620.6223402</v>
          </cell>
          <cell r="AI17">
            <v>6088183021.9099998</v>
          </cell>
          <cell r="AJ17">
            <v>6296923251.9719801</v>
          </cell>
          <cell r="AK17">
            <v>6320957607.7178497</v>
          </cell>
          <cell r="AL17">
            <v>6286029232.4999905</v>
          </cell>
          <cell r="AM17">
            <v>6287535117.8900003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0</v>
          </cell>
          <cell r="Q18">
            <v>0.09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15479119942.7103</v>
          </cell>
          <cell r="AI18">
            <v>15493321696.530001</v>
          </cell>
          <cell r="AJ18">
            <v>16337108299.652399</v>
          </cell>
          <cell r="AK18">
            <v>16443923502.676901</v>
          </cell>
          <cell r="AL18">
            <v>16336635043.122</v>
          </cell>
          <cell r="AM18">
            <v>16316616097.4496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0</v>
          </cell>
          <cell r="Q19">
            <v>0.04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17378002716.916</v>
          </cell>
          <cell r="AI19">
            <v>17385793408.582802</v>
          </cell>
          <cell r="AJ19">
            <v>18307441419.166302</v>
          </cell>
          <cell r="AK19">
            <v>18430557303.2607</v>
          </cell>
          <cell r="AL19">
            <v>18291257668.6991</v>
          </cell>
          <cell r="AM19">
            <v>18284477638.089199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0</v>
          </cell>
          <cell r="Q20">
            <v>0.02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14930584219.084101</v>
          </cell>
          <cell r="AI20">
            <v>14933981714.7491</v>
          </cell>
          <cell r="AJ20">
            <v>15597553692.9498</v>
          </cell>
          <cell r="AK20">
            <v>15683395945.839199</v>
          </cell>
          <cell r="AL20">
            <v>15587792117.903</v>
          </cell>
          <cell r="AM20">
            <v>15590350026.6196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0</v>
          </cell>
          <cell r="Q21">
            <v>0.03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5336597539.4259701</v>
          </cell>
          <cell r="AI21">
            <v>5338256978.8439999</v>
          </cell>
          <cell r="AJ21">
            <v>5641773356.8847198</v>
          </cell>
          <cell r="AK21">
            <v>5677483892.3689299</v>
          </cell>
          <cell r="AL21">
            <v>5640993305.8304996</v>
          </cell>
          <cell r="AM21">
            <v>5635437790.1012897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0</v>
          </cell>
          <cell r="Q22">
            <v>0.69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6702354694.5260696</v>
          </cell>
          <cell r="AI22">
            <v>6748858681.1483898</v>
          </cell>
          <cell r="AJ22">
            <v>6983915772.3023596</v>
          </cell>
          <cell r="AK22">
            <v>7014527520.2198</v>
          </cell>
          <cell r="AL22">
            <v>6971849123.8357</v>
          </cell>
          <cell r="AM22">
            <v>6978041872.2575903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0</v>
          </cell>
          <cell r="Q23">
            <v>0.02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9456264908.6066303</v>
          </cell>
          <cell r="AI23">
            <v>9457974491.7994099</v>
          </cell>
          <cell r="AJ23">
            <v>10069921122.299101</v>
          </cell>
          <cell r="AK23">
            <v>10163496194.830299</v>
          </cell>
          <cell r="AL23">
            <v>10070715507.292801</v>
          </cell>
          <cell r="AM23">
            <v>10064058217.7148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0</v>
          </cell>
          <cell r="Q24">
            <v>0.22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5066209373.25595</v>
          </cell>
          <cell r="AI24">
            <v>5077211132.4341402</v>
          </cell>
          <cell r="AJ24">
            <v>5315963894.3600302</v>
          </cell>
          <cell r="AK24">
            <v>5338067108.4431105</v>
          </cell>
          <cell r="AL24">
            <v>5315435267.4435101</v>
          </cell>
          <cell r="AM24">
            <v>5312816684.9807901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0</v>
          </cell>
          <cell r="Q25">
            <v>0.08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13462394802.692801</v>
          </cell>
          <cell r="AI25">
            <v>13473581499.0695</v>
          </cell>
          <cell r="AJ25">
            <v>14245434648.362801</v>
          </cell>
          <cell r="AK25">
            <v>14331458490.972601</v>
          </cell>
          <cell r="AL25">
            <v>14228349142.3234</v>
          </cell>
          <cell r="AM25">
            <v>14232525495.6441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0</v>
          </cell>
          <cell r="Q26">
            <v>0.05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173667224.90414599</v>
          </cell>
          <cell r="AI26">
            <v>173758362.886372</v>
          </cell>
          <cell r="AJ26">
            <v>239009139.21120101</v>
          </cell>
          <cell r="AK26">
            <v>234384039.75278401</v>
          </cell>
          <cell r="AL26">
            <v>239009139.21120101</v>
          </cell>
          <cell r="AM26">
            <v>239009139.21120101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0</v>
          </cell>
          <cell r="Q27">
            <v>0.2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494830948.60283601</v>
          </cell>
          <cell r="AI27">
            <v>495821838.70388198</v>
          </cell>
          <cell r="AJ27">
            <v>503431452.11092699</v>
          </cell>
          <cell r="AK27">
            <v>503583733.57391602</v>
          </cell>
          <cell r="AL27">
            <v>503128778.00947702</v>
          </cell>
          <cell r="AM27">
            <v>503495826.14693302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0</v>
          </cell>
          <cell r="Q28">
            <v>0.1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588696356.86538994</v>
          </cell>
          <cell r="AI28">
            <v>589265568.31387997</v>
          </cell>
          <cell r="AJ28">
            <v>605174759.43684006</v>
          </cell>
          <cell r="AK28">
            <v>606378824.94499397</v>
          </cell>
          <cell r="AL28">
            <v>603013425.23485899</v>
          </cell>
          <cell r="AM28">
            <v>604079852.27104294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0</v>
          </cell>
          <cell r="Q29">
            <v>0.12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1431723209.4777501</v>
          </cell>
          <cell r="AI29">
            <v>1433491099.7365799</v>
          </cell>
          <cell r="AJ29">
            <v>1481467975.25036</v>
          </cell>
          <cell r="AK29">
            <v>1486232695.74316</v>
          </cell>
          <cell r="AL29">
            <v>1474276948.9495599</v>
          </cell>
          <cell r="AM29">
            <v>1480038338.9878299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0</v>
          </cell>
          <cell r="Q30">
            <v>0.05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1513618097.70349</v>
          </cell>
          <cell r="AI30">
            <v>1514448224.9535999</v>
          </cell>
          <cell r="AJ30">
            <v>1536043081.9182401</v>
          </cell>
          <cell r="AK30">
            <v>1538067962.3952</v>
          </cell>
          <cell r="AL30">
            <v>1530765453.85746</v>
          </cell>
          <cell r="AM30">
            <v>1534878849.2399299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0</v>
          </cell>
          <cell r="Q31">
            <v>0.09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1421265983.4962299</v>
          </cell>
          <cell r="AI31">
            <v>1422568414.4646299</v>
          </cell>
          <cell r="AJ31">
            <v>1497511049.5263</v>
          </cell>
          <cell r="AK31">
            <v>1506733772.8701899</v>
          </cell>
          <cell r="AL31">
            <v>1493435982.76911</v>
          </cell>
          <cell r="AM31">
            <v>1495480440.03004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0.01</v>
          </cell>
          <cell r="Q32">
            <v>0.26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1083562438.8922801</v>
          </cell>
          <cell r="AI32">
            <v>1086326766.6301301</v>
          </cell>
          <cell r="AJ32">
            <v>1095717333.6222301</v>
          </cell>
          <cell r="AK32">
            <v>1095728958.2890501</v>
          </cell>
          <cell r="AL32">
            <v>1091917877.4174199</v>
          </cell>
          <cell r="AM32">
            <v>1095173688.8468001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0</v>
          </cell>
          <cell r="Q33">
            <v>0.11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908221395.09810901</v>
          </cell>
          <cell r="AI33">
            <v>909232780.86224997</v>
          </cell>
          <cell r="AJ33">
            <v>945008587.49488699</v>
          </cell>
          <cell r="AK33">
            <v>950314690.81353295</v>
          </cell>
          <cell r="AL33">
            <v>943668800.42164898</v>
          </cell>
          <cell r="AM33">
            <v>945125789.11937904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0.03</v>
          </cell>
          <cell r="Q34">
            <v>0.17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438581952.47818398</v>
          </cell>
          <cell r="AI34">
            <v>439314211.87268001</v>
          </cell>
          <cell r="AJ34">
            <v>444406820.91985202</v>
          </cell>
          <cell r="AK34">
            <v>444803891.35759801</v>
          </cell>
          <cell r="AL34">
            <v>442490807.90219098</v>
          </cell>
          <cell r="AM34">
            <v>444334508.60645998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0</v>
          </cell>
          <cell r="Q35">
            <v>0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411254573.67109603</v>
          </cell>
          <cell r="AI35">
            <v>411272571.21229899</v>
          </cell>
          <cell r="AJ35">
            <v>414439150.66975802</v>
          </cell>
          <cell r="AK35">
            <v>414442219.906169</v>
          </cell>
          <cell r="AL35">
            <v>412533561.05181801</v>
          </cell>
          <cell r="AM35">
            <v>414282787.98271102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0</v>
          </cell>
          <cell r="Q37">
            <v>0.11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94151169395.958298</v>
          </cell>
          <cell r="AI37">
            <v>94255985621.893204</v>
          </cell>
          <cell r="AJ37">
            <v>99121319316.720703</v>
          </cell>
          <cell r="AK37">
            <v>99723316375.533798</v>
          </cell>
          <cell r="AL37">
            <v>99053345819.879807</v>
          </cell>
          <cell r="AM37">
            <v>99026710569.874298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0</v>
          </cell>
          <cell r="Q38">
            <v>0.04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54258722016.182297</v>
          </cell>
          <cell r="AI38">
            <v>54279276677.780701</v>
          </cell>
          <cell r="AJ38">
            <v>57343129925.771103</v>
          </cell>
          <cell r="AK38">
            <v>57725213123.988701</v>
          </cell>
          <cell r="AL38">
            <v>57304494308.929703</v>
          </cell>
          <cell r="AM38">
            <v>57290006678.531799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0</v>
          </cell>
          <cell r="Q39">
            <v>0.21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39892447379.776299</v>
          </cell>
          <cell r="AI39">
            <v>39976708944.112503</v>
          </cell>
          <cell r="AJ39">
            <v>41778189390.9496</v>
          </cell>
          <cell r="AK39">
            <v>41998103251.544998</v>
          </cell>
          <cell r="AL39">
            <v>41748851510.950203</v>
          </cell>
          <cell r="AM39">
            <v>41736703891.342598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0</v>
          </cell>
          <cell r="Q40">
            <v>0.12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8206692603.0710201</v>
          </cell>
          <cell r="AI40">
            <v>8216676842.81042</v>
          </cell>
          <cell r="AJ40">
            <v>8436925491.3894396</v>
          </cell>
          <cell r="AK40">
            <v>8461221980.44209</v>
          </cell>
          <cell r="AL40">
            <v>8409951363.8948898</v>
          </cell>
          <cell r="AM40">
            <v>8431047591.3147898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0</v>
          </cell>
          <cell r="Q41">
            <v>0.12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38256977276.550003</v>
          </cell>
          <cell r="AI41">
            <v>38301185386.500702</v>
          </cell>
          <cell r="AJ41">
            <v>39883932326.001198</v>
          </cell>
          <cell r="AK41">
            <v>40040613924.3535</v>
          </cell>
          <cell r="AL41">
            <v>39786003376.809402</v>
          </cell>
          <cell r="AM41">
            <v>39835403216.783203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0</v>
          </cell>
          <cell r="Q42">
            <v>0.17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35539629624.348701</v>
          </cell>
          <cell r="AI42">
            <v>35601798357.639099</v>
          </cell>
          <cell r="AJ42">
            <v>37307089511.2556</v>
          </cell>
          <cell r="AK42">
            <v>37525147764.905602</v>
          </cell>
          <cell r="AL42">
            <v>37292430580.727303</v>
          </cell>
          <cell r="AM42">
            <v>37273694922.823097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0</v>
          </cell>
          <cell r="Q43">
            <v>0.03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28561255098.130901</v>
          </cell>
          <cell r="AI43">
            <v>28569678720.563801</v>
          </cell>
          <cell r="AJ43">
            <v>30367222970.853298</v>
          </cell>
          <cell r="AK43">
            <v>30618776666.7169</v>
          </cell>
          <cell r="AL43">
            <v>30384863226.238098</v>
          </cell>
          <cell r="AM43">
            <v>30348660021.582802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0</v>
          </cell>
          <cell r="Q44">
            <v>0.15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10265726583.128099</v>
          </cell>
          <cell r="AI44">
            <v>10281516782.387899</v>
          </cell>
          <cell r="AJ44">
            <v>10289463552.2903</v>
          </cell>
          <cell r="AK44">
            <v>10293034911.940701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0</v>
          </cell>
          <cell r="Q45">
            <v>0.11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81936206256.645706</v>
          </cell>
          <cell r="AI45">
            <v>82025341366.311203</v>
          </cell>
          <cell r="AJ45">
            <v>86784177416.356796</v>
          </cell>
          <cell r="AK45">
            <v>87376117964.819901</v>
          </cell>
          <cell r="AL45">
            <v>86757463070.414795</v>
          </cell>
          <cell r="AM45">
            <v>86699079754.634705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0</v>
          </cell>
          <cell r="Q46">
            <v>0.12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2333653430.91222</v>
          </cell>
          <cell r="AI46">
            <v>2336378266.8620601</v>
          </cell>
          <cell r="AJ46">
            <v>2435326424.76544</v>
          </cell>
          <cell r="AK46">
            <v>2441650286.1059799</v>
          </cell>
          <cell r="AL46">
            <v>2425792663.1124802</v>
          </cell>
          <cell r="AM46">
            <v>2432764895.2795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0</v>
          </cell>
          <cell r="Q47">
            <v>0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1687263764.90221</v>
          </cell>
          <cell r="AI47">
            <v>1687225558.1738701</v>
          </cell>
          <cell r="AJ47">
            <v>1707808738.1075699</v>
          </cell>
          <cell r="AK47">
            <v>1707108307.33445</v>
          </cell>
          <cell r="AL47">
            <v>1700479133.1686201</v>
          </cell>
          <cell r="AM47">
            <v>1706893486.5694799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0</v>
          </cell>
          <cell r="Q48">
            <v>0.05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5249588572.62292</v>
          </cell>
          <cell r="AI48">
            <v>5252048253.5605402</v>
          </cell>
          <cell r="AJ48">
            <v>5393049400.6741896</v>
          </cell>
          <cell r="AK48">
            <v>5409512144.9658804</v>
          </cell>
          <cell r="AL48">
            <v>5379183487.4545202</v>
          </cell>
          <cell r="AM48">
            <v>5388732767.8560801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0</v>
          </cell>
          <cell r="Q49">
            <v>0.1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259353096.07132301</v>
          </cell>
          <cell r="AI49">
            <v>259622676.53368899</v>
          </cell>
          <cell r="AJ49">
            <v>276832410.06996799</v>
          </cell>
          <cell r="AK49">
            <v>279000398.733729</v>
          </cell>
          <cell r="AL49">
            <v>276465020.08974397</v>
          </cell>
          <cell r="AM49">
            <v>276960964.40639299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0.03</v>
          </cell>
          <cell r="Q50">
            <v>0.71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626070294.74708903</v>
          </cell>
          <cell r="AI50">
            <v>630529560.87436104</v>
          </cell>
          <cell r="AJ50">
            <v>671586865.84582698</v>
          </cell>
          <cell r="AK50">
            <v>678114342.07508504</v>
          </cell>
          <cell r="AL50">
            <v>668205604.11772001</v>
          </cell>
          <cell r="AM50">
            <v>671197855.50316501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0</v>
          </cell>
          <cell r="Q51">
            <v>0.12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58290317851.588799</v>
          </cell>
          <cell r="AI51">
            <v>58359111831.873802</v>
          </cell>
          <cell r="AJ51">
            <v>61823561343.186798</v>
          </cell>
          <cell r="AK51">
            <v>62287793079.276299</v>
          </cell>
          <cell r="AL51">
            <v>61840362490.584999</v>
          </cell>
          <cell r="AM51">
            <v>61776819748.013603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0</v>
          </cell>
          <cell r="Q52">
            <v>0.04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3852500912.5815301</v>
          </cell>
          <cell r="AI52">
            <v>3854029580.4783802</v>
          </cell>
          <cell r="AJ52">
            <v>3858589449.1582599</v>
          </cell>
          <cell r="AK52">
            <v>3859450612.11167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0</v>
          </cell>
          <cell r="Q53">
            <v>0.09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25979541835.9692</v>
          </cell>
          <cell r="AI53">
            <v>26002607801.2995</v>
          </cell>
          <cell r="AJ53">
            <v>27395942497.935501</v>
          </cell>
          <cell r="AK53">
            <v>27529975171.649799</v>
          </cell>
          <cell r="AL53">
            <v>27342893242.942299</v>
          </cell>
          <cell r="AM53">
            <v>27355024901.9006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0</v>
          </cell>
          <cell r="Q54">
            <v>0.19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6028808795.8191299</v>
          </cell>
          <cell r="AI54">
            <v>6040236408.2415504</v>
          </cell>
          <cell r="AJ54">
            <v>6043226026.4401598</v>
          </cell>
          <cell r="AK54">
            <v>6046097512.4960804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0</v>
          </cell>
          <cell r="Q55">
            <v>0.46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5779335163.8291998</v>
          </cell>
          <cell r="AI55">
            <v>5805716954.7076101</v>
          </cell>
          <cell r="AJ55">
            <v>6071551036.3120899</v>
          </cell>
          <cell r="AK55">
            <v>6103031886.54741</v>
          </cell>
          <cell r="AL55">
            <v>6058660794.6621799</v>
          </cell>
          <cell r="AM55">
            <v>6064655085.9123297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0</v>
          </cell>
          <cell r="Q56">
            <v>0.01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4046764377.3169999</v>
          </cell>
          <cell r="AI56">
            <v>4047029852.2600899</v>
          </cell>
          <cell r="AJ56">
            <v>4077266355.59938</v>
          </cell>
          <cell r="AK56">
            <v>4076468974.6292901</v>
          </cell>
          <cell r="AL56">
            <v>4063582174.2773199</v>
          </cell>
          <cell r="AM56">
            <v>4075038994.2410698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0</v>
          </cell>
          <cell r="Q57">
            <v>0.14000000000000001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797039531.41382504</v>
          </cell>
          <cell r="AI57">
            <v>798180157.05603898</v>
          </cell>
          <cell r="AJ57">
            <v>814102447.88751101</v>
          </cell>
          <cell r="AK57">
            <v>815693084.05957901</v>
          </cell>
          <cell r="AL57">
            <v>813012294.20902503</v>
          </cell>
          <cell r="AM57">
            <v>813788906.27394903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0</v>
          </cell>
          <cell r="Q58">
            <v>0.01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3898165272.5770998</v>
          </cell>
          <cell r="AI58">
            <v>3898602967.3337402</v>
          </cell>
          <cell r="AJ58">
            <v>3933139985.0623498</v>
          </cell>
          <cell r="AK58">
            <v>3935560858.0281701</v>
          </cell>
          <cell r="AL58">
            <v>3923451419.7438202</v>
          </cell>
          <cell r="AM58">
            <v>3930049652.1526999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0</v>
          </cell>
          <cell r="Q59">
            <v>0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201230563.22786501</v>
          </cell>
          <cell r="AI59">
            <v>201238500.79140201</v>
          </cell>
          <cell r="AJ59">
            <v>203369391.00015</v>
          </cell>
          <cell r="AK59">
            <v>203749209.509213</v>
          </cell>
          <cell r="AL59">
            <v>203522443.17484999</v>
          </cell>
          <cell r="AM59">
            <v>203378822.99860799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0</v>
          </cell>
          <cell r="Q60">
            <v>0.12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73723526174.476898</v>
          </cell>
          <cell r="AI60">
            <v>73811680486.9272</v>
          </cell>
          <cell r="AJ60">
            <v>77064435777.820007</v>
          </cell>
          <cell r="AK60">
            <v>77461431422.526901</v>
          </cell>
          <cell r="AL60">
            <v>76995538857.798401</v>
          </cell>
          <cell r="AM60">
            <v>76998654848.332993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0</v>
          </cell>
          <cell r="Q61">
            <v>0.12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15224595331.871</v>
          </cell>
          <cell r="AI61">
            <v>15243393898.686501</v>
          </cell>
          <cell r="AJ61">
            <v>16122839280.7481</v>
          </cell>
          <cell r="AK61">
            <v>16219928542.3297</v>
          </cell>
          <cell r="AL61">
            <v>16098380258.7633</v>
          </cell>
          <cell r="AM61">
            <v>16096280261.323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0</v>
          </cell>
          <cell r="Q62">
            <v>0.06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13409740492.681801</v>
          </cell>
          <cell r="AI62">
            <v>13417588079.09</v>
          </cell>
          <cell r="AJ62">
            <v>14370969749.541901</v>
          </cell>
          <cell r="AK62">
            <v>14503178391.119301</v>
          </cell>
          <cell r="AL62">
            <v>14369378067.2131</v>
          </cell>
          <cell r="AM62">
            <v>14362823051.533199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0</v>
          </cell>
          <cell r="Q63">
            <v>0.03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13566615110.350401</v>
          </cell>
          <cell r="AI63">
            <v>13571048534.371799</v>
          </cell>
          <cell r="AJ63">
            <v>15133812269.9338</v>
          </cell>
          <cell r="AK63">
            <v>15335513013.124599</v>
          </cell>
          <cell r="AL63">
            <v>15138422334.295601</v>
          </cell>
          <cell r="AM63">
            <v>15126048171.056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0</v>
          </cell>
          <cell r="Q64">
            <v>0.12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77094113402.625702</v>
          </cell>
          <cell r="AI64">
            <v>77187479170.188797</v>
          </cell>
          <cell r="AJ64">
            <v>80512596719.909897</v>
          </cell>
          <cell r="AK64">
            <v>80928822424.949295</v>
          </cell>
          <cell r="AL64">
            <v>80443271420.3423</v>
          </cell>
          <cell r="AM64">
            <v>80432612897.593796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0</v>
          </cell>
          <cell r="Q65">
            <v>0.14000000000000001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11222429711.7666</v>
          </cell>
          <cell r="AI65">
            <v>11238574735.8967</v>
          </cell>
          <cell r="AJ65">
            <v>11430326862.9186</v>
          </cell>
          <cell r="AK65">
            <v>11438838733.3372</v>
          </cell>
          <cell r="AL65">
            <v>11402444216.4737</v>
          </cell>
          <cell r="AM65">
            <v>11418745240.1898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0.01</v>
          </cell>
          <cell r="Q66">
            <v>0.19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336535777.72637302</v>
          </cell>
          <cell r="AI66">
            <v>337168131.93872499</v>
          </cell>
          <cell r="AJ66">
            <v>342249356.24324298</v>
          </cell>
          <cell r="AK66">
            <v>342545833.47464299</v>
          </cell>
          <cell r="AL66">
            <v>340602853.44189</v>
          </cell>
          <cell r="AM66">
            <v>341590823.98781902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0</v>
          </cell>
          <cell r="Q67">
            <v>0.03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27403599230.122898</v>
          </cell>
          <cell r="AI67">
            <v>27412756297.5411</v>
          </cell>
          <cell r="AJ67">
            <v>28762562394.932899</v>
          </cell>
          <cell r="AK67">
            <v>28938593477.5756</v>
          </cell>
          <cell r="AL67">
            <v>28728125701.595299</v>
          </cell>
          <cell r="AM67">
            <v>28730144526.147499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0</v>
          </cell>
          <cell r="Q68">
            <v>0.14000000000000001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74954262768.906693</v>
          </cell>
          <cell r="AI68">
            <v>75059906167.162506</v>
          </cell>
          <cell r="AJ68">
            <v>78795682413.177094</v>
          </cell>
          <cell r="AK68">
            <v>79245944878.400101</v>
          </cell>
          <cell r="AL68">
            <v>78735171482.179504</v>
          </cell>
          <cell r="AM68">
            <v>78727613635.041794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0</v>
          </cell>
          <cell r="Q69">
            <v>0.04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23160351909.587399</v>
          </cell>
          <cell r="AI69">
            <v>23168845756.5103</v>
          </cell>
          <cell r="AJ69">
            <v>24399258022.576599</v>
          </cell>
          <cell r="AK69">
            <v>24557969237.416199</v>
          </cell>
          <cell r="AL69">
            <v>24376479982.4161</v>
          </cell>
          <cell r="AM69">
            <v>24369178098.036301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0</v>
          </cell>
          <cell r="Q70">
            <v>0.11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69604993180.304993</v>
          </cell>
          <cell r="AI70">
            <v>69682905123.352097</v>
          </cell>
          <cell r="AJ70">
            <v>73288905107.755096</v>
          </cell>
          <cell r="AK70">
            <v>73726939241.326004</v>
          </cell>
          <cell r="AL70">
            <v>73245396159.690704</v>
          </cell>
          <cell r="AM70">
            <v>73224232975.988998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0</v>
          </cell>
          <cell r="Q71">
            <v>0.01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4746503151.1829596</v>
          </cell>
          <cell r="AI71">
            <v>4747182626.4122295</v>
          </cell>
          <cell r="AJ71">
            <v>4871855355.24823</v>
          </cell>
          <cell r="AK71">
            <v>4887781124.5784197</v>
          </cell>
          <cell r="AL71">
            <v>4857667032.21663</v>
          </cell>
          <cell r="AM71">
            <v>4868295988.3813105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0.01</v>
          </cell>
          <cell r="Q72">
            <v>0.3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3105310079.0983601</v>
          </cell>
          <cell r="AI72">
            <v>3114579105.5781002</v>
          </cell>
          <cell r="AJ72">
            <v>3192313927.4269099</v>
          </cell>
          <cell r="AK72">
            <v>3198312748.6827598</v>
          </cell>
          <cell r="AL72">
            <v>3181108581.5436602</v>
          </cell>
          <cell r="AM72">
            <v>3190588318.97227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0</v>
          </cell>
          <cell r="Q73">
            <v>0.98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1889080136.71368</v>
          </cell>
          <cell r="AI73">
            <v>1907506827.4121201</v>
          </cell>
          <cell r="AJ73">
            <v>1941707169.28088</v>
          </cell>
          <cell r="AK73">
            <v>1945564781.2106199</v>
          </cell>
          <cell r="AL73">
            <v>1937490990.81059</v>
          </cell>
          <cell r="AM73">
            <v>1940629056.11921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0</v>
          </cell>
          <cell r="Q74">
            <v>0.01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429463981.54667199</v>
          </cell>
          <cell r="AI74">
            <v>429501174.13871902</v>
          </cell>
          <cell r="AJ74">
            <v>448555324.508403</v>
          </cell>
          <cell r="AK74">
            <v>449714306.01858097</v>
          </cell>
          <cell r="AL74">
            <v>446020153.88489401</v>
          </cell>
          <cell r="AM74">
            <v>447527203.26349002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0</v>
          </cell>
          <cell r="Q75">
            <v>0.8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269833975.970065</v>
          </cell>
          <cell r="AI75">
            <v>272002927.11992401</v>
          </cell>
          <cell r="AJ75">
            <v>272666567.55139703</v>
          </cell>
          <cell r="AK75">
            <v>272519948.63469797</v>
          </cell>
          <cell r="AL75">
            <v>269673947.680044</v>
          </cell>
          <cell r="AM75">
            <v>272422491.611202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0.01</v>
          </cell>
          <cell r="Q76">
            <v>0.15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2737527848.0185299</v>
          </cell>
          <cell r="AI76">
            <v>2741557628.0083098</v>
          </cell>
          <cell r="AJ76">
            <v>2827795922.0883498</v>
          </cell>
          <cell r="AK76">
            <v>2838661423.3795099</v>
          </cell>
          <cell r="AL76">
            <v>2815406822.15062</v>
          </cell>
          <cell r="AM76">
            <v>2826946945.54983</v>
          </cell>
          <cell r="AN76">
            <v>2838306940.4432902</v>
          </cell>
        </row>
      </sheetData>
      <sheetData sheetId="3">
        <row r="1">
          <cell r="A1" t="str">
            <v>nobs</v>
          </cell>
          <cell r="B1" t="str">
            <v>BILLSV34</v>
          </cell>
          <cell r="C1" t="str">
            <v>PPCA</v>
          </cell>
          <cell r="D1" t="str">
            <v>PPCP</v>
          </cell>
          <cell r="E1" t="str">
            <v>DIF_15</v>
          </cell>
        </row>
        <row r="2">
          <cell r="A2">
            <v>3330</v>
          </cell>
          <cell r="B2">
            <v>9262699</v>
          </cell>
          <cell r="C2">
            <v>11541.761805431801</v>
          </cell>
          <cell r="D2">
            <v>11648.3215981922</v>
          </cell>
          <cell r="E2">
            <v>0.92</v>
          </cell>
        </row>
        <row r="3">
          <cell r="A3">
            <v>2515</v>
          </cell>
          <cell r="B3">
            <v>8282080</v>
          </cell>
          <cell r="C3">
            <v>11889.8032564311</v>
          </cell>
          <cell r="D3">
            <v>11996.3338885331</v>
          </cell>
          <cell r="E3">
            <v>0.9</v>
          </cell>
        </row>
        <row r="4">
          <cell r="A4">
            <v>1380</v>
          </cell>
          <cell r="B4">
            <v>4513488</v>
          </cell>
          <cell r="C4">
            <v>12697.9476965378</v>
          </cell>
          <cell r="D4">
            <v>12805.230633945101</v>
          </cell>
          <cell r="E4">
            <v>0.84</v>
          </cell>
        </row>
        <row r="5">
          <cell r="A5">
            <v>1135</v>
          </cell>
          <cell r="B5">
            <v>3768592</v>
          </cell>
          <cell r="C5">
            <v>10921.921821484601</v>
          </cell>
          <cell r="D5">
            <v>11027.5514483923</v>
          </cell>
          <cell r="E5">
            <v>0.97</v>
          </cell>
        </row>
        <row r="6">
          <cell r="A6">
            <v>815</v>
          </cell>
          <cell r="B6">
            <v>980619</v>
          </cell>
          <cell r="C6">
            <v>8602.2846583515693</v>
          </cell>
          <cell r="D6">
            <v>8709.0907352501999</v>
          </cell>
          <cell r="E6">
            <v>1.24</v>
          </cell>
        </row>
        <row r="7">
          <cell r="A7">
            <v>659</v>
          </cell>
          <cell r="B7">
            <v>452542</v>
          </cell>
          <cell r="C7">
            <v>9392.0884883780891</v>
          </cell>
          <cell r="D7">
            <v>9476.4278553378899</v>
          </cell>
          <cell r="E7">
            <v>0.9</v>
          </cell>
        </row>
        <row r="8">
          <cell r="A8">
            <v>767</v>
          </cell>
          <cell r="B8">
            <v>1671800</v>
          </cell>
          <cell r="C8">
            <v>10049.5410330544</v>
          </cell>
          <cell r="D8">
            <v>10118.3721506315</v>
          </cell>
          <cell r="E8">
            <v>0.68</v>
          </cell>
        </row>
        <row r="9">
          <cell r="A9">
            <v>446</v>
          </cell>
          <cell r="B9">
            <v>1718472</v>
          </cell>
          <cell r="C9">
            <v>10756.584172708001</v>
          </cell>
          <cell r="D9">
            <v>10836.316868349</v>
          </cell>
          <cell r="E9">
            <v>0.74</v>
          </cell>
        </row>
        <row r="10">
          <cell r="A10">
            <v>431</v>
          </cell>
          <cell r="B10">
            <v>2354107</v>
          </cell>
          <cell r="C10">
            <v>12091.5591750818</v>
          </cell>
          <cell r="D10">
            <v>12200.207598617801</v>
          </cell>
          <cell r="E10">
            <v>0.9</v>
          </cell>
        </row>
        <row r="11">
          <cell r="A11">
            <v>212</v>
          </cell>
          <cell r="B11">
            <v>2085159</v>
          </cell>
          <cell r="C11">
            <v>14613.4907385188</v>
          </cell>
          <cell r="D11">
            <v>14774.757975225</v>
          </cell>
          <cell r="E11">
            <v>1.1000000000000001</v>
          </cell>
        </row>
        <row r="12">
          <cell r="A12">
            <v>317</v>
          </cell>
          <cell r="B12">
            <v>146182</v>
          </cell>
          <cell r="C12">
            <v>7208.4432816430799</v>
          </cell>
          <cell r="D12">
            <v>7281.3746676870096</v>
          </cell>
          <cell r="E12">
            <v>1.01</v>
          </cell>
        </row>
        <row r="13">
          <cell r="A13">
            <v>292</v>
          </cell>
          <cell r="B13">
            <v>310664</v>
          </cell>
          <cell r="C13">
            <v>8191.5746439211298</v>
          </cell>
          <cell r="D13">
            <v>8294.5836908950405</v>
          </cell>
          <cell r="E13">
            <v>1.26</v>
          </cell>
        </row>
        <row r="14">
          <cell r="A14">
            <v>120</v>
          </cell>
          <cell r="B14">
            <v>213926</v>
          </cell>
          <cell r="C14">
            <v>8434.3745903932704</v>
          </cell>
          <cell r="D14">
            <v>8518.0805509504899</v>
          </cell>
          <cell r="E14">
            <v>0.99</v>
          </cell>
        </row>
        <row r="15">
          <cell r="A15">
            <v>46</v>
          </cell>
          <cell r="B15">
            <v>128066</v>
          </cell>
          <cell r="C15">
            <v>9242.8417261202994</v>
          </cell>
          <cell r="D15">
            <v>9370.3932602580498</v>
          </cell>
          <cell r="E15">
            <v>1.38</v>
          </cell>
        </row>
        <row r="16">
          <cell r="A16">
            <v>40</v>
          </cell>
          <cell r="B16">
            <v>181781</v>
          </cell>
          <cell r="C16">
            <v>10171.393001963899</v>
          </cell>
          <cell r="D16">
            <v>10324.4987379288</v>
          </cell>
          <cell r="E16">
            <v>1.51</v>
          </cell>
        </row>
        <row r="17">
          <cell r="A17">
            <v>116</v>
          </cell>
          <cell r="B17">
            <v>487695</v>
          </cell>
          <cell r="C17">
            <v>12957.2042274048</v>
          </cell>
          <cell r="D17">
            <v>12909.1717325795</v>
          </cell>
          <cell r="E17">
            <v>-0.37</v>
          </cell>
        </row>
        <row r="18">
          <cell r="A18">
            <v>315</v>
          </cell>
          <cell r="B18">
            <v>1205020</v>
          </cell>
          <cell r="C18">
            <v>13471.3031131474</v>
          </cell>
          <cell r="D18">
            <v>13603.593812638301</v>
          </cell>
          <cell r="E18">
            <v>0.98</v>
          </cell>
        </row>
        <row r="19">
          <cell r="A19">
            <v>407</v>
          </cell>
          <cell r="B19">
            <v>1734190</v>
          </cell>
          <cell r="C19">
            <v>10497.5872282604</v>
          </cell>
          <cell r="D19">
            <v>10601.7325435691</v>
          </cell>
          <cell r="E19">
            <v>0.99</v>
          </cell>
        </row>
        <row r="20">
          <cell r="A20">
            <v>390</v>
          </cell>
          <cell r="B20">
            <v>1382817</v>
          </cell>
          <cell r="C20">
            <v>11190.410729535701</v>
          </cell>
          <cell r="D20">
            <v>11311.7124981136</v>
          </cell>
          <cell r="E20">
            <v>1.08</v>
          </cell>
        </row>
        <row r="21">
          <cell r="A21">
            <v>147</v>
          </cell>
          <cell r="B21">
            <v>557377</v>
          </cell>
          <cell r="C21">
            <v>10042.0449205606</v>
          </cell>
          <cell r="D21">
            <v>10166.6842602657</v>
          </cell>
          <cell r="E21">
            <v>1.24</v>
          </cell>
        </row>
        <row r="22">
          <cell r="A22">
            <v>163</v>
          </cell>
          <cell r="B22">
            <v>598069</v>
          </cell>
          <cell r="C22">
            <v>11578.471218360201</v>
          </cell>
          <cell r="D22">
            <v>11698.432958310599</v>
          </cell>
          <cell r="E22">
            <v>1.04</v>
          </cell>
        </row>
        <row r="23">
          <cell r="A23">
            <v>385</v>
          </cell>
          <cell r="B23">
            <v>936168</v>
          </cell>
          <cell r="C23">
            <v>10693.436179995901</v>
          </cell>
          <cell r="D23">
            <v>10827.398854029499</v>
          </cell>
          <cell r="E23">
            <v>1.25</v>
          </cell>
        </row>
        <row r="24">
          <cell r="A24">
            <v>163</v>
          </cell>
          <cell r="B24">
            <v>429465</v>
          </cell>
          <cell r="C24">
            <v>12279.4335513644</v>
          </cell>
          <cell r="D24">
            <v>12387.544604286901</v>
          </cell>
          <cell r="E24">
            <v>0.88</v>
          </cell>
        </row>
        <row r="25">
          <cell r="A25">
            <v>378</v>
          </cell>
          <cell r="B25">
            <v>923813</v>
          </cell>
          <cell r="C25">
            <v>15372.432583146199</v>
          </cell>
          <cell r="D25">
            <v>15463.624220010601</v>
          </cell>
          <cell r="E25">
            <v>0.59</v>
          </cell>
        </row>
        <row r="26">
          <cell r="A26">
            <v>51</v>
          </cell>
          <cell r="B26">
            <v>27466</v>
          </cell>
          <cell r="C26">
            <v>8491.4091300836899</v>
          </cell>
          <cell r="D26">
            <v>8515.4233154905996</v>
          </cell>
          <cell r="E26">
            <v>0.28000000000000003</v>
          </cell>
        </row>
        <row r="27">
          <cell r="A27">
            <v>21</v>
          </cell>
          <cell r="B27">
            <v>41685</v>
          </cell>
          <cell r="C27">
            <v>11818.387455726899</v>
          </cell>
          <cell r="D27">
            <v>12015.053793422299</v>
          </cell>
          <cell r="E27">
            <v>1.66</v>
          </cell>
        </row>
        <row r="28">
          <cell r="A28">
            <v>54</v>
          </cell>
          <cell r="B28">
            <v>69075</v>
          </cell>
          <cell r="C28">
            <v>8655.1094600079996</v>
          </cell>
          <cell r="D28">
            <v>8780.93483330444</v>
          </cell>
          <cell r="E28">
            <v>1.45</v>
          </cell>
        </row>
        <row r="29">
          <cell r="A29">
            <v>128</v>
          </cell>
          <cell r="B29">
            <v>182694</v>
          </cell>
          <cell r="C29">
            <v>8043.0307168029703</v>
          </cell>
          <cell r="D29">
            <v>8124.9832210326203</v>
          </cell>
          <cell r="E29">
            <v>1.02</v>
          </cell>
        </row>
        <row r="30">
          <cell r="A30">
            <v>115</v>
          </cell>
          <cell r="B30">
            <v>170271</v>
          </cell>
          <cell r="C30">
            <v>8918.1657717343605</v>
          </cell>
          <cell r="D30">
            <v>9025.0881844725809</v>
          </cell>
          <cell r="E30">
            <v>1.2</v>
          </cell>
        </row>
        <row r="31">
          <cell r="A31">
            <v>155</v>
          </cell>
          <cell r="B31">
            <v>195450</v>
          </cell>
          <cell r="C31">
            <v>7638.5707545937503</v>
          </cell>
          <cell r="D31">
            <v>7720.7688051109299</v>
          </cell>
          <cell r="E31">
            <v>1.08</v>
          </cell>
        </row>
        <row r="32">
          <cell r="A32">
            <v>98</v>
          </cell>
          <cell r="B32">
            <v>114380</v>
          </cell>
          <cell r="C32">
            <v>9419.9062185721396</v>
          </cell>
          <cell r="D32">
            <v>9560.8035426598199</v>
          </cell>
          <cell r="E32">
            <v>1.5</v>
          </cell>
        </row>
        <row r="33">
          <cell r="A33">
            <v>160</v>
          </cell>
          <cell r="B33">
            <v>129698</v>
          </cell>
          <cell r="C33">
            <v>7242.5866796279097</v>
          </cell>
          <cell r="D33">
            <v>7332.1204503419804</v>
          </cell>
          <cell r="E33">
            <v>1.24</v>
          </cell>
        </row>
        <row r="34">
          <cell r="A34">
            <v>60</v>
          </cell>
          <cell r="B34">
            <v>43430</v>
          </cell>
          <cell r="C34">
            <v>10099.5388265979</v>
          </cell>
          <cell r="D34">
            <v>10228.672713547499</v>
          </cell>
          <cell r="E34">
            <v>1.28</v>
          </cell>
        </row>
        <row r="35">
          <cell r="A35">
            <v>24</v>
          </cell>
          <cell r="B35">
            <v>33936</v>
          </cell>
          <cell r="C35">
            <v>12045.1629176181</v>
          </cell>
          <cell r="D35">
            <v>12200.353476931599</v>
          </cell>
          <cell r="E35">
            <v>1.29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2522</v>
          </cell>
          <cell r="B37">
            <v>8291817</v>
          </cell>
          <cell r="C37">
            <v>11885.9729987666</v>
          </cell>
          <cell r="D37">
            <v>11992.545652799499</v>
          </cell>
          <cell r="E37">
            <v>0.9</v>
          </cell>
        </row>
        <row r="38">
          <cell r="A38">
            <v>1372</v>
          </cell>
          <cell r="B38">
            <v>4495432</v>
          </cell>
          <cell r="C38">
            <v>12694.6019109793</v>
          </cell>
          <cell r="D38">
            <v>12801.1236345986</v>
          </cell>
          <cell r="E38">
            <v>0.84</v>
          </cell>
        </row>
        <row r="39">
          <cell r="A39">
            <v>1150</v>
          </cell>
          <cell r="B39">
            <v>3796385</v>
          </cell>
          <cell r="C39">
            <v>10928.447276774101</v>
          </cell>
          <cell r="D39">
            <v>11035.080239287799</v>
          </cell>
          <cell r="E39">
            <v>0.98</v>
          </cell>
        </row>
        <row r="40">
          <cell r="A40">
            <v>808</v>
          </cell>
          <cell r="B40">
            <v>970882</v>
          </cell>
          <cell r="C40">
            <v>8602.0263643754206</v>
          </cell>
          <cell r="D40">
            <v>8708.4763154468892</v>
          </cell>
          <cell r="E40">
            <v>1.24</v>
          </cell>
        </row>
        <row r="41">
          <cell r="A41">
            <v>2266</v>
          </cell>
          <cell r="B41">
            <v>4133363</v>
          </cell>
          <cell r="C41">
            <v>9600.1578063092602</v>
          </cell>
          <cell r="D41">
            <v>9676.6731392634392</v>
          </cell>
          <cell r="E41">
            <v>0.8</v>
          </cell>
        </row>
        <row r="42">
          <cell r="A42">
            <v>815</v>
          </cell>
          <cell r="B42">
            <v>3331815</v>
          </cell>
          <cell r="C42">
            <v>11132.8465010748</v>
          </cell>
          <cell r="D42">
            <v>11232.8744581187</v>
          </cell>
          <cell r="E42">
            <v>0.9</v>
          </cell>
        </row>
        <row r="43">
          <cell r="A43">
            <v>249</v>
          </cell>
          <cell r="B43">
            <v>1797521</v>
          </cell>
          <cell r="C43">
            <v>16764.390233923801</v>
          </cell>
          <cell r="D43">
            <v>16952.143807861699</v>
          </cell>
          <cell r="E43">
            <v>1.1200000000000001</v>
          </cell>
        </row>
        <row r="44">
          <cell r="A44">
            <v>589</v>
          </cell>
          <cell r="B44">
            <v>1013831</v>
          </cell>
          <cell r="C44">
            <v>10055.0057515798</v>
          </cell>
          <cell r="D44">
            <v>10132.0958212528</v>
          </cell>
          <cell r="E44">
            <v>0.77</v>
          </cell>
        </row>
        <row r="45">
          <cell r="A45">
            <v>1642</v>
          </cell>
          <cell r="B45">
            <v>7048378</v>
          </cell>
          <cell r="C45">
            <v>12247.002603544701</v>
          </cell>
          <cell r="D45">
            <v>12359.681691722501</v>
          </cell>
          <cell r="E45">
            <v>0.92</v>
          </cell>
        </row>
        <row r="46">
          <cell r="A46">
            <v>363</v>
          </cell>
          <cell r="B46">
            <v>273609</v>
          </cell>
          <cell r="C46">
            <v>8853.26581115716</v>
          </cell>
          <cell r="D46">
            <v>8915.5334901652895</v>
          </cell>
          <cell r="E46">
            <v>0.7</v>
          </cell>
        </row>
        <row r="47">
          <cell r="A47">
            <v>240</v>
          </cell>
          <cell r="B47">
            <v>196517</v>
          </cell>
          <cell r="C47">
            <v>8584.3419101681193</v>
          </cell>
          <cell r="D47">
            <v>8703.3755123401406</v>
          </cell>
          <cell r="E47">
            <v>1.39</v>
          </cell>
        </row>
        <row r="48">
          <cell r="A48">
            <v>325</v>
          </cell>
          <cell r="B48">
            <v>591954</v>
          </cell>
          <cell r="C48">
            <v>9005.5355941489597</v>
          </cell>
          <cell r="D48">
            <v>9125.0532106966803</v>
          </cell>
          <cell r="E48">
            <v>1.33</v>
          </cell>
        </row>
        <row r="49">
          <cell r="A49">
            <v>29</v>
          </cell>
          <cell r="B49">
            <v>39461</v>
          </cell>
          <cell r="C49">
            <v>7018.16857283429</v>
          </cell>
          <cell r="D49">
            <v>7058.9478025244098</v>
          </cell>
          <cell r="E49">
            <v>0.57999999999999996</v>
          </cell>
        </row>
        <row r="50">
          <cell r="A50">
            <v>142</v>
          </cell>
          <cell r="B50">
            <v>98949</v>
          </cell>
          <cell r="C50">
            <v>6823.4766281352804</v>
          </cell>
          <cell r="D50">
            <v>6842.5059572850296</v>
          </cell>
          <cell r="E50">
            <v>0.28000000000000003</v>
          </cell>
        </row>
        <row r="51">
          <cell r="A51">
            <v>898</v>
          </cell>
          <cell r="B51">
            <v>4604289</v>
          </cell>
          <cell r="C51">
            <v>13344.153238474801</v>
          </cell>
          <cell r="D51">
            <v>13477.4171365322</v>
          </cell>
          <cell r="E51">
            <v>1</v>
          </cell>
        </row>
        <row r="52">
          <cell r="A52">
            <v>109</v>
          </cell>
          <cell r="B52">
            <v>337123</v>
          </cell>
          <cell r="C52">
            <v>11360.8000432154</v>
          </cell>
          <cell r="D52">
            <v>11423.876987983</v>
          </cell>
          <cell r="E52">
            <v>0.56000000000000005</v>
          </cell>
        </row>
        <row r="53">
          <cell r="A53">
            <v>1107</v>
          </cell>
          <cell r="B53">
            <v>2717698</v>
          </cell>
          <cell r="C53">
            <v>10046.5537200484</v>
          </cell>
          <cell r="D53">
            <v>10119.2830312654</v>
          </cell>
          <cell r="E53">
            <v>0.72</v>
          </cell>
        </row>
        <row r="54">
          <cell r="A54">
            <v>408</v>
          </cell>
          <cell r="B54">
            <v>632707</v>
          </cell>
          <cell r="C54">
            <v>9455.38623352164</v>
          </cell>
          <cell r="D54">
            <v>9536.2679876927396</v>
          </cell>
          <cell r="E54">
            <v>0.86</v>
          </cell>
        </row>
        <row r="55">
          <cell r="A55">
            <v>189</v>
          </cell>
          <cell r="B55">
            <v>619828</v>
          </cell>
          <cell r="C55">
            <v>9709.3150264963206</v>
          </cell>
          <cell r="D55">
            <v>9830.8047602942297</v>
          </cell>
          <cell r="E55">
            <v>1.25</v>
          </cell>
        </row>
        <row r="56">
          <cell r="A56">
            <v>324</v>
          </cell>
          <cell r="B56">
            <v>387378</v>
          </cell>
          <cell r="C56">
            <v>10344.379444300301</v>
          </cell>
          <cell r="D56">
            <v>10516.575481596699</v>
          </cell>
          <cell r="E56">
            <v>1.66</v>
          </cell>
        </row>
        <row r="57">
          <cell r="A57">
            <v>148</v>
          </cell>
          <cell r="B57">
            <v>109781</v>
          </cell>
          <cell r="C57">
            <v>7320.7430716916097</v>
          </cell>
          <cell r="D57">
            <v>7417.0623228310096</v>
          </cell>
          <cell r="E57">
            <v>1.32</v>
          </cell>
        </row>
        <row r="58">
          <cell r="A58">
            <v>126</v>
          </cell>
          <cell r="B58">
            <v>358563</v>
          </cell>
          <cell r="C58">
            <v>10766.934402225301</v>
          </cell>
          <cell r="D58">
            <v>10955.9466446394</v>
          </cell>
          <cell r="E58">
            <v>1.76</v>
          </cell>
        </row>
        <row r="59">
          <cell r="A59">
            <v>12</v>
          </cell>
          <cell r="B59">
            <v>22560</v>
          </cell>
          <cell r="C59">
            <v>8822.2608971445607</v>
          </cell>
          <cell r="D59">
            <v>9021.5908316435107</v>
          </cell>
          <cell r="E59">
            <v>2.2599999999999998</v>
          </cell>
        </row>
        <row r="60">
          <cell r="A60">
            <v>1927</v>
          </cell>
          <cell r="B60">
            <v>6530328</v>
          </cell>
          <cell r="C60">
            <v>11719.096620447301</v>
          </cell>
          <cell r="D60">
            <v>11829.0866623815</v>
          </cell>
          <cell r="E60">
            <v>0.94</v>
          </cell>
        </row>
        <row r="61">
          <cell r="A61">
            <v>881</v>
          </cell>
          <cell r="B61">
            <v>1585891</v>
          </cell>
          <cell r="C61">
            <v>10129.945264919599</v>
          </cell>
          <cell r="D61">
            <v>10216.2587979482</v>
          </cell>
          <cell r="E61">
            <v>0.85</v>
          </cell>
        </row>
        <row r="62">
          <cell r="A62">
            <v>522</v>
          </cell>
          <cell r="B62">
            <v>1146480</v>
          </cell>
          <cell r="C62">
            <v>12484.5891006127</v>
          </cell>
          <cell r="D62">
            <v>12599.616296960899</v>
          </cell>
          <cell r="E62">
            <v>0.92</v>
          </cell>
        </row>
        <row r="63">
          <cell r="A63">
            <v>523</v>
          </cell>
          <cell r="B63">
            <v>1008466</v>
          </cell>
          <cell r="C63">
            <v>14996.336465396</v>
          </cell>
          <cell r="D63">
            <v>15135.423428043099</v>
          </cell>
          <cell r="E63">
            <v>0.93</v>
          </cell>
        </row>
        <row r="64">
          <cell r="A64">
            <v>2122</v>
          </cell>
          <cell r="B64">
            <v>6980136</v>
          </cell>
          <cell r="C64">
            <v>11460.077874443299</v>
          </cell>
          <cell r="D64">
            <v>11564.635870399899</v>
          </cell>
          <cell r="E64">
            <v>0.91</v>
          </cell>
        </row>
        <row r="65">
          <cell r="A65">
            <v>545</v>
          </cell>
          <cell r="B65">
            <v>1211082</v>
          </cell>
          <cell r="C65">
            <v>9342.5594411086204</v>
          </cell>
          <cell r="D65">
            <v>9435.2649041713994</v>
          </cell>
          <cell r="E65">
            <v>0.99</v>
          </cell>
        </row>
        <row r="66">
          <cell r="A66">
            <v>89</v>
          </cell>
          <cell r="B66">
            <v>48772</v>
          </cell>
          <cell r="C66">
            <v>6948.0904519257701</v>
          </cell>
          <cell r="D66">
            <v>7023.2193499680097</v>
          </cell>
          <cell r="E66">
            <v>1.08</v>
          </cell>
        </row>
        <row r="67">
          <cell r="A67">
            <v>792</v>
          </cell>
          <cell r="B67">
            <v>2509590</v>
          </cell>
          <cell r="C67">
            <v>11394.6764005686</v>
          </cell>
          <cell r="D67">
            <v>11506.926355514701</v>
          </cell>
          <cell r="E67">
            <v>0.99</v>
          </cell>
        </row>
        <row r="68">
          <cell r="A68">
            <v>2538</v>
          </cell>
          <cell r="B68">
            <v>6753109</v>
          </cell>
          <cell r="C68">
            <v>11596.4216756028</v>
          </cell>
          <cell r="D68">
            <v>11700.866890600601</v>
          </cell>
          <cell r="E68">
            <v>0.9</v>
          </cell>
        </row>
        <row r="69">
          <cell r="A69">
            <v>533</v>
          </cell>
          <cell r="B69">
            <v>2022661</v>
          </cell>
          <cell r="C69">
            <v>12001.073448953801</v>
          </cell>
          <cell r="D69">
            <v>12113.318045281199</v>
          </cell>
          <cell r="E69">
            <v>0.94</v>
          </cell>
        </row>
        <row r="70">
          <cell r="A70">
            <v>1938</v>
          </cell>
          <cell r="B70">
            <v>6146206</v>
          </cell>
          <cell r="C70">
            <v>11855.7807083099</v>
          </cell>
          <cell r="D70">
            <v>11959.065723719599</v>
          </cell>
          <cell r="E70">
            <v>0.87</v>
          </cell>
        </row>
        <row r="71">
          <cell r="A71">
            <v>277</v>
          </cell>
          <cell r="B71">
            <v>536389</v>
          </cell>
          <cell r="C71">
            <v>8983.5050080720903</v>
          </cell>
          <cell r="D71">
            <v>9104.4290366057194</v>
          </cell>
          <cell r="E71">
            <v>1.35</v>
          </cell>
        </row>
        <row r="72">
          <cell r="A72">
            <v>489</v>
          </cell>
          <cell r="B72">
            <v>386697</v>
          </cell>
          <cell r="C72">
            <v>8173.2019709965798</v>
          </cell>
          <cell r="D72">
            <v>8265.7479417888098</v>
          </cell>
          <cell r="E72">
            <v>1.1299999999999999</v>
          </cell>
        </row>
        <row r="73">
          <cell r="A73">
            <v>69</v>
          </cell>
          <cell r="B73">
            <v>172410</v>
          </cell>
          <cell r="C73">
            <v>11083.636496065699</v>
          </cell>
          <cell r="D73">
            <v>11269.4199038313</v>
          </cell>
          <cell r="E73">
            <v>1.68</v>
          </cell>
        </row>
        <row r="74">
          <cell r="A74">
            <v>48</v>
          </cell>
          <cell r="B74">
            <v>56541</v>
          </cell>
          <cell r="C74">
            <v>7889.1096702381701</v>
          </cell>
          <cell r="D74">
            <v>7958.2732102836599</v>
          </cell>
          <cell r="E74">
            <v>0.88</v>
          </cell>
        </row>
        <row r="75">
          <cell r="A75">
            <v>14</v>
          </cell>
          <cell r="B75">
            <v>20943</v>
          </cell>
          <cell r="C75">
            <v>12786.0614753888</v>
          </cell>
          <cell r="D75">
            <v>13012.315964018</v>
          </cell>
          <cell r="E75">
            <v>1.77</v>
          </cell>
        </row>
        <row r="76">
          <cell r="A76">
            <v>608</v>
          </cell>
          <cell r="B76">
            <v>369037</v>
          </cell>
          <cell r="C76">
            <v>7616.3974499443702</v>
          </cell>
          <cell r="D76">
            <v>7691.1175314217699</v>
          </cell>
          <cell r="E76">
            <v>0.98</v>
          </cell>
        </row>
      </sheetData>
      <sheetData sheetId="4">
        <row r="1">
          <cell r="A1" t="str">
            <v>_TYPE_</v>
          </cell>
          <cell r="B1" t="str">
            <v>_NAME_</v>
          </cell>
          <cell r="C1" t="str">
            <v>ST</v>
          </cell>
          <cell r="D1" t="str">
            <v>nobs</v>
          </cell>
          <cell r="E1" t="str">
            <v>DIF_1</v>
          </cell>
          <cell r="F1" t="str">
            <v>JTOTPAY</v>
          </cell>
          <cell r="G1" t="str">
            <v>KTOTPAY</v>
          </cell>
          <cell r="H1" t="str">
            <v>DIF_2</v>
          </cell>
        </row>
        <row r="2">
          <cell r="A2">
            <v>1</v>
          </cell>
          <cell r="B2" t="str">
            <v>A139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 t="str">
            <v>A87</v>
          </cell>
          <cell r="C3" t="str">
            <v>01</v>
          </cell>
          <cell r="D3">
            <v>83</v>
          </cell>
          <cell r="E3">
            <v>-0.3</v>
          </cell>
          <cell r="F3">
            <v>1676592656.9679</v>
          </cell>
          <cell r="G3">
            <v>1671816316.5299101</v>
          </cell>
          <cell r="H3">
            <v>-4776340.4379863702</v>
          </cell>
        </row>
        <row r="4">
          <cell r="A4">
            <v>1</v>
          </cell>
          <cell r="B4" t="str">
            <v>A88</v>
          </cell>
          <cell r="C4" t="str">
            <v>02</v>
          </cell>
          <cell r="D4">
            <v>6</v>
          </cell>
          <cell r="E4">
            <v>2.1</v>
          </cell>
          <cell r="F4">
            <v>173192277.288461</v>
          </cell>
          <cell r="G4">
            <v>176841717.27672201</v>
          </cell>
          <cell r="H4">
            <v>3649439.98826015</v>
          </cell>
        </row>
        <row r="5">
          <cell r="A5">
            <v>1</v>
          </cell>
          <cell r="B5" t="str">
            <v>A89</v>
          </cell>
          <cell r="C5" t="str">
            <v>03</v>
          </cell>
          <cell r="D5">
            <v>57</v>
          </cell>
          <cell r="E5">
            <v>-0.1</v>
          </cell>
          <cell r="F5">
            <v>1771764759.62749</v>
          </cell>
          <cell r="G5">
            <v>1769777806.0682299</v>
          </cell>
          <cell r="H5">
            <v>-1986953.55926061</v>
          </cell>
        </row>
        <row r="6">
          <cell r="A6">
            <v>1</v>
          </cell>
          <cell r="B6" t="str">
            <v>A90</v>
          </cell>
          <cell r="C6" t="str">
            <v>04</v>
          </cell>
          <cell r="D6">
            <v>44</v>
          </cell>
          <cell r="E6">
            <v>-0.3</v>
          </cell>
          <cell r="F6">
            <v>1026958760.44875</v>
          </cell>
          <cell r="G6">
            <v>1023567884.42847</v>
          </cell>
          <cell r="H6">
            <v>-3390876.0202760701</v>
          </cell>
        </row>
        <row r="7">
          <cell r="A7">
            <v>1</v>
          </cell>
          <cell r="B7" t="str">
            <v>A91</v>
          </cell>
          <cell r="C7" t="str">
            <v>05</v>
          </cell>
          <cell r="D7">
            <v>301</v>
          </cell>
          <cell r="E7">
            <v>1.3</v>
          </cell>
          <cell r="F7">
            <v>10292973181.4342</v>
          </cell>
          <cell r="G7">
            <v>10431874255.0979</v>
          </cell>
          <cell r="H7">
            <v>138901073.66373101</v>
          </cell>
        </row>
        <row r="8">
          <cell r="A8">
            <v>1</v>
          </cell>
          <cell r="B8" t="str">
            <v>A92</v>
          </cell>
          <cell r="C8" t="str">
            <v>06</v>
          </cell>
          <cell r="D8">
            <v>48</v>
          </cell>
          <cell r="E8">
            <v>0.3</v>
          </cell>
          <cell r="F8">
            <v>1181111905.8318999</v>
          </cell>
          <cell r="G8">
            <v>1184449732.7274499</v>
          </cell>
          <cell r="H8">
            <v>3337826.8955524</v>
          </cell>
        </row>
        <row r="9">
          <cell r="A9">
            <v>1</v>
          </cell>
          <cell r="B9" t="str">
            <v>A93</v>
          </cell>
          <cell r="C9" t="str">
            <v>07</v>
          </cell>
          <cell r="D9">
            <v>31</v>
          </cell>
          <cell r="E9">
            <v>0.3</v>
          </cell>
          <cell r="F9">
            <v>1576912930.18679</v>
          </cell>
          <cell r="G9">
            <v>1581985877.9145601</v>
          </cell>
          <cell r="H9">
            <v>5072947.7277734298</v>
          </cell>
        </row>
        <row r="10">
          <cell r="A10">
            <v>1</v>
          </cell>
          <cell r="B10" t="str">
            <v>A94</v>
          </cell>
          <cell r="C10" t="str">
            <v>08</v>
          </cell>
          <cell r="D10">
            <v>6</v>
          </cell>
          <cell r="E10">
            <v>0</v>
          </cell>
          <cell r="F10">
            <v>466159764.67582703</v>
          </cell>
          <cell r="G10">
            <v>466320585.30630898</v>
          </cell>
          <cell r="H10">
            <v>160820.63048201799</v>
          </cell>
        </row>
        <row r="11">
          <cell r="A11">
            <v>1</v>
          </cell>
          <cell r="B11" t="str">
            <v>A95</v>
          </cell>
          <cell r="C11" t="str">
            <v>09</v>
          </cell>
          <cell r="D11">
            <v>7</v>
          </cell>
          <cell r="E11">
            <v>-0.4</v>
          </cell>
          <cell r="F11">
            <v>486169902.05304497</v>
          </cell>
          <cell r="G11">
            <v>484420213.59560198</v>
          </cell>
          <cell r="H11">
            <v>-1749688.45744276</v>
          </cell>
        </row>
        <row r="12">
          <cell r="A12">
            <v>1</v>
          </cell>
          <cell r="B12" t="str">
            <v>A96</v>
          </cell>
          <cell r="C12" t="str">
            <v>10</v>
          </cell>
          <cell r="D12">
            <v>171</v>
          </cell>
          <cell r="E12">
            <v>-0.2</v>
          </cell>
          <cell r="F12">
            <v>6927833845.0323</v>
          </cell>
          <cell r="G12">
            <v>6914210562.7098703</v>
          </cell>
          <cell r="H12">
            <v>-13623282.3224297</v>
          </cell>
        </row>
        <row r="13">
          <cell r="A13">
            <v>1</v>
          </cell>
          <cell r="B13" t="str">
            <v>A97</v>
          </cell>
          <cell r="C13" t="str">
            <v>11</v>
          </cell>
          <cell r="D13">
            <v>105</v>
          </cell>
          <cell r="E13">
            <v>-0.3</v>
          </cell>
          <cell r="F13">
            <v>2590830382.3428502</v>
          </cell>
          <cell r="G13">
            <v>2582468019.58145</v>
          </cell>
          <cell r="H13">
            <v>-8362362.7613944998</v>
          </cell>
        </row>
        <row r="14">
          <cell r="A14">
            <v>1</v>
          </cell>
          <cell r="B14" t="str">
            <v>A98</v>
          </cell>
          <cell r="C14" t="str">
            <v>12</v>
          </cell>
          <cell r="D14">
            <v>12</v>
          </cell>
          <cell r="E14">
            <v>-0.3</v>
          </cell>
          <cell r="F14">
            <v>302559328.68038201</v>
          </cell>
          <cell r="G14">
            <v>301751219.48711503</v>
          </cell>
          <cell r="H14">
            <v>-808109.19326680899</v>
          </cell>
        </row>
        <row r="15">
          <cell r="A15">
            <v>1</v>
          </cell>
          <cell r="B15" t="str">
            <v>A99</v>
          </cell>
          <cell r="C15" t="str">
            <v>13</v>
          </cell>
          <cell r="D15">
            <v>14</v>
          </cell>
          <cell r="E15">
            <v>-0.2</v>
          </cell>
          <cell r="F15">
            <v>334572668.040223</v>
          </cell>
          <cell r="G15">
            <v>333785919.96818501</v>
          </cell>
          <cell r="H15">
            <v>-786748.07203727996</v>
          </cell>
        </row>
        <row r="16">
          <cell r="A16">
            <v>1</v>
          </cell>
          <cell r="B16" t="str">
            <v>A100</v>
          </cell>
          <cell r="C16" t="str">
            <v>14</v>
          </cell>
          <cell r="D16">
            <v>126</v>
          </cell>
          <cell r="E16">
            <v>-0.4</v>
          </cell>
          <cell r="F16">
            <v>4483149594.3258896</v>
          </cell>
          <cell r="G16">
            <v>4467166168.7973299</v>
          </cell>
          <cell r="H16">
            <v>-15983425.5285645</v>
          </cell>
        </row>
        <row r="17">
          <cell r="A17">
            <v>1</v>
          </cell>
          <cell r="B17" t="str">
            <v>A101</v>
          </cell>
          <cell r="C17" t="str">
            <v>15</v>
          </cell>
          <cell r="D17">
            <v>89</v>
          </cell>
          <cell r="E17">
            <v>-0.4</v>
          </cell>
          <cell r="F17">
            <v>2420883164.5946002</v>
          </cell>
          <cell r="G17">
            <v>2412033577.79492</v>
          </cell>
          <cell r="H17">
            <v>-8849586.7996735591</v>
          </cell>
        </row>
        <row r="18">
          <cell r="A18">
            <v>1</v>
          </cell>
          <cell r="B18" t="str">
            <v>A102</v>
          </cell>
          <cell r="C18" t="str">
            <v>16</v>
          </cell>
          <cell r="D18">
            <v>35</v>
          </cell>
          <cell r="E18">
            <v>-0.3</v>
          </cell>
          <cell r="F18">
            <v>991878674.87371004</v>
          </cell>
          <cell r="G18">
            <v>988788870.57180405</v>
          </cell>
          <cell r="H18">
            <v>-3089804.3019057498</v>
          </cell>
        </row>
        <row r="19">
          <cell r="A19">
            <v>1</v>
          </cell>
          <cell r="B19" t="str">
            <v>A103</v>
          </cell>
          <cell r="C19" t="str">
            <v>17</v>
          </cell>
          <cell r="D19">
            <v>53</v>
          </cell>
          <cell r="E19">
            <v>-0.3</v>
          </cell>
          <cell r="F19">
            <v>991635855.76520205</v>
          </cell>
          <cell r="G19">
            <v>988952673.28511405</v>
          </cell>
          <cell r="H19">
            <v>-2683182.4800873999</v>
          </cell>
        </row>
        <row r="20">
          <cell r="A20">
            <v>1</v>
          </cell>
          <cell r="B20" t="str">
            <v>A104</v>
          </cell>
          <cell r="C20" t="str">
            <v>18</v>
          </cell>
          <cell r="D20">
            <v>65</v>
          </cell>
          <cell r="E20">
            <v>-0.3</v>
          </cell>
          <cell r="F20">
            <v>1702684484.6205699</v>
          </cell>
          <cell r="G20">
            <v>1697458939.5491099</v>
          </cell>
          <cell r="H20">
            <v>-5225545.0714571504</v>
          </cell>
        </row>
        <row r="21">
          <cell r="A21">
            <v>1</v>
          </cell>
          <cell r="B21" t="str">
            <v>A105</v>
          </cell>
          <cell r="C21" t="str">
            <v>19</v>
          </cell>
          <cell r="D21">
            <v>95</v>
          </cell>
          <cell r="E21">
            <v>-0.3</v>
          </cell>
          <cell r="F21">
            <v>1417343382.4997101</v>
          </cell>
          <cell r="G21">
            <v>1412863272.7066901</v>
          </cell>
          <cell r="H21">
            <v>-4480109.79301643</v>
          </cell>
        </row>
        <row r="22">
          <cell r="A22">
            <v>1</v>
          </cell>
          <cell r="B22" t="str">
            <v>A106</v>
          </cell>
          <cell r="C22" t="str">
            <v>20</v>
          </cell>
          <cell r="D22">
            <v>18</v>
          </cell>
          <cell r="E22">
            <v>-0.3</v>
          </cell>
          <cell r="F22">
            <v>487479180.75215203</v>
          </cell>
          <cell r="G22">
            <v>485848137.94066799</v>
          </cell>
          <cell r="H22">
            <v>-1631042.8114843401</v>
          </cell>
        </row>
        <row r="23">
          <cell r="A23">
            <v>1</v>
          </cell>
          <cell r="B23" t="str">
            <v>A108</v>
          </cell>
          <cell r="C23" t="str">
            <v>22</v>
          </cell>
          <cell r="D23">
            <v>58</v>
          </cell>
          <cell r="E23">
            <v>0.7</v>
          </cell>
          <cell r="F23">
            <v>3349447169.00492</v>
          </cell>
          <cell r="G23">
            <v>3373834995.8011098</v>
          </cell>
          <cell r="H23">
            <v>24387826.7961988</v>
          </cell>
        </row>
        <row r="24">
          <cell r="A24">
            <v>1</v>
          </cell>
          <cell r="B24" t="str">
            <v>A109</v>
          </cell>
          <cell r="C24" t="str">
            <v>23</v>
          </cell>
          <cell r="D24">
            <v>95</v>
          </cell>
          <cell r="E24">
            <v>-0.4</v>
          </cell>
          <cell r="F24">
            <v>4257911338.55338</v>
          </cell>
          <cell r="G24">
            <v>4242748439.3583798</v>
          </cell>
          <cell r="H24">
            <v>-15162899.194994001</v>
          </cell>
        </row>
        <row r="25">
          <cell r="A25">
            <v>1</v>
          </cell>
          <cell r="B25" t="str">
            <v>A110</v>
          </cell>
          <cell r="C25" t="str">
            <v>24</v>
          </cell>
          <cell r="D25">
            <v>49</v>
          </cell>
          <cell r="E25">
            <v>-0.3</v>
          </cell>
          <cell r="F25">
            <v>2055968988.6921999</v>
          </cell>
          <cell r="G25">
            <v>2050482873.0953901</v>
          </cell>
          <cell r="H25">
            <v>-5486115.5968151102</v>
          </cell>
        </row>
        <row r="26">
          <cell r="A26">
            <v>1</v>
          </cell>
          <cell r="B26" t="str">
            <v>A111</v>
          </cell>
          <cell r="C26" t="str">
            <v>25</v>
          </cell>
          <cell r="D26">
            <v>62</v>
          </cell>
          <cell r="E26">
            <v>-0.3</v>
          </cell>
          <cell r="F26">
            <v>1095109721.3763001</v>
          </cell>
          <cell r="G26">
            <v>1091765426.74951</v>
          </cell>
          <cell r="H26">
            <v>-3344294.6267933799</v>
          </cell>
        </row>
        <row r="27">
          <cell r="A27">
            <v>1</v>
          </cell>
          <cell r="B27" t="str">
            <v>A112</v>
          </cell>
          <cell r="C27" t="str">
            <v>26</v>
          </cell>
          <cell r="D27">
            <v>74</v>
          </cell>
          <cell r="E27">
            <v>-0.3</v>
          </cell>
          <cell r="F27">
            <v>2441667855.2891798</v>
          </cell>
          <cell r="G27">
            <v>2434953249.3565898</v>
          </cell>
          <cell r="H27">
            <v>-6714605.9325909596</v>
          </cell>
        </row>
        <row r="28">
          <cell r="A28">
            <v>1</v>
          </cell>
          <cell r="B28" t="str">
            <v>A113</v>
          </cell>
          <cell r="C28" t="str">
            <v>27</v>
          </cell>
          <cell r="D28">
            <v>12</v>
          </cell>
          <cell r="E28">
            <v>0.3</v>
          </cell>
          <cell r="F28">
            <v>299421336.701159</v>
          </cell>
          <cell r="G28">
            <v>300366118.08160502</v>
          </cell>
          <cell r="H28">
            <v>944781.38044625497</v>
          </cell>
        </row>
        <row r="29">
          <cell r="A29">
            <v>1</v>
          </cell>
          <cell r="B29" t="str">
            <v>A114</v>
          </cell>
          <cell r="C29" t="str">
            <v>28</v>
          </cell>
          <cell r="D29">
            <v>26</v>
          </cell>
          <cell r="E29">
            <v>-0.3</v>
          </cell>
          <cell r="F29">
            <v>685890234.20282102</v>
          </cell>
          <cell r="G29">
            <v>684120617.26453495</v>
          </cell>
          <cell r="H29">
            <v>-1769616.93828607</v>
          </cell>
        </row>
        <row r="30">
          <cell r="A30">
            <v>1</v>
          </cell>
          <cell r="B30" t="str">
            <v>A115</v>
          </cell>
          <cell r="C30" t="str">
            <v>29</v>
          </cell>
          <cell r="D30">
            <v>24</v>
          </cell>
          <cell r="E30">
            <v>-0.2</v>
          </cell>
          <cell r="F30">
            <v>793253144.89609802</v>
          </cell>
          <cell r="G30">
            <v>791928020.50822699</v>
          </cell>
          <cell r="H30">
            <v>-1325124.3878715001</v>
          </cell>
        </row>
        <row r="31">
          <cell r="A31">
            <v>1</v>
          </cell>
          <cell r="B31" t="str">
            <v>A116</v>
          </cell>
          <cell r="C31" t="str">
            <v>30</v>
          </cell>
          <cell r="D31">
            <v>13</v>
          </cell>
          <cell r="E31">
            <v>2.2999999999999998</v>
          </cell>
          <cell r="F31">
            <v>520175640.685018</v>
          </cell>
          <cell r="G31">
            <v>531971193.154616</v>
          </cell>
          <cell r="H31">
            <v>11795552.4695972</v>
          </cell>
        </row>
        <row r="32">
          <cell r="A32">
            <v>1</v>
          </cell>
          <cell r="B32" t="str">
            <v>A117</v>
          </cell>
          <cell r="C32" t="str">
            <v>31</v>
          </cell>
          <cell r="D32">
            <v>64</v>
          </cell>
          <cell r="E32">
            <v>0.3</v>
          </cell>
          <cell r="F32">
            <v>3807878388.7943201</v>
          </cell>
          <cell r="G32">
            <v>3817437355.1284699</v>
          </cell>
          <cell r="H32">
            <v>9558966.3341479301</v>
          </cell>
        </row>
        <row r="33">
          <cell r="A33">
            <v>1</v>
          </cell>
          <cell r="B33" t="str">
            <v>A118</v>
          </cell>
          <cell r="C33" t="str">
            <v>32</v>
          </cell>
          <cell r="D33">
            <v>25</v>
          </cell>
          <cell r="E33">
            <v>-0.2</v>
          </cell>
          <cell r="F33">
            <v>443740734.78223503</v>
          </cell>
          <cell r="G33">
            <v>442782572.46480602</v>
          </cell>
          <cell r="H33">
            <v>-958162.31742912496</v>
          </cell>
        </row>
        <row r="34">
          <cell r="A34">
            <v>1</v>
          </cell>
          <cell r="B34" t="str">
            <v>A119</v>
          </cell>
          <cell r="C34" t="str">
            <v>33</v>
          </cell>
          <cell r="D34">
            <v>154</v>
          </cell>
          <cell r="E34">
            <v>-0.2</v>
          </cell>
          <cell r="F34">
            <v>7621311142.1295996</v>
          </cell>
          <cell r="G34">
            <v>7606765655.4724998</v>
          </cell>
          <cell r="H34">
            <v>-14545486.657103499</v>
          </cell>
        </row>
        <row r="35">
          <cell r="A35">
            <v>1</v>
          </cell>
          <cell r="B35" t="str">
            <v>A120</v>
          </cell>
          <cell r="C35" t="str">
            <v>34</v>
          </cell>
          <cell r="D35">
            <v>84</v>
          </cell>
          <cell r="E35">
            <v>-0.3</v>
          </cell>
          <cell r="F35">
            <v>3321680633.8479199</v>
          </cell>
          <cell r="G35">
            <v>3311843592.9363899</v>
          </cell>
          <cell r="H35">
            <v>-9837040.9115261994</v>
          </cell>
        </row>
        <row r="36">
          <cell r="A36">
            <v>1</v>
          </cell>
          <cell r="B36" t="str">
            <v>A121</v>
          </cell>
          <cell r="C36" t="str">
            <v>35</v>
          </cell>
          <cell r="D36">
            <v>6</v>
          </cell>
          <cell r="E36">
            <v>-0.2</v>
          </cell>
          <cell r="F36">
            <v>291928180.323125</v>
          </cell>
          <cell r="G36">
            <v>291311539.72873598</v>
          </cell>
          <cell r="H36">
            <v>-616640.59438896202</v>
          </cell>
        </row>
        <row r="37">
          <cell r="A37">
            <v>1</v>
          </cell>
          <cell r="B37" t="str">
            <v>A122</v>
          </cell>
          <cell r="C37" t="str">
            <v>36</v>
          </cell>
          <cell r="D37">
            <v>130</v>
          </cell>
          <cell r="E37">
            <v>-0.3</v>
          </cell>
          <cell r="F37">
            <v>3681245547.56669</v>
          </cell>
          <cell r="G37">
            <v>3670652234.57582</v>
          </cell>
          <cell r="H37">
            <v>-10593312.9908648</v>
          </cell>
        </row>
        <row r="38">
          <cell r="A38">
            <v>1</v>
          </cell>
          <cell r="B38" t="str">
            <v>A123</v>
          </cell>
          <cell r="C38" t="str">
            <v>37</v>
          </cell>
          <cell r="D38">
            <v>86</v>
          </cell>
          <cell r="E38">
            <v>-0.3</v>
          </cell>
          <cell r="F38">
            <v>1306662253.26126</v>
          </cell>
          <cell r="G38">
            <v>1302869423.9785399</v>
          </cell>
          <cell r="H38">
            <v>-3792829.2827203302</v>
          </cell>
        </row>
        <row r="39">
          <cell r="A39">
            <v>1</v>
          </cell>
          <cell r="B39" t="str">
            <v>A124</v>
          </cell>
          <cell r="C39" t="str">
            <v>38</v>
          </cell>
          <cell r="D39">
            <v>34</v>
          </cell>
          <cell r="E39">
            <v>-0.3</v>
          </cell>
          <cell r="F39">
            <v>975774465.01968896</v>
          </cell>
          <cell r="G39">
            <v>972504617.85168898</v>
          </cell>
          <cell r="H39">
            <v>-3269847.1680002199</v>
          </cell>
        </row>
        <row r="40">
          <cell r="A40">
            <v>1</v>
          </cell>
          <cell r="B40" t="str">
            <v>A125</v>
          </cell>
          <cell r="C40" t="str">
            <v>39</v>
          </cell>
          <cell r="D40">
            <v>151</v>
          </cell>
          <cell r="E40">
            <v>-0.4</v>
          </cell>
          <cell r="F40">
            <v>4660677952.9516296</v>
          </cell>
          <cell r="G40">
            <v>4643664258.8319798</v>
          </cell>
          <cell r="H40">
            <v>-17013694.1196585</v>
          </cell>
        </row>
        <row r="41">
          <cell r="A41">
            <v>1</v>
          </cell>
          <cell r="B41" t="str">
            <v>A126</v>
          </cell>
          <cell r="C41" t="str">
            <v>40</v>
          </cell>
          <cell r="D41">
            <v>51</v>
          </cell>
          <cell r="E41">
            <v>0.1</v>
          </cell>
          <cell r="F41">
            <v>173429400.53587699</v>
          </cell>
          <cell r="G41">
            <v>173668152.85995701</v>
          </cell>
          <cell r="H41">
            <v>238752.324080586</v>
          </cell>
        </row>
        <row r="42">
          <cell r="A42">
            <v>1</v>
          </cell>
          <cell r="B42" t="str">
            <v>A127</v>
          </cell>
          <cell r="C42" t="str">
            <v>41</v>
          </cell>
          <cell r="D42">
            <v>11</v>
          </cell>
          <cell r="E42">
            <v>4.5</v>
          </cell>
          <cell r="F42">
            <v>376880139.59208798</v>
          </cell>
          <cell r="G42">
            <v>393759591.13793999</v>
          </cell>
          <cell r="H42">
            <v>16879451.545852501</v>
          </cell>
        </row>
        <row r="43">
          <cell r="A43">
            <v>1</v>
          </cell>
          <cell r="B43" t="str">
            <v>A128</v>
          </cell>
          <cell r="C43" t="str">
            <v>42</v>
          </cell>
          <cell r="D43">
            <v>57</v>
          </cell>
          <cell r="E43">
            <v>-0.1</v>
          </cell>
          <cell r="F43">
            <v>1645754958.4182601</v>
          </cell>
          <cell r="G43">
            <v>1644484418.2727399</v>
          </cell>
          <cell r="H43">
            <v>-1270540.14552355</v>
          </cell>
        </row>
        <row r="44">
          <cell r="A44">
            <v>1</v>
          </cell>
          <cell r="B44" t="str">
            <v>A129</v>
          </cell>
          <cell r="C44" t="str">
            <v>43</v>
          </cell>
          <cell r="D44">
            <v>18</v>
          </cell>
          <cell r="E44">
            <v>-0.2</v>
          </cell>
          <cell r="F44">
            <v>347986629.14492601</v>
          </cell>
          <cell r="G44">
            <v>347269758.92208999</v>
          </cell>
          <cell r="H44">
            <v>-716870.22283589805</v>
          </cell>
        </row>
        <row r="45">
          <cell r="A45">
            <v>1</v>
          </cell>
          <cell r="B45" t="str">
            <v>A130</v>
          </cell>
          <cell r="C45" t="str">
            <v>44</v>
          </cell>
          <cell r="D45">
            <v>92</v>
          </cell>
          <cell r="E45">
            <v>-0.2</v>
          </cell>
          <cell r="F45">
            <v>2302425801.9489999</v>
          </cell>
          <cell r="G45">
            <v>2296776247.3096199</v>
          </cell>
          <cell r="H45">
            <v>-5649554.6393837901</v>
          </cell>
        </row>
        <row r="46">
          <cell r="A46">
            <v>1</v>
          </cell>
          <cell r="B46" t="str">
            <v>A131</v>
          </cell>
          <cell r="C46" t="str">
            <v>45</v>
          </cell>
          <cell r="D46">
            <v>320</v>
          </cell>
          <cell r="E46">
            <v>-0.3</v>
          </cell>
          <cell r="F46">
            <v>6646844141.0667896</v>
          </cell>
          <cell r="G46">
            <v>6625238932.0125599</v>
          </cell>
          <cell r="H46">
            <v>-21605209.054236401</v>
          </cell>
        </row>
        <row r="47">
          <cell r="A47">
            <v>1</v>
          </cell>
          <cell r="B47" t="str">
            <v>A132</v>
          </cell>
          <cell r="C47" t="str">
            <v>46</v>
          </cell>
          <cell r="D47">
            <v>33</v>
          </cell>
          <cell r="E47">
            <v>-0.3</v>
          </cell>
          <cell r="F47">
            <v>526762103.74417698</v>
          </cell>
          <cell r="G47">
            <v>525308767.77077597</v>
          </cell>
          <cell r="H47">
            <v>-1453335.9734007099</v>
          </cell>
        </row>
        <row r="48">
          <cell r="A48">
            <v>1</v>
          </cell>
          <cell r="B48" t="str">
            <v>A133</v>
          </cell>
          <cell r="C48" t="str">
            <v>47</v>
          </cell>
          <cell r="D48">
            <v>6</v>
          </cell>
          <cell r="E48">
            <v>-0.2</v>
          </cell>
          <cell r="F48">
            <v>208807723.00696799</v>
          </cell>
          <cell r="G48">
            <v>208370793.38515899</v>
          </cell>
          <cell r="H48">
            <v>-436929.62180909503</v>
          </cell>
        </row>
        <row r="49">
          <cell r="A49">
            <v>1</v>
          </cell>
          <cell r="B49" t="str">
            <v>A134</v>
          </cell>
          <cell r="C49" t="str">
            <v>49</v>
          </cell>
          <cell r="D49">
            <v>76</v>
          </cell>
          <cell r="E49">
            <v>-0.3</v>
          </cell>
          <cell r="F49">
            <v>2682356993.9601798</v>
          </cell>
          <cell r="G49">
            <v>2675385716.9514599</v>
          </cell>
          <cell r="H49">
            <v>-6971277.0087189702</v>
          </cell>
        </row>
        <row r="50">
          <cell r="A50">
            <v>1</v>
          </cell>
          <cell r="B50" t="str">
            <v>A135</v>
          </cell>
          <cell r="C50" t="str">
            <v>50</v>
          </cell>
          <cell r="D50">
            <v>49</v>
          </cell>
          <cell r="E50">
            <v>0</v>
          </cell>
          <cell r="F50">
            <v>1990767648.62376</v>
          </cell>
          <cell r="G50">
            <v>1990665067.6112001</v>
          </cell>
          <cell r="H50">
            <v>-102581.01255369199</v>
          </cell>
        </row>
        <row r="51">
          <cell r="A51">
            <v>1</v>
          </cell>
          <cell r="B51" t="str">
            <v>A136</v>
          </cell>
          <cell r="C51" t="str">
            <v>51</v>
          </cell>
          <cell r="D51">
            <v>29</v>
          </cell>
          <cell r="E51">
            <v>-0.1</v>
          </cell>
          <cell r="F51">
            <v>731554574.70273697</v>
          </cell>
          <cell r="G51">
            <v>730631506.84370399</v>
          </cell>
          <cell r="H51">
            <v>-923067.85903370404</v>
          </cell>
        </row>
        <row r="52">
          <cell r="A52">
            <v>1</v>
          </cell>
          <cell r="B52" t="str">
            <v>A137</v>
          </cell>
          <cell r="C52" t="str">
            <v>52</v>
          </cell>
          <cell r="D52">
            <v>65</v>
          </cell>
          <cell r="E52">
            <v>-0.2</v>
          </cell>
          <cell r="F52">
            <v>1655660916.24633</v>
          </cell>
          <cell r="G52">
            <v>1651685870.0282199</v>
          </cell>
          <cell r="H52">
            <v>-3975046.2181122298</v>
          </cell>
        </row>
        <row r="53">
          <cell r="A53">
            <v>1</v>
          </cell>
          <cell r="B53" t="str">
            <v>A138</v>
          </cell>
          <cell r="C53" t="str">
            <v>53</v>
          </cell>
          <cell r="D53">
            <v>10</v>
          </cell>
          <cell r="E53">
            <v>-0.1</v>
          </cell>
          <cell r="F53">
            <v>156469947.18626001</v>
          </cell>
          <cell r="G53">
            <v>156305331.47198799</v>
          </cell>
          <cell r="H53">
            <v>-164615.71427202201</v>
          </cell>
        </row>
      </sheetData>
      <sheetData sheetId="5">
        <row r="1">
          <cell r="A1" t="str">
            <v>ST</v>
          </cell>
          <cell r="B1" t="str">
            <v>_TYPE_</v>
          </cell>
          <cell r="C1" t="str">
            <v>_FREQ_</v>
          </cell>
          <cell r="D1" t="str">
            <v>_NAME_</v>
          </cell>
          <cell r="E1" t="str">
            <v>nobs</v>
          </cell>
          <cell r="F1" t="str">
            <v>DIF_1</v>
          </cell>
          <cell r="G1" t="str">
            <v>JTOTPAY</v>
          </cell>
          <cell r="H1" t="str">
            <v>KTOTPAY</v>
          </cell>
          <cell r="I1" t="str">
            <v>DIF_2</v>
          </cell>
          <cell r="J1" t="str">
            <v>State_Name</v>
          </cell>
          <cell r="K1" t="str">
            <v>Region</v>
          </cell>
        </row>
        <row r="2">
          <cell r="B2">
            <v>1</v>
          </cell>
          <cell r="C2">
            <v>397</v>
          </cell>
          <cell r="D2" t="str">
            <v>A139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01</v>
          </cell>
          <cell r="B3">
            <v>1</v>
          </cell>
          <cell r="C3">
            <v>6</v>
          </cell>
          <cell r="D3" t="str">
            <v>A87</v>
          </cell>
          <cell r="E3">
            <v>83</v>
          </cell>
          <cell r="F3">
            <v>-0.3</v>
          </cell>
          <cell r="G3">
            <v>1676592656.9679</v>
          </cell>
          <cell r="H3">
            <v>1671816316.5299101</v>
          </cell>
          <cell r="I3">
            <v>-4776340.4379863702</v>
          </cell>
          <cell r="J3" t="str">
            <v>Alabama</v>
          </cell>
          <cell r="K3" t="str">
            <v>East South Central</v>
          </cell>
        </row>
        <row r="4">
          <cell r="A4" t="str">
            <v>02</v>
          </cell>
          <cell r="B4">
            <v>1</v>
          </cell>
          <cell r="C4">
            <v>4</v>
          </cell>
          <cell r="D4" t="str">
            <v>A88</v>
          </cell>
          <cell r="E4">
            <v>6</v>
          </cell>
          <cell r="F4">
            <v>2.1</v>
          </cell>
          <cell r="G4">
            <v>173192277.288461</v>
          </cell>
          <cell r="H4">
            <v>176841717.27672201</v>
          </cell>
          <cell r="I4">
            <v>3649439.98826015</v>
          </cell>
          <cell r="J4" t="str">
            <v>Alaska</v>
          </cell>
          <cell r="K4" t="str">
            <v>Pacific</v>
          </cell>
        </row>
        <row r="5">
          <cell r="A5" t="str">
            <v>03</v>
          </cell>
          <cell r="B5">
            <v>1</v>
          </cell>
          <cell r="C5">
            <v>7</v>
          </cell>
          <cell r="D5" t="str">
            <v>A89</v>
          </cell>
          <cell r="E5">
            <v>57</v>
          </cell>
          <cell r="F5">
            <v>-0.1</v>
          </cell>
          <cell r="G5">
            <v>1771764759.62749</v>
          </cell>
          <cell r="H5">
            <v>1769777806.0682299</v>
          </cell>
          <cell r="I5">
            <v>-1986953.55926061</v>
          </cell>
          <cell r="J5" t="str">
            <v>Arizona</v>
          </cell>
          <cell r="K5" t="str">
            <v>Mountain</v>
          </cell>
        </row>
        <row r="6">
          <cell r="A6" t="str">
            <v>04</v>
          </cell>
          <cell r="B6">
            <v>1</v>
          </cell>
          <cell r="D6" t="str">
            <v>A90</v>
          </cell>
          <cell r="E6">
            <v>44</v>
          </cell>
          <cell r="F6">
            <v>-0.3</v>
          </cell>
          <cell r="G6">
            <v>1026958760.44875</v>
          </cell>
          <cell r="H6">
            <v>1023567884.42847</v>
          </cell>
          <cell r="I6">
            <v>-3390876.0202760701</v>
          </cell>
          <cell r="J6" t="str">
            <v>Arkansas</v>
          </cell>
          <cell r="K6" t="str">
            <v>West South Central</v>
          </cell>
        </row>
        <row r="7">
          <cell r="A7" t="str">
            <v>05</v>
          </cell>
          <cell r="B7">
            <v>1</v>
          </cell>
          <cell r="C7">
            <v>186</v>
          </cell>
          <cell r="D7" t="str">
            <v>A91</v>
          </cell>
          <cell r="E7">
            <v>301</v>
          </cell>
          <cell r="F7">
            <v>1.3</v>
          </cell>
          <cell r="G7">
            <v>10292973181.4342</v>
          </cell>
          <cell r="H7">
            <v>10431874255.0979</v>
          </cell>
          <cell r="I7">
            <v>138901073.66373101</v>
          </cell>
          <cell r="J7" t="str">
            <v>California</v>
          </cell>
          <cell r="K7" t="str">
            <v>Pacific</v>
          </cell>
        </row>
        <row r="8">
          <cell r="A8" t="str">
            <v>06</v>
          </cell>
          <cell r="B8">
            <v>1</v>
          </cell>
          <cell r="C8">
            <v>3</v>
          </cell>
          <cell r="D8" t="str">
            <v>A92</v>
          </cell>
          <cell r="E8">
            <v>48</v>
          </cell>
          <cell r="F8">
            <v>0.3</v>
          </cell>
          <cell r="G8">
            <v>1181111905.8318999</v>
          </cell>
          <cell r="H8">
            <v>1184449732.7274499</v>
          </cell>
          <cell r="I8">
            <v>3337826.8955524</v>
          </cell>
          <cell r="J8" t="str">
            <v>Colorado</v>
          </cell>
          <cell r="K8" t="str">
            <v>Mountain</v>
          </cell>
        </row>
        <row r="9">
          <cell r="A9" t="str">
            <v>07</v>
          </cell>
          <cell r="B9">
            <v>1</v>
          </cell>
          <cell r="C9">
            <v>8</v>
          </cell>
          <cell r="D9" t="str">
            <v>A93</v>
          </cell>
          <cell r="E9">
            <v>31</v>
          </cell>
          <cell r="F9">
            <v>0.3</v>
          </cell>
          <cell r="G9">
            <v>1576912930.18679</v>
          </cell>
          <cell r="H9">
            <v>1581985877.9145601</v>
          </cell>
          <cell r="I9">
            <v>5072947.7277734298</v>
          </cell>
          <cell r="J9" t="str">
            <v>Connecticut</v>
          </cell>
          <cell r="K9" t="str">
            <v>New England</v>
          </cell>
        </row>
        <row r="10">
          <cell r="A10" t="str">
            <v>08</v>
          </cell>
          <cell r="B10">
            <v>1</v>
          </cell>
          <cell r="C10">
            <v>2</v>
          </cell>
          <cell r="D10" t="str">
            <v>A94</v>
          </cell>
          <cell r="E10">
            <v>6</v>
          </cell>
          <cell r="F10">
            <v>0</v>
          </cell>
          <cell r="G10">
            <v>466159764.67582703</v>
          </cell>
          <cell r="H10">
            <v>466320585.30630898</v>
          </cell>
          <cell r="I10">
            <v>160820.63048201799</v>
          </cell>
          <cell r="J10" t="str">
            <v>Delaware</v>
          </cell>
          <cell r="K10" t="str">
            <v>South Atlantic</v>
          </cell>
        </row>
        <row r="11">
          <cell r="A11" t="str">
            <v>09</v>
          </cell>
          <cell r="B11">
            <v>1</v>
          </cell>
          <cell r="D11" t="str">
            <v>A95</v>
          </cell>
          <cell r="E11">
            <v>7</v>
          </cell>
          <cell r="F11">
            <v>-0.4</v>
          </cell>
          <cell r="G11">
            <v>486169902.05304497</v>
          </cell>
          <cell r="H11">
            <v>484420213.59560198</v>
          </cell>
          <cell r="I11">
            <v>-1749688.45744276</v>
          </cell>
          <cell r="J11" t="str">
            <v>Washington, D.C.</v>
          </cell>
          <cell r="K11" t="str">
            <v>South Atlantic</v>
          </cell>
        </row>
        <row r="12">
          <cell r="A12" t="str">
            <v>10</v>
          </cell>
          <cell r="B12">
            <v>1</v>
          </cell>
          <cell r="C12">
            <v>16</v>
          </cell>
          <cell r="D12" t="str">
            <v>A96</v>
          </cell>
          <cell r="E12">
            <v>171</v>
          </cell>
          <cell r="F12">
            <v>-0.2</v>
          </cell>
          <cell r="G12">
            <v>6927833845.0323</v>
          </cell>
          <cell r="H12">
            <v>6914210562.7098703</v>
          </cell>
          <cell r="I12">
            <v>-13623282.3224297</v>
          </cell>
          <cell r="J12" t="str">
            <v>Florida</v>
          </cell>
          <cell r="K12" t="str">
            <v>South Atlantic</v>
          </cell>
        </row>
        <row r="13">
          <cell r="A13" t="str">
            <v>11</v>
          </cell>
          <cell r="B13">
            <v>1</v>
          </cell>
          <cell r="D13" t="str">
            <v>A97</v>
          </cell>
          <cell r="E13">
            <v>105</v>
          </cell>
          <cell r="F13">
            <v>-0.3</v>
          </cell>
          <cell r="G13">
            <v>2590830382.3428502</v>
          </cell>
          <cell r="H13">
            <v>2582468019.58145</v>
          </cell>
          <cell r="I13">
            <v>-8362362.7613944998</v>
          </cell>
          <cell r="J13" t="str">
            <v>Georgia</v>
          </cell>
          <cell r="K13" t="str">
            <v>South Atlantic</v>
          </cell>
        </row>
        <row r="14">
          <cell r="A14" t="str">
            <v>12</v>
          </cell>
          <cell r="B14">
            <v>1</v>
          </cell>
          <cell r="D14" t="str">
            <v>A98</v>
          </cell>
          <cell r="E14">
            <v>12</v>
          </cell>
          <cell r="F14">
            <v>-0.3</v>
          </cell>
          <cell r="G14">
            <v>302559328.68038201</v>
          </cell>
          <cell r="H14">
            <v>301751219.48711503</v>
          </cell>
          <cell r="I14">
            <v>-808109.19326680899</v>
          </cell>
          <cell r="J14" t="str">
            <v>Hawaii</v>
          </cell>
          <cell r="K14" t="str">
            <v>Pacific</v>
          </cell>
        </row>
        <row r="15">
          <cell r="A15" t="str">
            <v>13</v>
          </cell>
          <cell r="B15">
            <v>1</v>
          </cell>
          <cell r="D15" t="str">
            <v>A99</v>
          </cell>
          <cell r="E15">
            <v>14</v>
          </cell>
          <cell r="F15">
            <v>-0.2</v>
          </cell>
          <cell r="G15">
            <v>334572668.040223</v>
          </cell>
          <cell r="H15">
            <v>333785919.96818501</v>
          </cell>
          <cell r="I15">
            <v>-786748.07203727996</v>
          </cell>
          <cell r="J15" t="str">
            <v>Idaho</v>
          </cell>
          <cell r="K15" t="str">
            <v>Mountain</v>
          </cell>
        </row>
        <row r="16">
          <cell r="A16" t="str">
            <v>14</v>
          </cell>
          <cell r="B16">
            <v>1</v>
          </cell>
          <cell r="C16">
            <v>3</v>
          </cell>
          <cell r="D16" t="str">
            <v>A100</v>
          </cell>
          <cell r="E16">
            <v>126</v>
          </cell>
          <cell r="F16">
            <v>-0.4</v>
          </cell>
          <cell r="G16">
            <v>4483149594.3258896</v>
          </cell>
          <cell r="H16">
            <v>4467166168.7973299</v>
          </cell>
          <cell r="I16">
            <v>-15983425.5285645</v>
          </cell>
          <cell r="J16" t="str">
            <v>Illinois</v>
          </cell>
          <cell r="K16" t="str">
            <v>East North Central</v>
          </cell>
        </row>
        <row r="17">
          <cell r="A17" t="str">
            <v>15</v>
          </cell>
          <cell r="B17">
            <v>1</v>
          </cell>
          <cell r="D17" t="str">
            <v>A101</v>
          </cell>
          <cell r="E17">
            <v>89</v>
          </cell>
          <cell r="F17">
            <v>-0.4</v>
          </cell>
          <cell r="G17">
            <v>2420883164.5946002</v>
          </cell>
          <cell r="H17">
            <v>2412033577.79492</v>
          </cell>
          <cell r="I17">
            <v>-8849586.7996735591</v>
          </cell>
          <cell r="J17" t="str">
            <v>Indiana</v>
          </cell>
          <cell r="K17" t="str">
            <v>East North Central</v>
          </cell>
        </row>
        <row r="18">
          <cell r="A18" t="str">
            <v>16</v>
          </cell>
          <cell r="B18">
            <v>1</v>
          </cell>
          <cell r="D18" t="str">
            <v>A102</v>
          </cell>
          <cell r="E18">
            <v>35</v>
          </cell>
          <cell r="F18">
            <v>-0.3</v>
          </cell>
          <cell r="G18">
            <v>991878674.87371004</v>
          </cell>
          <cell r="H18">
            <v>988788870.57180405</v>
          </cell>
          <cell r="I18">
            <v>-3089804.3019057498</v>
          </cell>
          <cell r="J18" t="str">
            <v>Iowa</v>
          </cell>
          <cell r="K18" t="str">
            <v>West North Central</v>
          </cell>
        </row>
        <row r="19">
          <cell r="A19" t="str">
            <v>17</v>
          </cell>
          <cell r="B19">
            <v>1</v>
          </cell>
          <cell r="D19" t="str">
            <v>A103</v>
          </cell>
          <cell r="E19">
            <v>53</v>
          </cell>
          <cell r="F19">
            <v>-0.3</v>
          </cell>
          <cell r="G19">
            <v>991635855.76520205</v>
          </cell>
          <cell r="H19">
            <v>988952673.28511405</v>
          </cell>
          <cell r="I19">
            <v>-2683182.4800873999</v>
          </cell>
          <cell r="J19" t="str">
            <v>Kansas</v>
          </cell>
          <cell r="K19" t="str">
            <v>West North Central</v>
          </cell>
        </row>
        <row r="20">
          <cell r="A20" t="str">
            <v>18</v>
          </cell>
          <cell r="B20">
            <v>1</v>
          </cell>
          <cell r="D20" t="str">
            <v>A104</v>
          </cell>
          <cell r="E20">
            <v>65</v>
          </cell>
          <cell r="F20">
            <v>-0.3</v>
          </cell>
          <cell r="G20">
            <v>1702684484.6205699</v>
          </cell>
          <cell r="H20">
            <v>1697458939.5491099</v>
          </cell>
          <cell r="I20">
            <v>-5225545.0714571504</v>
          </cell>
          <cell r="J20" t="str">
            <v>Kentucky</v>
          </cell>
          <cell r="K20" t="str">
            <v>East South Central</v>
          </cell>
        </row>
        <row r="21">
          <cell r="A21" t="str">
            <v>19</v>
          </cell>
          <cell r="B21">
            <v>1</v>
          </cell>
          <cell r="C21">
            <v>2</v>
          </cell>
          <cell r="D21" t="str">
            <v>A105</v>
          </cell>
          <cell r="E21">
            <v>95</v>
          </cell>
          <cell r="F21">
            <v>-0.3</v>
          </cell>
          <cell r="G21">
            <v>1417343382.4997101</v>
          </cell>
          <cell r="H21">
            <v>1412863272.7066901</v>
          </cell>
          <cell r="I21">
            <v>-4480109.79301643</v>
          </cell>
          <cell r="J21" t="str">
            <v>Louisiana</v>
          </cell>
          <cell r="K21" t="str">
            <v>West South Central</v>
          </cell>
        </row>
        <row r="22">
          <cell r="A22" t="str">
            <v>20</v>
          </cell>
          <cell r="B22">
            <v>1</v>
          </cell>
          <cell r="D22" t="str">
            <v>A106</v>
          </cell>
          <cell r="E22">
            <v>18</v>
          </cell>
          <cell r="F22">
            <v>-0.3</v>
          </cell>
          <cell r="G22">
            <v>487479180.75215203</v>
          </cell>
          <cell r="H22">
            <v>485848137.94066799</v>
          </cell>
          <cell r="I22">
            <v>-1631042.8114843401</v>
          </cell>
          <cell r="J22" t="str">
            <v>Maine</v>
          </cell>
          <cell r="K22" t="str">
            <v>New England</v>
          </cell>
        </row>
        <row r="23">
          <cell r="A23" t="str">
            <v>22</v>
          </cell>
          <cell r="B23">
            <v>1</v>
          </cell>
          <cell r="C23">
            <v>15</v>
          </cell>
          <cell r="D23" t="str">
            <v>A108</v>
          </cell>
          <cell r="E23">
            <v>58</v>
          </cell>
          <cell r="F23">
            <v>0.7</v>
          </cell>
          <cell r="G23">
            <v>3349447169.00492</v>
          </cell>
          <cell r="H23">
            <v>3373834995.8011098</v>
          </cell>
          <cell r="I23">
            <v>24387826.7961988</v>
          </cell>
          <cell r="J23" t="str">
            <v>Massachusetts</v>
          </cell>
          <cell r="K23" t="str">
            <v>New England</v>
          </cell>
        </row>
        <row r="24">
          <cell r="A24" t="str">
            <v>23</v>
          </cell>
          <cell r="B24">
            <v>1</v>
          </cell>
          <cell r="D24" t="str">
            <v>A109</v>
          </cell>
          <cell r="E24">
            <v>95</v>
          </cell>
          <cell r="F24">
            <v>-0.4</v>
          </cell>
          <cell r="G24">
            <v>4257911338.55338</v>
          </cell>
          <cell r="H24">
            <v>4242748439.3583798</v>
          </cell>
          <cell r="I24">
            <v>-15162899.194994001</v>
          </cell>
          <cell r="J24" t="str">
            <v>Michigan</v>
          </cell>
          <cell r="K24" t="str">
            <v>East North Central</v>
          </cell>
        </row>
        <row r="25">
          <cell r="A25" t="str">
            <v>24</v>
          </cell>
          <cell r="B25">
            <v>1</v>
          </cell>
          <cell r="D25" t="str">
            <v>A110</v>
          </cell>
          <cell r="E25">
            <v>49</v>
          </cell>
          <cell r="F25">
            <v>-0.3</v>
          </cell>
          <cell r="G25">
            <v>2055968988.6921999</v>
          </cell>
          <cell r="H25">
            <v>2050482873.0953901</v>
          </cell>
          <cell r="I25">
            <v>-5486115.5968151102</v>
          </cell>
          <cell r="J25" t="str">
            <v>Minnesota</v>
          </cell>
          <cell r="K25" t="str">
            <v>West North Central</v>
          </cell>
        </row>
        <row r="26">
          <cell r="A26" t="str">
            <v>25</v>
          </cell>
          <cell r="B26">
            <v>1</v>
          </cell>
          <cell r="D26" t="str">
            <v>A111</v>
          </cell>
          <cell r="E26">
            <v>62</v>
          </cell>
          <cell r="F26">
            <v>-0.3</v>
          </cell>
          <cell r="G26">
            <v>1095109721.3763001</v>
          </cell>
          <cell r="H26">
            <v>1091765426.74951</v>
          </cell>
          <cell r="I26">
            <v>-3344294.6267933799</v>
          </cell>
          <cell r="J26" t="str">
            <v>Mississippi</v>
          </cell>
          <cell r="K26" t="str">
            <v>East South Central</v>
          </cell>
        </row>
        <row r="27">
          <cell r="A27" t="str">
            <v>26</v>
          </cell>
          <cell r="B27">
            <v>1</v>
          </cell>
          <cell r="C27">
            <v>2</v>
          </cell>
          <cell r="D27" t="str">
            <v>A112</v>
          </cell>
          <cell r="E27">
            <v>74</v>
          </cell>
          <cell r="F27">
            <v>-0.3</v>
          </cell>
          <cell r="G27">
            <v>2441667855.2891798</v>
          </cell>
          <cell r="H27">
            <v>2434953249.3565898</v>
          </cell>
          <cell r="I27">
            <v>-6714605.9325909596</v>
          </cell>
          <cell r="J27" t="str">
            <v>Missouri</v>
          </cell>
          <cell r="K27" t="str">
            <v>West North Central</v>
          </cell>
        </row>
        <row r="28">
          <cell r="A28" t="str">
            <v>27</v>
          </cell>
          <cell r="B28">
            <v>1</v>
          </cell>
          <cell r="C28">
            <v>4</v>
          </cell>
          <cell r="D28" t="str">
            <v>A113</v>
          </cell>
          <cell r="E28">
            <v>12</v>
          </cell>
          <cell r="F28">
            <v>0.3</v>
          </cell>
          <cell r="G28">
            <v>299421336.701159</v>
          </cell>
          <cell r="H28">
            <v>300366118.08160502</v>
          </cell>
          <cell r="I28">
            <v>944781.38044625497</v>
          </cell>
          <cell r="J28" t="str">
            <v>Montana</v>
          </cell>
          <cell r="K28" t="str">
            <v>Mountain</v>
          </cell>
        </row>
        <row r="29">
          <cell r="A29" t="str">
            <v>28</v>
          </cell>
          <cell r="B29">
            <v>1</v>
          </cell>
          <cell r="D29" t="str">
            <v>A114</v>
          </cell>
          <cell r="E29">
            <v>26</v>
          </cell>
          <cell r="F29">
            <v>-0.3</v>
          </cell>
          <cell r="G29">
            <v>685890234.20282102</v>
          </cell>
          <cell r="H29">
            <v>684120617.26453495</v>
          </cell>
          <cell r="I29">
            <v>-1769616.93828607</v>
          </cell>
          <cell r="J29" t="str">
            <v>Nebraska</v>
          </cell>
          <cell r="K29" t="str">
            <v>West North Central</v>
          </cell>
        </row>
        <row r="30">
          <cell r="A30" t="str">
            <v>29</v>
          </cell>
          <cell r="B30">
            <v>1</v>
          </cell>
          <cell r="C30">
            <v>3</v>
          </cell>
          <cell r="D30" t="str">
            <v>A115</v>
          </cell>
          <cell r="E30">
            <v>24</v>
          </cell>
          <cell r="F30">
            <v>-0.2</v>
          </cell>
          <cell r="G30">
            <v>793253144.89609802</v>
          </cell>
          <cell r="H30">
            <v>791928020.50822699</v>
          </cell>
          <cell r="I30">
            <v>-1325124.3878715001</v>
          </cell>
          <cell r="J30" t="str">
            <v>Nevada</v>
          </cell>
          <cell r="K30" t="str">
            <v>Mountain</v>
          </cell>
        </row>
        <row r="31">
          <cell r="A31" t="str">
            <v>30</v>
          </cell>
          <cell r="B31">
            <v>1</v>
          </cell>
          <cell r="C31">
            <v>9</v>
          </cell>
          <cell r="D31" t="str">
            <v>A116</v>
          </cell>
          <cell r="E31">
            <v>13</v>
          </cell>
          <cell r="F31">
            <v>2.2999999999999998</v>
          </cell>
          <cell r="G31">
            <v>520175640.685018</v>
          </cell>
          <cell r="H31">
            <v>531971193.154616</v>
          </cell>
          <cell r="I31">
            <v>11795552.4695972</v>
          </cell>
          <cell r="J31" t="str">
            <v>New Hampshire</v>
          </cell>
          <cell r="K31" t="str">
            <v>New England</v>
          </cell>
        </row>
        <row r="32">
          <cell r="A32" t="str">
            <v>31</v>
          </cell>
          <cell r="B32">
            <v>1</v>
          </cell>
          <cell r="C32">
            <v>18</v>
          </cell>
          <cell r="D32" t="str">
            <v>A117</v>
          </cell>
          <cell r="E32">
            <v>64</v>
          </cell>
          <cell r="F32">
            <v>0.3</v>
          </cell>
          <cell r="G32">
            <v>3807878388.7943201</v>
          </cell>
          <cell r="H32">
            <v>3817437355.1284699</v>
          </cell>
          <cell r="I32">
            <v>9558966.3341479301</v>
          </cell>
          <cell r="J32" t="str">
            <v>New Jersey</v>
          </cell>
          <cell r="K32" t="str">
            <v>MidAtlantic</v>
          </cell>
        </row>
        <row r="33">
          <cell r="A33" t="str">
            <v>32</v>
          </cell>
          <cell r="B33">
            <v>1</v>
          </cell>
          <cell r="D33" t="str">
            <v>A118</v>
          </cell>
          <cell r="E33">
            <v>25</v>
          </cell>
          <cell r="F33">
            <v>-0.2</v>
          </cell>
          <cell r="G33">
            <v>443740734.78223503</v>
          </cell>
          <cell r="H33">
            <v>442782572.46480602</v>
          </cell>
          <cell r="I33">
            <v>-958162.31742912496</v>
          </cell>
          <cell r="J33" t="str">
            <v>New Mexico</v>
          </cell>
          <cell r="K33" t="str">
            <v>Mountain</v>
          </cell>
        </row>
        <row r="34">
          <cell r="A34" t="str">
            <v>33</v>
          </cell>
          <cell r="B34">
            <v>1</v>
          </cell>
          <cell r="C34">
            <v>21</v>
          </cell>
          <cell r="D34" t="str">
            <v>A119</v>
          </cell>
          <cell r="E34">
            <v>154</v>
          </cell>
          <cell r="F34">
            <v>-0.2</v>
          </cell>
          <cell r="G34">
            <v>7621311142.1295996</v>
          </cell>
          <cell r="H34">
            <v>7606765655.4724998</v>
          </cell>
          <cell r="I34">
            <v>-14545486.657103499</v>
          </cell>
          <cell r="J34" t="str">
            <v>New York</v>
          </cell>
          <cell r="K34" t="str">
            <v>MidAtlantic</v>
          </cell>
        </row>
        <row r="35">
          <cell r="A35" t="str">
            <v>34</v>
          </cell>
          <cell r="B35">
            <v>1</v>
          </cell>
          <cell r="C35">
            <v>1</v>
          </cell>
          <cell r="D35" t="str">
            <v>A120</v>
          </cell>
          <cell r="E35">
            <v>84</v>
          </cell>
          <cell r="F35">
            <v>-0.3</v>
          </cell>
          <cell r="G35">
            <v>3321680633.8479199</v>
          </cell>
          <cell r="H35">
            <v>3311843592.9363899</v>
          </cell>
          <cell r="I35">
            <v>-9837040.9115261994</v>
          </cell>
          <cell r="J35" t="str">
            <v>North Carolina</v>
          </cell>
          <cell r="K35" t="str">
            <v>South Atlantic</v>
          </cell>
        </row>
        <row r="36">
          <cell r="A36" t="str">
            <v>35</v>
          </cell>
          <cell r="B36">
            <v>1</v>
          </cell>
          <cell r="C36">
            <v>1</v>
          </cell>
          <cell r="D36" t="str">
            <v>A121</v>
          </cell>
          <cell r="E36">
            <v>6</v>
          </cell>
          <cell r="F36">
            <v>-0.2</v>
          </cell>
          <cell r="G36">
            <v>291928180.323125</v>
          </cell>
          <cell r="H36">
            <v>291311539.72873598</v>
          </cell>
          <cell r="I36">
            <v>-616640.59438896202</v>
          </cell>
          <cell r="J36" t="str">
            <v>North Dakota</v>
          </cell>
          <cell r="K36" t="str">
            <v>West North Central</v>
          </cell>
        </row>
        <row r="37">
          <cell r="A37" t="str">
            <v>36</v>
          </cell>
          <cell r="B37">
            <v>1</v>
          </cell>
          <cell r="C37">
            <v>10</v>
          </cell>
          <cell r="D37" t="str">
            <v>A122</v>
          </cell>
          <cell r="E37">
            <v>130</v>
          </cell>
          <cell r="F37">
            <v>-0.3</v>
          </cell>
          <cell r="G37">
            <v>3681245547.56669</v>
          </cell>
          <cell r="H37">
            <v>3670652234.57582</v>
          </cell>
          <cell r="I37">
            <v>-10593312.9908648</v>
          </cell>
          <cell r="J37" t="str">
            <v>Ohio</v>
          </cell>
          <cell r="K37" t="str">
            <v>East North Central</v>
          </cell>
        </row>
        <row r="38">
          <cell r="A38" t="str">
            <v>37</v>
          </cell>
          <cell r="B38">
            <v>1</v>
          </cell>
          <cell r="C38">
            <v>2</v>
          </cell>
          <cell r="D38" t="str">
            <v>A123</v>
          </cell>
          <cell r="E38">
            <v>86</v>
          </cell>
          <cell r="F38">
            <v>-0.3</v>
          </cell>
          <cell r="G38">
            <v>1306662253.26126</v>
          </cell>
          <cell r="H38">
            <v>1302869423.9785399</v>
          </cell>
          <cell r="I38">
            <v>-3792829.2827203302</v>
          </cell>
          <cell r="J38" t="str">
            <v>Oklahoma</v>
          </cell>
          <cell r="K38" t="str">
            <v>West South Central</v>
          </cell>
        </row>
        <row r="39">
          <cell r="A39" t="str">
            <v>38</v>
          </cell>
          <cell r="B39">
            <v>1</v>
          </cell>
          <cell r="C39">
            <v>2</v>
          </cell>
          <cell r="D39" t="str">
            <v>A124</v>
          </cell>
          <cell r="E39">
            <v>34</v>
          </cell>
          <cell r="F39">
            <v>-0.3</v>
          </cell>
          <cell r="G39">
            <v>975774465.01968896</v>
          </cell>
          <cell r="H39">
            <v>972504617.85168898</v>
          </cell>
          <cell r="I39">
            <v>-3269847.1680002199</v>
          </cell>
          <cell r="J39" t="str">
            <v>Oregon</v>
          </cell>
          <cell r="K39" t="str">
            <v>Pacific</v>
          </cell>
        </row>
        <row r="40">
          <cell r="A40" t="str">
            <v>39</v>
          </cell>
          <cell r="B40">
            <v>1</v>
          </cell>
          <cell r="C40">
            <v>5</v>
          </cell>
          <cell r="D40" t="str">
            <v>A125</v>
          </cell>
          <cell r="E40">
            <v>151</v>
          </cell>
          <cell r="F40">
            <v>-0.4</v>
          </cell>
          <cell r="G40">
            <v>4660677952.9516296</v>
          </cell>
          <cell r="H40">
            <v>4643664258.8319798</v>
          </cell>
          <cell r="I40">
            <v>-17013694.1196585</v>
          </cell>
          <cell r="J40" t="str">
            <v>Pennsylvania</v>
          </cell>
          <cell r="K40" t="str">
            <v>MidAtlantic</v>
          </cell>
        </row>
        <row r="41">
          <cell r="A41" t="str">
            <v>40</v>
          </cell>
          <cell r="B41">
            <v>1</v>
          </cell>
          <cell r="C41">
            <v>12</v>
          </cell>
          <cell r="D41" t="str">
            <v>A126</v>
          </cell>
          <cell r="E41">
            <v>51</v>
          </cell>
          <cell r="F41">
            <v>0.1</v>
          </cell>
          <cell r="G41">
            <v>173429400.53587699</v>
          </cell>
          <cell r="H41">
            <v>173668152.85995701</v>
          </cell>
          <cell r="I41">
            <v>238752.324080586</v>
          </cell>
          <cell r="J41" t="str">
            <v>Puerto Rico</v>
          </cell>
        </row>
        <row r="42">
          <cell r="A42" t="str">
            <v>41</v>
          </cell>
          <cell r="B42">
            <v>1</v>
          </cell>
          <cell r="C42">
            <v>10</v>
          </cell>
          <cell r="D42" t="str">
            <v>A127</v>
          </cell>
          <cell r="E42">
            <v>11</v>
          </cell>
          <cell r="F42">
            <v>4.5</v>
          </cell>
          <cell r="G42">
            <v>376880139.59208798</v>
          </cell>
          <cell r="H42">
            <v>393759591.13793999</v>
          </cell>
          <cell r="I42">
            <v>16879451.545852501</v>
          </cell>
          <cell r="J42" t="str">
            <v>Rhode Island</v>
          </cell>
          <cell r="K42" t="str">
            <v>New England</v>
          </cell>
        </row>
        <row r="43">
          <cell r="A43" t="str">
            <v>42</v>
          </cell>
          <cell r="B43">
            <v>1</v>
          </cell>
          <cell r="C43">
            <v>5</v>
          </cell>
          <cell r="D43" t="str">
            <v>A128</v>
          </cell>
          <cell r="E43">
            <v>57</v>
          </cell>
          <cell r="F43">
            <v>-0.1</v>
          </cell>
          <cell r="G43">
            <v>1645754958.4182601</v>
          </cell>
          <cell r="H43">
            <v>1644484418.2727399</v>
          </cell>
          <cell r="I43">
            <v>-1270540.14552355</v>
          </cell>
          <cell r="J43" t="str">
            <v>South Carolina</v>
          </cell>
          <cell r="K43" t="str">
            <v>South Atlantic</v>
          </cell>
        </row>
        <row r="44">
          <cell r="A44" t="str">
            <v>43</v>
          </cell>
          <cell r="B44">
            <v>1</v>
          </cell>
          <cell r="D44" t="str">
            <v>A129</v>
          </cell>
          <cell r="E44">
            <v>18</v>
          </cell>
          <cell r="F44">
            <v>-0.2</v>
          </cell>
          <cell r="G44">
            <v>347986629.14492601</v>
          </cell>
          <cell r="H44">
            <v>347269758.92208999</v>
          </cell>
          <cell r="I44">
            <v>-716870.22283589805</v>
          </cell>
          <cell r="J44" t="str">
            <v>South Dakota</v>
          </cell>
          <cell r="K44" t="str">
            <v>West North Central</v>
          </cell>
        </row>
        <row r="45">
          <cell r="A45" t="str">
            <v>44</v>
          </cell>
          <cell r="B45">
            <v>1</v>
          </cell>
          <cell r="C45">
            <v>20</v>
          </cell>
          <cell r="D45" t="str">
            <v>A130</v>
          </cell>
          <cell r="E45">
            <v>92</v>
          </cell>
          <cell r="F45">
            <v>-0.2</v>
          </cell>
          <cell r="G45">
            <v>2302425801.9489999</v>
          </cell>
          <cell r="H45">
            <v>2296776247.3096199</v>
          </cell>
          <cell r="I45">
            <v>-5649554.6393837901</v>
          </cell>
          <cell r="J45" t="str">
            <v>Tennessee</v>
          </cell>
          <cell r="K45" t="str">
            <v>East South Central</v>
          </cell>
        </row>
        <row r="46">
          <cell r="A46" t="str">
            <v>45</v>
          </cell>
          <cell r="B46">
            <v>1</v>
          </cell>
          <cell r="C46">
            <v>3</v>
          </cell>
          <cell r="D46" t="str">
            <v>A131</v>
          </cell>
          <cell r="E46">
            <v>320</v>
          </cell>
          <cell r="F46">
            <v>-0.3</v>
          </cell>
          <cell r="G46">
            <v>6646844141.0667896</v>
          </cell>
          <cell r="H46">
            <v>6625238932.0125599</v>
          </cell>
          <cell r="I46">
            <v>-21605209.054236401</v>
          </cell>
          <cell r="J46" t="str">
            <v>Texas</v>
          </cell>
          <cell r="K46" t="str">
            <v>West South Central</v>
          </cell>
        </row>
        <row r="47">
          <cell r="A47" t="str">
            <v>46</v>
          </cell>
          <cell r="B47">
            <v>1</v>
          </cell>
          <cell r="C47">
            <v>1</v>
          </cell>
          <cell r="D47" t="str">
            <v>A132</v>
          </cell>
          <cell r="E47">
            <v>33</v>
          </cell>
          <cell r="F47">
            <v>-0.3</v>
          </cell>
          <cell r="G47">
            <v>526762103.74417698</v>
          </cell>
          <cell r="H47">
            <v>525308767.77077597</v>
          </cell>
          <cell r="I47">
            <v>-1453335.9734007099</v>
          </cell>
          <cell r="J47" t="str">
            <v>Utah</v>
          </cell>
          <cell r="K47" t="str">
            <v>Mountain</v>
          </cell>
        </row>
        <row r="48">
          <cell r="A48" t="str">
            <v>47</v>
          </cell>
          <cell r="B48">
            <v>1</v>
          </cell>
          <cell r="D48" t="str">
            <v>A133</v>
          </cell>
          <cell r="E48">
            <v>6</v>
          </cell>
          <cell r="F48">
            <v>-0.2</v>
          </cell>
          <cell r="G48">
            <v>208807723.00696799</v>
          </cell>
          <cell r="H48">
            <v>208370793.38515899</v>
          </cell>
          <cell r="I48">
            <v>-436929.62180909503</v>
          </cell>
          <cell r="J48" t="str">
            <v>Vermont</v>
          </cell>
          <cell r="K48" t="str">
            <v>New England</v>
          </cell>
        </row>
        <row r="49">
          <cell r="A49" t="str">
            <v>49</v>
          </cell>
          <cell r="B49">
            <v>1</v>
          </cell>
          <cell r="C49">
            <v>1</v>
          </cell>
          <cell r="D49" t="str">
            <v>A134</v>
          </cell>
          <cell r="E49">
            <v>76</v>
          </cell>
          <cell r="F49">
            <v>-0.3</v>
          </cell>
          <cell r="G49">
            <v>2682356993.9601798</v>
          </cell>
          <cell r="H49">
            <v>2675385716.9514599</v>
          </cell>
          <cell r="I49">
            <v>-6971277.0087189702</v>
          </cell>
          <cell r="J49" t="str">
            <v>Virginia</v>
          </cell>
          <cell r="K49" t="str">
            <v>South Atlantic</v>
          </cell>
        </row>
        <row r="50">
          <cell r="A50" t="str">
            <v>50</v>
          </cell>
          <cell r="B50">
            <v>1</v>
          </cell>
          <cell r="C50">
            <v>6</v>
          </cell>
          <cell r="D50" t="str">
            <v>A135</v>
          </cell>
          <cell r="E50">
            <v>49</v>
          </cell>
          <cell r="F50">
            <v>0</v>
          </cell>
          <cell r="G50">
            <v>1990767648.62376</v>
          </cell>
          <cell r="H50">
            <v>1990665067.6112001</v>
          </cell>
          <cell r="I50">
            <v>-102581.01255369199</v>
          </cell>
          <cell r="J50" t="str">
            <v>Washington</v>
          </cell>
          <cell r="K50" t="str">
            <v>Pacific</v>
          </cell>
        </row>
        <row r="51">
          <cell r="A51" t="str">
            <v>51</v>
          </cell>
          <cell r="B51">
            <v>1</v>
          </cell>
          <cell r="C51">
            <v>3</v>
          </cell>
          <cell r="D51" t="str">
            <v>A136</v>
          </cell>
          <cell r="E51">
            <v>29</v>
          </cell>
          <cell r="F51">
            <v>-0.1</v>
          </cell>
          <cell r="G51">
            <v>731554574.70273697</v>
          </cell>
          <cell r="H51">
            <v>730631506.84370399</v>
          </cell>
          <cell r="I51">
            <v>-923067.85903370404</v>
          </cell>
          <cell r="J51" t="str">
            <v>West Virginia</v>
          </cell>
          <cell r="K51" t="str">
            <v>South Atlantic</v>
          </cell>
        </row>
        <row r="52">
          <cell r="A52" t="str">
            <v>52</v>
          </cell>
          <cell r="B52">
            <v>1</v>
          </cell>
          <cell r="C52">
            <v>6</v>
          </cell>
          <cell r="D52" t="str">
            <v>A137</v>
          </cell>
          <cell r="E52">
            <v>65</v>
          </cell>
          <cell r="F52">
            <v>-0.2</v>
          </cell>
          <cell r="G52">
            <v>1655660916.24633</v>
          </cell>
          <cell r="H52">
            <v>1651685870.0282199</v>
          </cell>
          <cell r="I52">
            <v>-3975046.2181122298</v>
          </cell>
          <cell r="J52" t="str">
            <v>Wisconsin</v>
          </cell>
          <cell r="K52" t="str">
            <v>East North Central</v>
          </cell>
        </row>
        <row r="53">
          <cell r="A53" t="str">
            <v>53</v>
          </cell>
          <cell r="B53">
            <v>1</v>
          </cell>
          <cell r="D53" t="str">
            <v>A138</v>
          </cell>
          <cell r="E53">
            <v>10</v>
          </cell>
          <cell r="F53">
            <v>-0.1</v>
          </cell>
          <cell r="G53">
            <v>156469947.18626001</v>
          </cell>
          <cell r="H53">
            <v>156305331.47198799</v>
          </cell>
          <cell r="I53">
            <v>-164615.71427202201</v>
          </cell>
          <cell r="J53" t="str">
            <v>Wyoming</v>
          </cell>
          <cell r="K53" t="str">
            <v>Mountain</v>
          </cell>
        </row>
      </sheetData>
      <sheetData sheetId="6">
        <row r="1">
          <cell r="A1" t="str">
            <v>CBSA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ver Sheet"/>
      <sheetName val="2.Data Dictionary"/>
      <sheetName val="3.Summary"/>
      <sheetName val="4. PAU Readmissions Performance"/>
      <sheetName val="5. PQI Avoid Admits Performance"/>
      <sheetName val="6. PDI Avoid Admits Perform"/>
    </sheetNames>
    <sheetDataSet>
      <sheetData sheetId="0"/>
      <sheetData sheetId="1"/>
      <sheetData sheetId="2"/>
      <sheetData sheetId="3">
        <row r="9">
          <cell r="A9">
            <v>210001</v>
          </cell>
          <cell r="B9" t="str">
            <v>Meritus</v>
          </cell>
          <cell r="C9">
            <v>472490321</v>
          </cell>
          <cell r="D9">
            <v>1860</v>
          </cell>
          <cell r="E9">
            <v>1769</v>
          </cell>
          <cell r="F9">
            <v>28746829.780000001</v>
          </cell>
          <cell r="G9">
            <v>16250.328</v>
          </cell>
          <cell r="H9">
            <v>30225609.600000001</v>
          </cell>
          <cell r="I9">
            <v>6.3970899999999997E-2</v>
          </cell>
        </row>
        <row r="10">
          <cell r="A10">
            <v>210002</v>
          </cell>
          <cell r="B10" t="str">
            <v>UMMS- UMMC</v>
          </cell>
          <cell r="C10">
            <v>2160701910</v>
          </cell>
          <cell r="D10">
            <v>2525</v>
          </cell>
          <cell r="E10">
            <v>1248</v>
          </cell>
          <cell r="F10">
            <v>45264828.939999998</v>
          </cell>
          <cell r="G10">
            <v>36269.894999999997</v>
          </cell>
          <cell r="H10">
            <v>91581484.829999998</v>
          </cell>
          <cell r="I10">
            <v>4.2385100000000002E-2</v>
          </cell>
        </row>
        <row r="11">
          <cell r="A11">
            <v>210003</v>
          </cell>
          <cell r="B11" t="str">
            <v>UMMS- Capital Region</v>
          </cell>
          <cell r="C11">
            <v>410389528</v>
          </cell>
          <cell r="D11">
            <v>968</v>
          </cell>
          <cell r="E11">
            <v>426</v>
          </cell>
          <cell r="F11">
            <v>12355438.039999999</v>
          </cell>
          <cell r="G11">
            <v>29003.376</v>
          </cell>
          <cell r="H11">
            <v>28075267.66</v>
          </cell>
          <cell r="I11">
            <v>6.8411299999999994E-2</v>
          </cell>
        </row>
        <row r="12">
          <cell r="A12">
            <v>210004</v>
          </cell>
          <cell r="B12" t="str">
            <v>Trinity - Holy Cross</v>
          </cell>
          <cell r="C12">
            <v>578946746</v>
          </cell>
          <cell r="D12">
            <v>1958</v>
          </cell>
          <cell r="E12">
            <v>1196</v>
          </cell>
          <cell r="F12">
            <v>22674814.690000001</v>
          </cell>
          <cell r="G12">
            <v>18958.875</v>
          </cell>
          <cell r="H12">
            <v>37121477.560000002</v>
          </cell>
          <cell r="I12">
            <v>6.4118999999999995E-2</v>
          </cell>
        </row>
        <row r="13">
          <cell r="A13">
            <v>210005</v>
          </cell>
          <cell r="B13" t="str">
            <v>Frederick</v>
          </cell>
          <cell r="C13">
            <v>415246120</v>
          </cell>
          <cell r="D13">
            <v>1730</v>
          </cell>
          <cell r="E13">
            <v>1530</v>
          </cell>
          <cell r="F13">
            <v>25429831.190000001</v>
          </cell>
          <cell r="G13">
            <v>16620.805</v>
          </cell>
          <cell r="H13">
            <v>28753992.129999999</v>
          </cell>
          <cell r="I13">
            <v>6.9245699999999993E-2</v>
          </cell>
        </row>
        <row r="14">
          <cell r="A14">
            <v>210006</v>
          </cell>
          <cell r="B14" t="str">
            <v>UMMS- Harford</v>
          </cell>
          <cell r="C14">
            <v>115566911</v>
          </cell>
          <cell r="D14">
            <v>675</v>
          </cell>
          <cell r="E14">
            <v>385</v>
          </cell>
          <cell r="F14">
            <v>6578702.3899999997</v>
          </cell>
          <cell r="G14">
            <v>17087.539000000001</v>
          </cell>
          <cell r="H14">
            <v>11534088.609999999</v>
          </cell>
          <cell r="I14">
            <v>9.9804400000000001E-2</v>
          </cell>
        </row>
        <row r="15">
          <cell r="A15">
            <v>210008</v>
          </cell>
          <cell r="B15" t="str">
            <v>Mercy</v>
          </cell>
          <cell r="C15">
            <v>666378362</v>
          </cell>
          <cell r="D15">
            <v>1122</v>
          </cell>
          <cell r="E15">
            <v>629</v>
          </cell>
          <cell r="F15">
            <v>12389742.51</v>
          </cell>
          <cell r="G15">
            <v>19697.524000000001</v>
          </cell>
          <cell r="H15">
            <v>22100621.77</v>
          </cell>
          <cell r="I15">
            <v>3.3165300000000002E-2</v>
          </cell>
        </row>
        <row r="16">
          <cell r="A16">
            <v>210009</v>
          </cell>
          <cell r="B16" t="str">
            <v>JHH- Johns Hopkins</v>
          </cell>
          <cell r="C16">
            <v>3006600541</v>
          </cell>
          <cell r="D16">
            <v>4570</v>
          </cell>
          <cell r="E16">
            <v>3207</v>
          </cell>
          <cell r="F16">
            <v>109711221.01000001</v>
          </cell>
          <cell r="G16">
            <v>34209.921999999999</v>
          </cell>
          <cell r="H16">
            <v>156339345.19</v>
          </cell>
          <cell r="I16">
            <v>5.1998700000000002E-2</v>
          </cell>
        </row>
        <row r="17">
          <cell r="A17">
            <v>210011</v>
          </cell>
          <cell r="B17" t="str">
            <v>Saint Agnes</v>
          </cell>
          <cell r="C17">
            <v>514181587</v>
          </cell>
          <cell r="D17">
            <v>1537</v>
          </cell>
          <cell r="E17">
            <v>874</v>
          </cell>
          <cell r="F17">
            <v>19901806.809999999</v>
          </cell>
          <cell r="G17">
            <v>22770.946</v>
          </cell>
          <cell r="H17">
            <v>34998944.009999998</v>
          </cell>
          <cell r="I17">
            <v>6.8067299999999997E-2</v>
          </cell>
        </row>
        <row r="18">
          <cell r="A18">
            <v>210012</v>
          </cell>
          <cell r="B18" t="str">
            <v>Lifebridge- Sinai</v>
          </cell>
          <cell r="C18">
            <v>959586781</v>
          </cell>
          <cell r="D18">
            <v>1827</v>
          </cell>
          <cell r="E18">
            <v>864</v>
          </cell>
          <cell r="F18">
            <v>25796998.800000001</v>
          </cell>
          <cell r="G18">
            <v>29857.637999999999</v>
          </cell>
          <cell r="H18">
            <v>54549903.710000001</v>
          </cell>
          <cell r="I18">
            <v>5.6847300000000003E-2</v>
          </cell>
        </row>
        <row r="19">
          <cell r="A19">
            <v>210015</v>
          </cell>
          <cell r="B19" t="str">
            <v>MedStar- Franklin Square</v>
          </cell>
          <cell r="C19">
            <v>670779223</v>
          </cell>
          <cell r="D19">
            <v>2466</v>
          </cell>
          <cell r="E19">
            <v>1686</v>
          </cell>
          <cell r="F19">
            <v>32752906.289999999</v>
          </cell>
          <cell r="G19">
            <v>19426.398000000001</v>
          </cell>
          <cell r="H19">
            <v>47905496.390000001</v>
          </cell>
          <cell r="I19">
            <v>7.1417700000000001E-2</v>
          </cell>
        </row>
        <row r="20">
          <cell r="A20">
            <v>210016</v>
          </cell>
          <cell r="B20" t="str">
            <v>Adventist- White Oak</v>
          </cell>
          <cell r="C20">
            <v>351085472</v>
          </cell>
          <cell r="D20">
            <v>1119</v>
          </cell>
          <cell r="E20">
            <v>667</v>
          </cell>
          <cell r="F20">
            <v>13787059.93</v>
          </cell>
          <cell r="G20">
            <v>20670.255000000001</v>
          </cell>
          <cell r="H20">
            <v>23130015.079999998</v>
          </cell>
          <cell r="I20">
            <v>6.5881400000000007E-2</v>
          </cell>
        </row>
        <row r="21">
          <cell r="A21">
            <v>210017</v>
          </cell>
          <cell r="B21" t="str">
            <v>Garrett</v>
          </cell>
          <cell r="C21">
            <v>90287182</v>
          </cell>
          <cell r="D21">
            <v>129</v>
          </cell>
          <cell r="E21">
            <v>123</v>
          </cell>
          <cell r="F21">
            <v>2140480.86</v>
          </cell>
          <cell r="G21">
            <v>17402.282999999999</v>
          </cell>
          <cell r="H21">
            <v>2244894.56</v>
          </cell>
          <cell r="I21">
            <v>2.4863900000000001E-2</v>
          </cell>
        </row>
        <row r="22">
          <cell r="A22">
            <v>210018</v>
          </cell>
          <cell r="B22" t="str">
            <v>MedStar- Montgomery</v>
          </cell>
          <cell r="C22">
            <v>217189598</v>
          </cell>
          <cell r="D22">
            <v>811</v>
          </cell>
          <cell r="E22">
            <v>533</v>
          </cell>
          <cell r="F22">
            <v>9282100.3699999992</v>
          </cell>
          <cell r="G22">
            <v>17414.822</v>
          </cell>
          <cell r="H22">
            <v>14123421.01</v>
          </cell>
          <cell r="I22">
            <v>6.5028100000000005E-2</v>
          </cell>
        </row>
        <row r="23">
          <cell r="A23">
            <v>210019</v>
          </cell>
          <cell r="B23" t="str">
            <v>Tidal- Peninsula</v>
          </cell>
          <cell r="C23">
            <v>574388930</v>
          </cell>
          <cell r="D23">
            <v>1760</v>
          </cell>
          <cell r="E23">
            <v>1569</v>
          </cell>
          <cell r="F23">
            <v>29708831.84</v>
          </cell>
          <cell r="G23">
            <v>18934.883000000002</v>
          </cell>
          <cell r="H23">
            <v>33325394.539999999</v>
          </cell>
          <cell r="I23">
            <v>5.8018899999999998E-2</v>
          </cell>
        </row>
        <row r="24">
          <cell r="A24">
            <v>210022</v>
          </cell>
          <cell r="B24" t="str">
            <v>JHH- Suburban</v>
          </cell>
          <cell r="C24">
            <v>416084129</v>
          </cell>
          <cell r="D24">
            <v>1492</v>
          </cell>
          <cell r="E24">
            <v>1069</v>
          </cell>
          <cell r="F24">
            <v>19718396.280000001</v>
          </cell>
          <cell r="G24">
            <v>18445.647000000001</v>
          </cell>
          <cell r="H24">
            <v>27520904.82</v>
          </cell>
          <cell r="I24">
            <v>6.6142599999999996E-2</v>
          </cell>
        </row>
        <row r="25">
          <cell r="A25">
            <v>210023</v>
          </cell>
          <cell r="B25" t="str">
            <v>Luminis- Anne Arundel</v>
          </cell>
          <cell r="C25">
            <v>731826865</v>
          </cell>
          <cell r="D25">
            <v>2303</v>
          </cell>
          <cell r="E25">
            <v>1794</v>
          </cell>
          <cell r="F25">
            <v>31070986.52</v>
          </cell>
          <cell r="G25">
            <v>17319.39</v>
          </cell>
          <cell r="H25">
            <v>39886556.270000003</v>
          </cell>
          <cell r="I25">
            <v>5.4502700000000001E-2</v>
          </cell>
        </row>
        <row r="26">
          <cell r="A26">
            <v>210024</v>
          </cell>
          <cell r="B26" t="str">
            <v>MedStar- Union Mem</v>
          </cell>
          <cell r="C26">
            <v>498023977</v>
          </cell>
          <cell r="D26">
            <v>1253</v>
          </cell>
          <cell r="E26">
            <v>517</v>
          </cell>
          <cell r="F26">
            <v>14050755.810000001</v>
          </cell>
          <cell r="G26">
            <v>27177.476999999999</v>
          </cell>
          <cell r="H26">
            <v>34053379.170000002</v>
          </cell>
          <cell r="I26">
            <v>6.8376999999999993E-2</v>
          </cell>
        </row>
        <row r="27">
          <cell r="A27">
            <v>210027</v>
          </cell>
          <cell r="B27" t="str">
            <v>Western Maryland</v>
          </cell>
          <cell r="C27">
            <v>387310016</v>
          </cell>
          <cell r="D27">
            <v>1119</v>
          </cell>
          <cell r="E27">
            <v>1093</v>
          </cell>
          <cell r="F27">
            <v>20440558.280000001</v>
          </cell>
          <cell r="G27">
            <v>18701.333999999999</v>
          </cell>
          <cell r="H27">
            <v>20926792.969999999</v>
          </cell>
          <cell r="I27">
            <v>5.4031099999999999E-2</v>
          </cell>
        </row>
        <row r="28">
          <cell r="A28">
            <v>210028</v>
          </cell>
          <cell r="B28" t="str">
            <v>MedStar- St. Mary's</v>
          </cell>
          <cell r="C28">
            <v>229145424</v>
          </cell>
          <cell r="D28">
            <v>689</v>
          </cell>
          <cell r="E28">
            <v>563</v>
          </cell>
          <cell r="F28">
            <v>8911658.0500000007</v>
          </cell>
          <cell r="G28">
            <v>15828.878000000001</v>
          </cell>
          <cell r="H28">
            <v>10906096.619999999</v>
          </cell>
          <cell r="I28">
            <v>4.7594699999999997E-2</v>
          </cell>
        </row>
        <row r="29">
          <cell r="A29">
            <v>210029</v>
          </cell>
          <cell r="B29" t="str">
            <v>JHH- Bayview</v>
          </cell>
          <cell r="C29">
            <v>805427349</v>
          </cell>
          <cell r="D29">
            <v>1709</v>
          </cell>
          <cell r="E29">
            <v>902</v>
          </cell>
          <cell r="F29">
            <v>22977126.91</v>
          </cell>
          <cell r="G29">
            <v>25473.532999999999</v>
          </cell>
          <cell r="H29">
            <v>43534268.170000002</v>
          </cell>
          <cell r="I29">
            <v>5.4051099999999998E-2</v>
          </cell>
        </row>
        <row r="30">
          <cell r="A30">
            <v>210030</v>
          </cell>
          <cell r="B30" t="str">
            <v>UMMS- Chestertown</v>
          </cell>
          <cell r="C30">
            <v>52843103</v>
          </cell>
          <cell r="D30">
            <v>48</v>
          </cell>
          <cell r="E30">
            <v>21</v>
          </cell>
          <cell r="F30">
            <v>554651.28</v>
          </cell>
          <cell r="G30">
            <v>26411.966</v>
          </cell>
          <cell r="H30">
            <v>1267774.3500000001</v>
          </cell>
          <cell r="I30">
            <v>2.39913E-2</v>
          </cell>
        </row>
        <row r="31">
          <cell r="A31">
            <v>210032</v>
          </cell>
          <cell r="B31" t="str">
            <v>ChristianaCare, Union</v>
          </cell>
          <cell r="C31">
            <v>196955157</v>
          </cell>
          <cell r="D31">
            <v>540</v>
          </cell>
          <cell r="E31">
            <v>464</v>
          </cell>
          <cell r="F31">
            <v>9101633.5</v>
          </cell>
          <cell r="G31">
            <v>19615.589</v>
          </cell>
          <cell r="H31">
            <v>10592418.300000001</v>
          </cell>
          <cell r="I31">
            <v>5.37809E-2</v>
          </cell>
        </row>
        <row r="32">
          <cell r="A32">
            <v>210033</v>
          </cell>
          <cell r="B32" t="str">
            <v>Lifebridge- Carroll</v>
          </cell>
          <cell r="C32">
            <v>279058075</v>
          </cell>
          <cell r="D32">
            <v>1149</v>
          </cell>
          <cell r="E32">
            <v>932</v>
          </cell>
          <cell r="F32">
            <v>16266888.98</v>
          </cell>
          <cell r="G32">
            <v>17453.743999999999</v>
          </cell>
          <cell r="H32">
            <v>20054351.329999998</v>
          </cell>
          <cell r="I32">
            <v>7.1864399999999995E-2</v>
          </cell>
        </row>
        <row r="33">
          <cell r="A33">
            <v>210034</v>
          </cell>
          <cell r="B33" t="str">
            <v>MedStar- Harbor</v>
          </cell>
          <cell r="C33">
            <v>218983119</v>
          </cell>
          <cell r="D33">
            <v>906</v>
          </cell>
          <cell r="E33">
            <v>372</v>
          </cell>
          <cell r="F33">
            <v>7056323.7300000004</v>
          </cell>
          <cell r="G33">
            <v>18968.612000000001</v>
          </cell>
          <cell r="H33">
            <v>17185562.629999999</v>
          </cell>
          <cell r="I33">
            <v>7.8478900000000004E-2</v>
          </cell>
        </row>
        <row r="34">
          <cell r="A34">
            <v>210035</v>
          </cell>
          <cell r="B34" t="str">
            <v>UMMS- Charles</v>
          </cell>
          <cell r="C34">
            <v>185108419</v>
          </cell>
          <cell r="D34">
            <v>522</v>
          </cell>
          <cell r="E34">
            <v>412</v>
          </cell>
          <cell r="F34">
            <v>8906239.5299999993</v>
          </cell>
          <cell r="G34">
            <v>21617.085999999999</v>
          </cell>
          <cell r="H34">
            <v>11284119.02</v>
          </cell>
          <cell r="I34">
            <v>6.09595E-2</v>
          </cell>
        </row>
        <row r="35">
          <cell r="A35">
            <v>210037</v>
          </cell>
          <cell r="B35" t="str">
            <v>UMMS- Easton</v>
          </cell>
          <cell r="C35">
            <v>293645543</v>
          </cell>
          <cell r="D35">
            <v>793</v>
          </cell>
          <cell r="E35">
            <v>663</v>
          </cell>
          <cell r="F35">
            <v>11672829.91</v>
          </cell>
          <cell r="G35">
            <v>17606.078000000001</v>
          </cell>
          <cell r="H35">
            <v>13961620.09</v>
          </cell>
          <cell r="I35">
            <v>4.7545799999999999E-2</v>
          </cell>
        </row>
        <row r="36">
          <cell r="A36">
            <v>210038</v>
          </cell>
          <cell r="B36" t="str">
            <v>UMMS- Midtown</v>
          </cell>
          <cell r="C36">
            <v>276842327</v>
          </cell>
          <cell r="D36">
            <v>593</v>
          </cell>
          <cell r="E36">
            <v>178</v>
          </cell>
          <cell r="F36">
            <v>4520747.8</v>
          </cell>
          <cell r="G36">
            <v>25397.46</v>
          </cell>
          <cell r="H36">
            <v>15060693.51</v>
          </cell>
          <cell r="I36">
            <v>5.4401699999999997E-2</v>
          </cell>
        </row>
        <row r="37">
          <cell r="A37">
            <v>210039</v>
          </cell>
          <cell r="B37" t="str">
            <v>Calvert</v>
          </cell>
          <cell r="C37">
            <v>178117522</v>
          </cell>
          <cell r="D37">
            <v>553</v>
          </cell>
          <cell r="E37">
            <v>380</v>
          </cell>
          <cell r="F37">
            <v>6077690.7400000002</v>
          </cell>
          <cell r="G37">
            <v>15993.923000000001</v>
          </cell>
          <cell r="H37">
            <v>8844639.4199999999</v>
          </cell>
          <cell r="I37">
            <v>4.9656199999999998E-2</v>
          </cell>
        </row>
        <row r="38">
          <cell r="A38">
            <v>210040</v>
          </cell>
          <cell r="B38" t="str">
            <v>Lifebridge- Northwest</v>
          </cell>
          <cell r="C38">
            <v>307479451</v>
          </cell>
          <cell r="D38">
            <v>1380</v>
          </cell>
          <cell r="E38">
            <v>730</v>
          </cell>
          <cell r="F38">
            <v>13399986.289999999</v>
          </cell>
          <cell r="G38">
            <v>18356.146000000001</v>
          </cell>
          <cell r="H38">
            <v>25331480.93</v>
          </cell>
          <cell r="I38">
            <v>8.2384299999999994E-2</v>
          </cell>
        </row>
        <row r="39">
          <cell r="A39">
            <v>210043</v>
          </cell>
          <cell r="B39" t="str">
            <v>UMMS- BWMC</v>
          </cell>
          <cell r="C39">
            <v>517160748</v>
          </cell>
          <cell r="D39">
            <v>2071</v>
          </cell>
          <cell r="E39">
            <v>1341</v>
          </cell>
          <cell r="F39">
            <v>28106344.34</v>
          </cell>
          <cell r="G39">
            <v>20959.242999999999</v>
          </cell>
          <cell r="H39">
            <v>43406591.450000003</v>
          </cell>
          <cell r="I39">
            <v>8.3932499999999993E-2</v>
          </cell>
        </row>
        <row r="40">
          <cell r="A40">
            <v>210044</v>
          </cell>
          <cell r="B40" t="str">
            <v>GBMC</v>
          </cell>
          <cell r="C40">
            <v>506841761</v>
          </cell>
          <cell r="D40">
            <v>1208</v>
          </cell>
          <cell r="E40">
            <v>774</v>
          </cell>
          <cell r="F40">
            <v>13601938.33</v>
          </cell>
          <cell r="G40">
            <v>17573.563999999998</v>
          </cell>
          <cell r="H40">
            <v>21228864.989999998</v>
          </cell>
          <cell r="I40">
            <v>4.1884600000000001E-2</v>
          </cell>
        </row>
        <row r="41">
          <cell r="A41">
            <v>210048</v>
          </cell>
          <cell r="B41" t="str">
            <v>JHH- Howard County</v>
          </cell>
          <cell r="C41">
            <v>369798662</v>
          </cell>
          <cell r="D41">
            <v>1730</v>
          </cell>
          <cell r="E41">
            <v>1278</v>
          </cell>
          <cell r="F41">
            <v>19783040.27</v>
          </cell>
          <cell r="G41">
            <v>15479.687</v>
          </cell>
          <cell r="H41">
            <v>26779858.890000001</v>
          </cell>
          <cell r="I41">
            <v>7.2417400000000007E-2</v>
          </cell>
        </row>
        <row r="42">
          <cell r="A42">
            <v>210049</v>
          </cell>
          <cell r="B42" t="str">
            <v>UMMS-Upper Chesapeake</v>
          </cell>
          <cell r="C42">
            <v>380230984</v>
          </cell>
          <cell r="D42">
            <v>1604</v>
          </cell>
          <cell r="E42">
            <v>1185</v>
          </cell>
          <cell r="F42">
            <v>19311200.66</v>
          </cell>
          <cell r="G42">
            <v>16296.371999999999</v>
          </cell>
          <cell r="H42">
            <v>26139380.469999999</v>
          </cell>
          <cell r="I42">
            <v>6.8746100000000004E-2</v>
          </cell>
        </row>
        <row r="43">
          <cell r="A43">
            <v>210051</v>
          </cell>
          <cell r="B43" t="str">
            <v>Luminis- Doctors</v>
          </cell>
          <cell r="C43">
            <v>308144073</v>
          </cell>
          <cell r="D43">
            <v>1229</v>
          </cell>
          <cell r="E43">
            <v>704</v>
          </cell>
          <cell r="F43">
            <v>14706779.42</v>
          </cell>
          <cell r="G43">
            <v>20890.312000000002</v>
          </cell>
          <cell r="H43">
            <v>25674193.050000001</v>
          </cell>
          <cell r="I43">
            <v>8.3318799999999998E-2</v>
          </cell>
        </row>
        <row r="44">
          <cell r="A44">
            <v>210056</v>
          </cell>
          <cell r="B44" t="str">
            <v>MedStar- Good Sam</v>
          </cell>
          <cell r="C44">
            <v>318559526</v>
          </cell>
          <cell r="D44">
            <v>1162</v>
          </cell>
          <cell r="E44">
            <v>627</v>
          </cell>
          <cell r="F44">
            <v>13544640.08</v>
          </cell>
          <cell r="G44">
            <v>21602.296999999999</v>
          </cell>
          <cell r="H44">
            <v>25101868.859999999</v>
          </cell>
          <cell r="I44">
            <v>7.8798000000000007E-2</v>
          </cell>
        </row>
        <row r="45">
          <cell r="A45">
            <v>210057</v>
          </cell>
          <cell r="B45" t="str">
            <v>Adventist- Shady Grove</v>
          </cell>
          <cell r="C45">
            <v>533060766</v>
          </cell>
          <cell r="D45">
            <v>1631</v>
          </cell>
          <cell r="E45">
            <v>1090</v>
          </cell>
          <cell r="F45">
            <v>23042136.559999999</v>
          </cell>
          <cell r="G45">
            <v>21139.575000000001</v>
          </cell>
          <cell r="H45">
            <v>34478646.539999999</v>
          </cell>
          <cell r="I45">
            <v>6.4680500000000002E-2</v>
          </cell>
        </row>
        <row r="46">
          <cell r="A46">
            <v>210058</v>
          </cell>
          <cell r="B46" t="str">
            <v>UMMS- UMROI</v>
          </cell>
          <cell r="C46">
            <v>147205779</v>
          </cell>
          <cell r="D46">
            <v>36</v>
          </cell>
          <cell r="E46">
            <v>0</v>
          </cell>
          <cell r="F46">
            <v>0</v>
          </cell>
          <cell r="G46" t="str">
            <v>.</v>
          </cell>
          <cell r="H46" t="str">
            <v>.</v>
          </cell>
          <cell r="I46" t="str">
            <v>.</v>
          </cell>
        </row>
        <row r="47">
          <cell r="A47">
            <v>210060</v>
          </cell>
          <cell r="B47" t="str">
            <v>Adventist-Ft. Washington</v>
          </cell>
          <cell r="C47">
            <v>64966692</v>
          </cell>
          <cell r="D47">
            <v>154</v>
          </cell>
          <cell r="E47">
            <v>64</v>
          </cell>
          <cell r="F47">
            <v>1071306.6399999999</v>
          </cell>
          <cell r="G47">
            <v>16739.166000000001</v>
          </cell>
          <cell r="H47">
            <v>2577831.6</v>
          </cell>
          <cell r="I47">
            <v>3.9679300000000001E-2</v>
          </cell>
        </row>
        <row r="48">
          <cell r="A48">
            <v>210061</v>
          </cell>
          <cell r="B48" t="str">
            <v>Atlantic General</v>
          </cell>
          <cell r="C48">
            <v>130079320</v>
          </cell>
          <cell r="D48">
            <v>322</v>
          </cell>
          <cell r="E48">
            <v>224</v>
          </cell>
          <cell r="F48">
            <v>4087045.46</v>
          </cell>
          <cell r="G48">
            <v>18245.739000000001</v>
          </cell>
          <cell r="H48">
            <v>5875127.8499999996</v>
          </cell>
          <cell r="I48">
            <v>4.5165700000000003E-2</v>
          </cell>
        </row>
        <row r="49">
          <cell r="A49">
            <v>210062</v>
          </cell>
          <cell r="B49" t="str">
            <v>MedStar- Southern MD</v>
          </cell>
          <cell r="C49">
            <v>327677280</v>
          </cell>
          <cell r="D49">
            <v>1177</v>
          </cell>
          <cell r="E49">
            <v>715</v>
          </cell>
          <cell r="F49">
            <v>14338375.08</v>
          </cell>
          <cell r="G49">
            <v>20053.670999999998</v>
          </cell>
          <cell r="H49">
            <v>23603171.289999999</v>
          </cell>
          <cell r="I49">
            <v>7.2031800000000007E-2</v>
          </cell>
        </row>
        <row r="50">
          <cell r="A50">
            <v>210063</v>
          </cell>
          <cell r="B50" t="str">
            <v>UMMS- St. Joe</v>
          </cell>
          <cell r="C50">
            <v>469047515</v>
          </cell>
          <cell r="D50">
            <v>1577</v>
          </cell>
          <cell r="E50">
            <v>960</v>
          </cell>
          <cell r="F50">
            <v>16315470.619999999</v>
          </cell>
          <cell r="G50">
            <v>16995.281999999999</v>
          </cell>
          <cell r="H50">
            <v>26801559.550000001</v>
          </cell>
          <cell r="I50">
            <v>5.7140400000000001E-2</v>
          </cell>
        </row>
        <row r="51">
          <cell r="A51">
            <v>210064</v>
          </cell>
          <cell r="B51" t="str">
            <v>Lifebridge- Levindale</v>
          </cell>
          <cell r="C51">
            <v>65858529</v>
          </cell>
          <cell r="D51">
            <v>84</v>
          </cell>
          <cell r="E51">
            <v>8</v>
          </cell>
          <cell r="F51">
            <v>377130.16</v>
          </cell>
          <cell r="G51">
            <v>47141.27</v>
          </cell>
          <cell r="H51">
            <v>3959866.68</v>
          </cell>
          <cell r="I51">
            <v>6.0126899999999997E-2</v>
          </cell>
        </row>
        <row r="52">
          <cell r="A52">
            <v>210065</v>
          </cell>
          <cell r="B52" t="str">
            <v>Trinity - Holy Cross Germantown</v>
          </cell>
          <cell r="C52">
            <v>149555168</v>
          </cell>
          <cell r="D52">
            <v>699</v>
          </cell>
          <cell r="E52">
            <v>397</v>
          </cell>
          <cell r="F52">
            <v>6546282.6100000003</v>
          </cell>
          <cell r="G52">
            <v>16489.377</v>
          </cell>
          <cell r="H52">
            <v>11526074.42</v>
          </cell>
          <cell r="I52">
            <v>7.7068999999999999E-2</v>
          </cell>
        </row>
        <row r="53">
          <cell r="A53" t="str">
            <v>Statewide</v>
          </cell>
          <cell r="B53" t="str">
            <v>Statewide</v>
          </cell>
          <cell r="C53">
            <v>20548856496</v>
          </cell>
          <cell r="D53">
            <v>54790</v>
          </cell>
          <cell r="E53">
            <v>36163</v>
          </cell>
          <cell r="F53">
            <v>766079757.28999996</v>
          </cell>
          <cell r="G53">
            <v>908547.9</v>
          </cell>
          <cell r="H53">
            <v>1193573649.9100001</v>
          </cell>
          <cell r="I53">
            <v>5.8084700000000003E-2</v>
          </cell>
        </row>
      </sheetData>
      <sheetData sheetId="4">
        <row r="10">
          <cell r="A10">
            <v>210001</v>
          </cell>
          <cell r="B10" t="str">
            <v>Meritus</v>
          </cell>
          <cell r="C10">
            <v>122659</v>
          </cell>
          <cell r="D10">
            <v>1685.4625000000001</v>
          </cell>
          <cell r="E10">
            <v>1457</v>
          </cell>
          <cell r="F10">
            <v>1967</v>
          </cell>
          <cell r="G10">
            <v>72.983710000000002</v>
          </cell>
          <cell r="H10">
            <v>1457</v>
          </cell>
          <cell r="I10">
            <v>1967</v>
          </cell>
          <cell r="J10">
            <v>72.983710000000002</v>
          </cell>
          <cell r="K10">
            <v>11.87846</v>
          </cell>
          <cell r="L10">
            <v>16.036328000000001</v>
          </cell>
          <cell r="M10">
            <v>16.631340999999999</v>
          </cell>
          <cell r="N10">
            <v>11.216685999999999</v>
          </cell>
          <cell r="O10">
            <v>15.142911</v>
          </cell>
          <cell r="P10">
            <v>15.704774</v>
          </cell>
        </row>
        <row r="11">
          <cell r="A11">
            <v>210002</v>
          </cell>
          <cell r="B11" t="str">
            <v>UMMS- UMMC</v>
          </cell>
          <cell r="C11">
            <v>71744.61</v>
          </cell>
          <cell r="D11">
            <v>831.17733999999996</v>
          </cell>
          <cell r="E11">
            <v>1119.4649999999999</v>
          </cell>
          <cell r="F11">
            <v>1424.6949999999999</v>
          </cell>
          <cell r="G11">
            <v>57.817976999999999</v>
          </cell>
          <cell r="H11">
            <v>1119.4649999999999</v>
          </cell>
          <cell r="I11">
            <v>1424.6949999999999</v>
          </cell>
          <cell r="J11">
            <v>57.817976999999999</v>
          </cell>
          <cell r="K11">
            <v>15.603472</v>
          </cell>
          <cell r="L11">
            <v>19.857868</v>
          </cell>
          <cell r="M11">
            <v>20.663754000000001</v>
          </cell>
          <cell r="N11">
            <v>17.475954999999999</v>
          </cell>
          <cell r="O11">
            <v>22.240897</v>
          </cell>
          <cell r="P11">
            <v>23.143492999999999</v>
          </cell>
        </row>
        <row r="12">
          <cell r="A12">
            <v>210003</v>
          </cell>
          <cell r="B12" t="str">
            <v>UMMS- Capital Region</v>
          </cell>
          <cell r="C12">
            <v>101361.58</v>
          </cell>
          <cell r="D12">
            <v>1199.2402999999999</v>
          </cell>
          <cell r="E12">
            <v>995.39400000000001</v>
          </cell>
          <cell r="F12">
            <v>1225.7249999999999</v>
          </cell>
          <cell r="G12">
            <v>152.35721000000001</v>
          </cell>
          <cell r="H12">
            <v>995.39400000000001</v>
          </cell>
          <cell r="I12">
            <v>1225.7249999999999</v>
          </cell>
          <cell r="J12">
            <v>152.35721000000001</v>
          </cell>
          <cell r="K12">
            <v>9.8202297000000005</v>
          </cell>
          <cell r="L12">
            <v>12.092599999999999</v>
          </cell>
          <cell r="M12">
            <v>13.595706</v>
          </cell>
          <cell r="N12">
            <v>10.76993</v>
          </cell>
          <cell r="O12">
            <v>13.262058</v>
          </cell>
          <cell r="P12">
            <v>14.910527</v>
          </cell>
        </row>
        <row r="13">
          <cell r="A13">
            <v>210004</v>
          </cell>
          <cell r="B13" t="str">
            <v>Trinity - Holy Cross</v>
          </cell>
          <cell r="C13">
            <v>202433.96</v>
          </cell>
          <cell r="D13">
            <v>2573.9065999999998</v>
          </cell>
          <cell r="E13">
            <v>1261.6079999999999</v>
          </cell>
          <cell r="F13">
            <v>1461.5920000000001</v>
          </cell>
          <cell r="G13">
            <v>229.92974000000001</v>
          </cell>
          <cell r="H13">
            <v>1261.6079999999999</v>
          </cell>
          <cell r="I13">
            <v>1461.5920000000001</v>
          </cell>
          <cell r="J13">
            <v>229.92974000000001</v>
          </cell>
          <cell r="K13">
            <v>6.2321954000000002</v>
          </cell>
          <cell r="L13">
            <v>7.2200929</v>
          </cell>
          <cell r="M13">
            <v>8.3559187999999995</v>
          </cell>
          <cell r="N13">
            <v>6.3599798999999999</v>
          </cell>
          <cell r="O13">
            <v>7.3681331999999999</v>
          </cell>
          <cell r="P13">
            <v>8.5272480000000002</v>
          </cell>
        </row>
        <row r="14">
          <cell r="A14">
            <v>210005</v>
          </cell>
          <cell r="B14" t="str">
            <v>Frederick</v>
          </cell>
          <cell r="C14">
            <v>214811</v>
          </cell>
          <cell r="D14">
            <v>2731.9866999999999</v>
          </cell>
          <cell r="E14">
            <v>1297</v>
          </cell>
          <cell r="F14">
            <v>1686</v>
          </cell>
          <cell r="G14">
            <v>59.722071</v>
          </cell>
          <cell r="H14">
            <v>1297</v>
          </cell>
          <cell r="I14">
            <v>1686</v>
          </cell>
          <cell r="J14">
            <v>59.722071</v>
          </cell>
          <cell r="K14">
            <v>6.0378657999999996</v>
          </cell>
          <cell r="L14">
            <v>7.8487600999999998</v>
          </cell>
          <cell r="M14">
            <v>8.1267814999999999</v>
          </cell>
          <cell r="N14">
            <v>6.1600678999999996</v>
          </cell>
          <cell r="O14">
            <v>8.0076132999999992</v>
          </cell>
          <cell r="P14">
            <v>8.2912616999999997</v>
          </cell>
        </row>
        <row r="15">
          <cell r="A15">
            <v>210006</v>
          </cell>
          <cell r="B15" t="str">
            <v>UMMS- Harford</v>
          </cell>
          <cell r="C15">
            <v>34565.879999999997</v>
          </cell>
          <cell r="D15">
            <v>455.39656000000002</v>
          </cell>
          <cell r="E15">
            <v>422.971</v>
          </cell>
          <cell r="F15">
            <v>520.73500000000001</v>
          </cell>
          <cell r="G15">
            <v>8.3045477000000005</v>
          </cell>
          <cell r="H15">
            <v>422.971</v>
          </cell>
          <cell r="I15">
            <v>520.73500000000001</v>
          </cell>
          <cell r="J15">
            <v>8.3045477000000005</v>
          </cell>
          <cell r="K15">
            <v>12.236662000000001</v>
          </cell>
          <cell r="L15">
            <v>15.065001000000001</v>
          </cell>
          <cell r="M15">
            <v>15.305253</v>
          </cell>
          <cell r="N15">
            <v>12.051607000000001</v>
          </cell>
          <cell r="O15">
            <v>14.837172000000001</v>
          </cell>
          <cell r="P15">
            <v>15.073791</v>
          </cell>
        </row>
        <row r="16">
          <cell r="A16">
            <v>210008</v>
          </cell>
          <cell r="B16" t="str">
            <v>Mercy</v>
          </cell>
          <cell r="C16">
            <v>86646.16</v>
          </cell>
          <cell r="D16">
            <v>989.30481999999995</v>
          </cell>
          <cell r="E16">
            <v>1327.8409999999999</v>
          </cell>
          <cell r="F16">
            <v>1656.9079999999999</v>
          </cell>
          <cell r="G16">
            <v>111.78896</v>
          </cell>
          <cell r="H16">
            <v>1327.8409999999999</v>
          </cell>
          <cell r="I16">
            <v>1656.9079999999999</v>
          </cell>
          <cell r="J16">
            <v>111.78896</v>
          </cell>
          <cell r="K16">
            <v>15.324868</v>
          </cell>
          <cell r="L16">
            <v>19.122693999999999</v>
          </cell>
          <cell r="M16">
            <v>20.412872</v>
          </cell>
          <cell r="N16">
            <v>17.415665000000001</v>
          </cell>
          <cell r="O16">
            <v>21.731632999999999</v>
          </cell>
          <cell r="P16">
            <v>23.197831999999998</v>
          </cell>
        </row>
        <row r="17">
          <cell r="A17">
            <v>210009</v>
          </cell>
          <cell r="B17" t="str">
            <v>JHH- Johns Hopkins</v>
          </cell>
          <cell r="C17">
            <v>102521.7</v>
          </cell>
          <cell r="D17">
            <v>1119.2506000000001</v>
          </cell>
          <cell r="E17">
            <v>1575.367</v>
          </cell>
          <cell r="F17">
            <v>1907.7929999999999</v>
          </cell>
          <cell r="G17">
            <v>56.852637000000001</v>
          </cell>
          <cell r="H17">
            <v>1575.367</v>
          </cell>
          <cell r="I17">
            <v>1907.7929999999999</v>
          </cell>
          <cell r="J17">
            <v>56.852637000000001</v>
          </cell>
          <cell r="K17">
            <v>15.366180999999999</v>
          </cell>
          <cell r="L17">
            <v>18.608675000000002</v>
          </cell>
          <cell r="M17">
            <v>19.163218000000001</v>
          </cell>
          <cell r="N17">
            <v>18.263269000000001</v>
          </cell>
          <cell r="O17">
            <v>22.117093000000001</v>
          </cell>
          <cell r="P17">
            <v>22.776187</v>
          </cell>
        </row>
        <row r="18">
          <cell r="A18">
            <v>210011</v>
          </cell>
          <cell r="B18" t="str">
            <v>Saint Agnes</v>
          </cell>
          <cell r="C18">
            <v>90468.34</v>
          </cell>
          <cell r="D18">
            <v>1272.3686</v>
          </cell>
          <cell r="E18">
            <v>890.23199999999997</v>
          </cell>
          <cell r="F18">
            <v>1221.4870000000001</v>
          </cell>
          <cell r="G18">
            <v>21.958955</v>
          </cell>
          <cell r="H18">
            <v>890.23199999999997</v>
          </cell>
          <cell r="I18">
            <v>1221.4870000000001</v>
          </cell>
          <cell r="J18">
            <v>21.958955</v>
          </cell>
          <cell r="K18">
            <v>9.8402601000000001</v>
          </cell>
          <cell r="L18">
            <v>13.501817000000001</v>
          </cell>
          <cell r="M18">
            <v>13.744543</v>
          </cell>
          <cell r="N18">
            <v>9.0785055999999997</v>
          </cell>
          <cell r="O18">
            <v>12.456614</v>
          </cell>
          <cell r="P18">
            <v>12.68055</v>
          </cell>
        </row>
        <row r="19">
          <cell r="A19">
            <v>210012</v>
          </cell>
          <cell r="B19" t="str">
            <v>Lifebridge- Sinai</v>
          </cell>
          <cell r="C19">
            <v>112020.6</v>
          </cell>
          <cell r="D19">
            <v>1534.9260999999999</v>
          </cell>
          <cell r="E19">
            <v>1578.2149999999999</v>
          </cell>
          <cell r="F19">
            <v>2066.846</v>
          </cell>
          <cell r="G19">
            <v>47.509121999999998</v>
          </cell>
          <cell r="H19">
            <v>1578.2149999999999</v>
          </cell>
          <cell r="I19">
            <v>2066.846</v>
          </cell>
          <cell r="J19">
            <v>47.509121999999998</v>
          </cell>
          <cell r="K19">
            <v>14.088614</v>
          </cell>
          <cell r="L19">
            <v>18.450589000000001</v>
          </cell>
          <cell r="M19">
            <v>18.874699</v>
          </cell>
          <cell r="N19">
            <v>13.341443</v>
          </cell>
          <cell r="O19">
            <v>17.472086000000001</v>
          </cell>
          <cell r="P19">
            <v>17.873705000000001</v>
          </cell>
        </row>
        <row r="20">
          <cell r="A20">
            <v>210015</v>
          </cell>
          <cell r="B20" t="str">
            <v>MedStar- Franklin Square</v>
          </cell>
          <cell r="C20">
            <v>107181.6</v>
          </cell>
          <cell r="D20">
            <v>1387.0083999999999</v>
          </cell>
          <cell r="E20">
            <v>1527.4659999999999</v>
          </cell>
          <cell r="F20">
            <v>1901.19</v>
          </cell>
          <cell r="G20">
            <v>22.082901</v>
          </cell>
          <cell r="H20">
            <v>1527.4659999999999</v>
          </cell>
          <cell r="I20">
            <v>1901.19</v>
          </cell>
          <cell r="J20">
            <v>22.082901</v>
          </cell>
          <cell r="K20">
            <v>14.251196</v>
          </cell>
          <cell r="L20">
            <v>17.738026000000001</v>
          </cell>
          <cell r="M20">
            <v>17.944058999999999</v>
          </cell>
          <cell r="N20">
            <v>14.289484</v>
          </cell>
          <cell r="O20">
            <v>17.785682000000001</v>
          </cell>
          <cell r="P20">
            <v>17.992267999999999</v>
          </cell>
        </row>
        <row r="21">
          <cell r="A21">
            <v>210016</v>
          </cell>
          <cell r="B21" t="str">
            <v>Adventist- White Oak</v>
          </cell>
          <cell r="C21">
            <v>197577.85</v>
          </cell>
          <cell r="D21">
            <v>2000.8742</v>
          </cell>
          <cell r="E21">
            <v>1071.43</v>
          </cell>
          <cell r="F21">
            <v>1201.655</v>
          </cell>
          <cell r="G21">
            <v>166.72522000000001</v>
          </cell>
          <cell r="H21">
            <v>1071.43</v>
          </cell>
          <cell r="I21">
            <v>1201.655</v>
          </cell>
          <cell r="J21">
            <v>166.72522000000001</v>
          </cell>
          <cell r="K21">
            <v>5.4228244999999999</v>
          </cell>
          <cell r="L21">
            <v>6.0819318000000004</v>
          </cell>
          <cell r="M21">
            <v>6.9257774999999997</v>
          </cell>
          <cell r="N21">
            <v>6.9481329000000001</v>
          </cell>
          <cell r="O21">
            <v>7.7926310000000001</v>
          </cell>
          <cell r="P21">
            <v>8.8738299999999999</v>
          </cell>
        </row>
        <row r="22">
          <cell r="A22">
            <v>210017</v>
          </cell>
          <cell r="B22" t="str">
            <v>Garrett</v>
          </cell>
          <cell r="C22">
            <v>18877</v>
          </cell>
          <cell r="D22">
            <v>302.92660999999998</v>
          </cell>
          <cell r="E22">
            <v>146</v>
          </cell>
          <cell r="F22">
            <v>182</v>
          </cell>
          <cell r="G22">
            <v>23.111111000000001</v>
          </cell>
          <cell r="H22">
            <v>146</v>
          </cell>
          <cell r="I22">
            <v>182</v>
          </cell>
          <cell r="J22">
            <v>23.111111000000001</v>
          </cell>
          <cell r="K22">
            <v>7.7342798000000004</v>
          </cell>
          <cell r="L22">
            <v>9.6413624999999996</v>
          </cell>
          <cell r="M22">
            <v>10.865663</v>
          </cell>
          <cell r="N22">
            <v>6.2537358999999997</v>
          </cell>
          <cell r="O22">
            <v>7.7957530000000004</v>
          </cell>
          <cell r="P22">
            <v>8.7856898999999995</v>
          </cell>
        </row>
        <row r="23">
          <cell r="A23">
            <v>210018</v>
          </cell>
          <cell r="B23" t="str">
            <v>MedStar- Montgomery</v>
          </cell>
          <cell r="C23">
            <v>91958.92</v>
          </cell>
          <cell r="D23">
            <v>1353.0328</v>
          </cell>
          <cell r="E23">
            <v>459.351</v>
          </cell>
          <cell r="F23">
            <v>610.22299999999996</v>
          </cell>
          <cell r="G23">
            <v>38.124640999999997</v>
          </cell>
          <cell r="H23">
            <v>459.351</v>
          </cell>
          <cell r="I23">
            <v>610.22299999999996</v>
          </cell>
          <cell r="J23">
            <v>38.124640999999997</v>
          </cell>
          <cell r="K23">
            <v>4.9951761000000001</v>
          </cell>
          <cell r="L23">
            <v>6.6358217000000002</v>
          </cell>
          <cell r="M23">
            <v>7.0504050999999999</v>
          </cell>
          <cell r="N23">
            <v>4.4051473999999997</v>
          </cell>
          <cell r="O23">
            <v>5.8520003999999997</v>
          </cell>
          <cell r="P23">
            <v>6.2176133</v>
          </cell>
        </row>
        <row r="24">
          <cell r="A24">
            <v>210019</v>
          </cell>
          <cell r="B24" t="str">
            <v>Tidal- Peninsula</v>
          </cell>
          <cell r="C24">
            <v>122523.28</v>
          </cell>
          <cell r="D24">
            <v>1687.9911999999999</v>
          </cell>
          <cell r="E24">
            <v>1015.341</v>
          </cell>
          <cell r="F24">
            <v>1312.31</v>
          </cell>
          <cell r="G24">
            <v>65.160490999999993</v>
          </cell>
          <cell r="H24">
            <v>1015.341</v>
          </cell>
          <cell r="I24">
            <v>1312.31</v>
          </cell>
          <cell r="J24">
            <v>65.160490999999993</v>
          </cell>
          <cell r="K24">
            <v>8.2869230999999992</v>
          </cell>
          <cell r="L24">
            <v>10.710699</v>
          </cell>
          <cell r="M24">
            <v>11.242521</v>
          </cell>
          <cell r="N24">
            <v>7.8048731</v>
          </cell>
          <cell r="O24">
            <v>10.087657999999999</v>
          </cell>
          <cell r="P24">
            <v>10.588544000000001</v>
          </cell>
        </row>
        <row r="25">
          <cell r="A25">
            <v>210022</v>
          </cell>
          <cell r="B25" t="str">
            <v>JHH- Suburban</v>
          </cell>
          <cell r="C25">
            <v>189134.76</v>
          </cell>
          <cell r="D25">
            <v>2864.6786000000002</v>
          </cell>
          <cell r="E25">
            <v>784.47</v>
          </cell>
          <cell r="F25">
            <v>957.81600000000003</v>
          </cell>
          <cell r="G25">
            <v>131.64941999999999</v>
          </cell>
          <cell r="H25">
            <v>784.47</v>
          </cell>
          <cell r="I25">
            <v>957.81600000000003</v>
          </cell>
          <cell r="J25">
            <v>131.64941999999999</v>
          </cell>
          <cell r="K25">
            <v>4.1476775999999997</v>
          </cell>
          <cell r="L25">
            <v>5.0641987000000004</v>
          </cell>
          <cell r="M25">
            <v>5.7602602000000003</v>
          </cell>
          <cell r="N25">
            <v>3.5532400000000002</v>
          </cell>
          <cell r="O25">
            <v>4.3384070000000001</v>
          </cell>
          <cell r="P25">
            <v>4.9347101999999996</v>
          </cell>
        </row>
        <row r="26">
          <cell r="A26">
            <v>210023</v>
          </cell>
          <cell r="B26" t="str">
            <v>Luminis- Anne Arundel</v>
          </cell>
          <cell r="C26">
            <v>288936</v>
          </cell>
          <cell r="D26">
            <v>4018.5367000000001</v>
          </cell>
          <cell r="E26">
            <v>2475</v>
          </cell>
          <cell r="F26">
            <v>2948</v>
          </cell>
          <cell r="G26">
            <v>85.807597000000001</v>
          </cell>
          <cell r="H26">
            <v>2475</v>
          </cell>
          <cell r="I26">
            <v>2948</v>
          </cell>
          <cell r="J26">
            <v>85.807597000000001</v>
          </cell>
          <cell r="K26">
            <v>8.5659107999999993</v>
          </cell>
          <cell r="L26">
            <v>10.202952</v>
          </cell>
          <cell r="M26">
            <v>10.499929</v>
          </cell>
          <cell r="N26">
            <v>7.9915563000000001</v>
          </cell>
          <cell r="O26">
            <v>9.5188314999999992</v>
          </cell>
          <cell r="P26">
            <v>9.7958967000000001</v>
          </cell>
        </row>
        <row r="27">
          <cell r="A27">
            <v>210024</v>
          </cell>
          <cell r="B27" t="str">
            <v>MedStar- Union Mem</v>
          </cell>
          <cell r="C27">
            <v>79849.570000000007</v>
          </cell>
          <cell r="D27">
            <v>967.14443000000006</v>
          </cell>
          <cell r="E27">
            <v>1209.816</v>
          </cell>
          <cell r="F27">
            <v>1479.059</v>
          </cell>
          <cell r="G27">
            <v>51.904372000000002</v>
          </cell>
          <cell r="H27">
            <v>1209.816</v>
          </cell>
          <cell r="I27">
            <v>1479.059</v>
          </cell>
          <cell r="J27">
            <v>51.904372000000002</v>
          </cell>
          <cell r="K27">
            <v>15.15119</v>
          </cell>
          <cell r="L27">
            <v>18.523067999999999</v>
          </cell>
          <cell r="M27">
            <v>19.173095</v>
          </cell>
          <cell r="N27">
            <v>16.231255000000001</v>
          </cell>
          <cell r="O27">
            <v>19.843499000000001</v>
          </cell>
          <cell r="P27">
            <v>20.539864000000001</v>
          </cell>
        </row>
        <row r="28">
          <cell r="A28">
            <v>210027</v>
          </cell>
          <cell r="B28" t="str">
            <v>Western Maryland</v>
          </cell>
          <cell r="C28">
            <v>63385</v>
          </cell>
          <cell r="D28">
            <v>938.35542999999996</v>
          </cell>
          <cell r="E28">
            <v>788</v>
          </cell>
          <cell r="F28">
            <v>1008</v>
          </cell>
          <cell r="G28">
            <v>117.17197</v>
          </cell>
          <cell r="H28">
            <v>788</v>
          </cell>
          <cell r="I28">
            <v>1008</v>
          </cell>
          <cell r="J28">
            <v>117.17197</v>
          </cell>
          <cell r="K28">
            <v>12.431963</v>
          </cell>
          <cell r="L28">
            <v>15.902816</v>
          </cell>
          <cell r="M28">
            <v>17.751391999999999</v>
          </cell>
          <cell r="N28">
            <v>10.896398</v>
          </cell>
          <cell r="O28">
            <v>13.938539</v>
          </cell>
          <cell r="P28">
            <v>15.558783</v>
          </cell>
        </row>
        <row r="29">
          <cell r="A29">
            <v>210028</v>
          </cell>
          <cell r="B29" t="str">
            <v>MedStar- St. Mary's</v>
          </cell>
          <cell r="C29">
            <v>90852</v>
          </cell>
          <cell r="D29">
            <v>1127.4007999999999</v>
          </cell>
          <cell r="E29">
            <v>883</v>
          </cell>
          <cell r="F29">
            <v>1143</v>
          </cell>
          <cell r="G29">
            <v>39.229329</v>
          </cell>
          <cell r="H29">
            <v>883</v>
          </cell>
          <cell r="I29">
            <v>1143</v>
          </cell>
          <cell r="J29">
            <v>39.229329</v>
          </cell>
          <cell r="K29">
            <v>9.7191036000000004</v>
          </cell>
          <cell r="L29">
            <v>12.580901000000001</v>
          </cell>
          <cell r="M29">
            <v>13.012695000000001</v>
          </cell>
          <cell r="N29">
            <v>10.162637999999999</v>
          </cell>
          <cell r="O29">
            <v>13.155034000000001</v>
          </cell>
          <cell r="P29">
            <v>13.606533000000001</v>
          </cell>
        </row>
        <row r="30">
          <cell r="A30">
            <v>210029</v>
          </cell>
          <cell r="B30" t="str">
            <v>JHH- Bayview</v>
          </cell>
          <cell r="C30">
            <v>85821.48</v>
          </cell>
          <cell r="D30">
            <v>1010.3442</v>
          </cell>
          <cell r="E30">
            <v>1481.84</v>
          </cell>
          <cell r="F30">
            <v>1741.498</v>
          </cell>
          <cell r="G30">
            <v>28.522091</v>
          </cell>
          <cell r="H30">
            <v>1481.84</v>
          </cell>
          <cell r="I30">
            <v>1741.498</v>
          </cell>
          <cell r="J30">
            <v>28.522091</v>
          </cell>
          <cell r="K30">
            <v>17.266539999999999</v>
          </cell>
          <cell r="L30">
            <v>20.292099</v>
          </cell>
          <cell r="M30">
            <v>20.624441000000001</v>
          </cell>
          <cell r="N30">
            <v>19.030757999999999</v>
          </cell>
          <cell r="O30">
            <v>22.365455000000001</v>
          </cell>
          <cell r="P30">
            <v>22.731755</v>
          </cell>
        </row>
        <row r="31">
          <cell r="A31">
            <v>210030</v>
          </cell>
          <cell r="B31" t="str">
            <v>UMMS- Chestertown</v>
          </cell>
          <cell r="C31">
            <v>23256.21</v>
          </cell>
          <cell r="D31">
            <v>373.99004000000002</v>
          </cell>
          <cell r="E31">
            <v>89.3</v>
          </cell>
          <cell r="F31">
            <v>127.714</v>
          </cell>
          <cell r="G31">
            <v>60.096463999999997</v>
          </cell>
          <cell r="H31">
            <v>89.3</v>
          </cell>
          <cell r="I31">
            <v>127.714</v>
          </cell>
          <cell r="J31">
            <v>60.096463999999997</v>
          </cell>
          <cell r="K31">
            <v>3.8398346000000001</v>
          </cell>
          <cell r="L31">
            <v>5.4916084999999999</v>
          </cell>
          <cell r="M31">
            <v>8.0757124000000005</v>
          </cell>
          <cell r="N31">
            <v>3.0982433</v>
          </cell>
          <cell r="O31">
            <v>4.4310083999999996</v>
          </cell>
          <cell r="P31">
            <v>6.5160416000000003</v>
          </cell>
        </row>
        <row r="32">
          <cell r="A32">
            <v>210032</v>
          </cell>
          <cell r="B32" t="str">
            <v>ChristianaCare, Union</v>
          </cell>
          <cell r="C32">
            <v>75422.39</v>
          </cell>
          <cell r="D32">
            <v>999.32609000000002</v>
          </cell>
          <cell r="E32">
            <v>1015.409</v>
          </cell>
          <cell r="F32">
            <v>1058.2360000000001</v>
          </cell>
          <cell r="G32">
            <v>148.36903000000001</v>
          </cell>
          <cell r="H32">
            <v>1015.409</v>
          </cell>
          <cell r="I32">
            <v>1058.2360000000001</v>
          </cell>
          <cell r="J32">
            <v>148.36903000000001</v>
          </cell>
          <cell r="K32">
            <v>13.462965000000001</v>
          </cell>
          <cell r="L32">
            <v>14.030794</v>
          </cell>
          <cell r="M32">
            <v>15.997968999999999</v>
          </cell>
          <cell r="N32">
            <v>13.184324999999999</v>
          </cell>
          <cell r="O32">
            <v>13.740401</v>
          </cell>
          <cell r="P32">
            <v>15.666862</v>
          </cell>
        </row>
        <row r="33">
          <cell r="A33">
            <v>210033</v>
          </cell>
          <cell r="B33" t="str">
            <v>Lifebridge- Carroll</v>
          </cell>
          <cell r="C33">
            <v>131242.15</v>
          </cell>
          <cell r="D33">
            <v>1854.4803999999999</v>
          </cell>
          <cell r="E33">
            <v>1404.12</v>
          </cell>
          <cell r="F33">
            <v>1664.22</v>
          </cell>
          <cell r="G33">
            <v>64.503906000000001</v>
          </cell>
          <cell r="H33">
            <v>1404.12</v>
          </cell>
          <cell r="I33">
            <v>1664.22</v>
          </cell>
          <cell r="J33">
            <v>64.503906000000001</v>
          </cell>
          <cell r="K33">
            <v>10.698696999999999</v>
          </cell>
          <cell r="L33">
            <v>12.680529999999999</v>
          </cell>
          <cell r="M33">
            <v>13.172018</v>
          </cell>
          <cell r="N33">
            <v>9.8244010999999993</v>
          </cell>
          <cell r="O33">
            <v>11.644278999999999</v>
          </cell>
          <cell r="P33">
            <v>12.095602</v>
          </cell>
        </row>
        <row r="34">
          <cell r="A34">
            <v>210034</v>
          </cell>
          <cell r="B34" t="str">
            <v>MedStar- Harbor</v>
          </cell>
          <cell r="C34">
            <v>35020.050000000003</v>
          </cell>
          <cell r="D34">
            <v>389.76078000000001</v>
          </cell>
          <cell r="E34">
            <v>514.89300000000003</v>
          </cell>
          <cell r="F34">
            <v>656.74199999999996</v>
          </cell>
          <cell r="G34">
            <v>24.401336000000001</v>
          </cell>
          <cell r="H34">
            <v>514.89300000000003</v>
          </cell>
          <cell r="I34">
            <v>656.74199999999996</v>
          </cell>
          <cell r="J34">
            <v>24.401336000000001</v>
          </cell>
          <cell r="K34">
            <v>14.702806000000001</v>
          </cell>
          <cell r="L34">
            <v>18.753314</v>
          </cell>
          <cell r="M34">
            <v>19.450095999999998</v>
          </cell>
          <cell r="N34">
            <v>17.141268</v>
          </cell>
          <cell r="O34">
            <v>21.863554000000001</v>
          </cell>
          <cell r="P34">
            <v>22.675896999999999</v>
          </cell>
        </row>
        <row r="35">
          <cell r="A35">
            <v>210035</v>
          </cell>
          <cell r="B35" t="str">
            <v>UMMS- Charles</v>
          </cell>
          <cell r="C35">
            <v>122914</v>
          </cell>
          <cell r="D35">
            <v>1467.4060999999999</v>
          </cell>
          <cell r="E35">
            <v>855</v>
          </cell>
          <cell r="F35">
            <v>1021</v>
          </cell>
          <cell r="G35">
            <v>87.567518000000007</v>
          </cell>
          <cell r="H35">
            <v>855</v>
          </cell>
          <cell r="I35">
            <v>1021</v>
          </cell>
          <cell r="J35">
            <v>87.567518000000007</v>
          </cell>
          <cell r="K35">
            <v>6.9560830999999999</v>
          </cell>
          <cell r="L35">
            <v>8.3066209000000004</v>
          </cell>
          <cell r="M35">
            <v>9.0190500999999994</v>
          </cell>
          <cell r="N35">
            <v>7.5603151999999998</v>
          </cell>
          <cell r="O35">
            <v>9.0281658999999994</v>
          </cell>
          <cell r="P35">
            <v>9.8024793999999993</v>
          </cell>
        </row>
        <row r="36">
          <cell r="A36">
            <v>210037</v>
          </cell>
          <cell r="B36" t="str">
            <v>UMMS- Easton</v>
          </cell>
          <cell r="C36">
            <v>91458.79</v>
          </cell>
          <cell r="D36">
            <v>1519.9580000000001</v>
          </cell>
          <cell r="E36">
            <v>605.70000000000005</v>
          </cell>
          <cell r="F36">
            <v>919.28599999999994</v>
          </cell>
          <cell r="G36">
            <v>67.687849999999997</v>
          </cell>
          <cell r="H36">
            <v>605.70000000000005</v>
          </cell>
          <cell r="I36">
            <v>919.28599999999994</v>
          </cell>
          <cell r="J36">
            <v>67.687849999999997</v>
          </cell>
          <cell r="K36">
            <v>6.6226548999999997</v>
          </cell>
          <cell r="L36">
            <v>10.051368</v>
          </cell>
          <cell r="M36">
            <v>10.791460000000001</v>
          </cell>
          <cell r="N36">
            <v>5.1707089000000002</v>
          </cell>
          <cell r="O36">
            <v>7.8477138999999996</v>
          </cell>
          <cell r="P36">
            <v>8.4255481000000003</v>
          </cell>
        </row>
        <row r="37">
          <cell r="A37">
            <v>210038</v>
          </cell>
          <cell r="B37" t="str">
            <v>UMMS- Midtown</v>
          </cell>
          <cell r="C37">
            <v>18646.54</v>
          </cell>
          <cell r="D37">
            <v>223.46888000000001</v>
          </cell>
          <cell r="E37">
            <v>327.63600000000002</v>
          </cell>
          <cell r="F37">
            <v>421.57799999999997</v>
          </cell>
          <cell r="G37">
            <v>29.465762999999999</v>
          </cell>
          <cell r="H37">
            <v>327.63600000000002</v>
          </cell>
          <cell r="I37">
            <v>421.57799999999997</v>
          </cell>
          <cell r="J37">
            <v>29.465762999999999</v>
          </cell>
          <cell r="K37">
            <v>17.570874</v>
          </cell>
          <cell r="L37">
            <v>22.608913000000001</v>
          </cell>
          <cell r="M37">
            <v>24.189139999999998</v>
          </cell>
          <cell r="N37">
            <v>19.023861</v>
          </cell>
          <cell r="O37">
            <v>24.47851</v>
          </cell>
          <cell r="P37">
            <v>26.189411</v>
          </cell>
        </row>
        <row r="38">
          <cell r="A38">
            <v>210039</v>
          </cell>
          <cell r="B38" t="str">
            <v>Calvert</v>
          </cell>
          <cell r="C38">
            <v>74070</v>
          </cell>
          <cell r="D38">
            <v>1000.8065</v>
          </cell>
          <cell r="E38">
            <v>598</v>
          </cell>
          <cell r="F38">
            <v>738</v>
          </cell>
          <cell r="G38">
            <v>25.975155000000001</v>
          </cell>
          <cell r="H38">
            <v>598</v>
          </cell>
          <cell r="I38">
            <v>738</v>
          </cell>
          <cell r="J38">
            <v>25.975155000000001</v>
          </cell>
          <cell r="K38">
            <v>8.0734440000000003</v>
          </cell>
          <cell r="L38">
            <v>9.9635479999999994</v>
          </cell>
          <cell r="M38">
            <v>10.314232000000001</v>
          </cell>
          <cell r="N38">
            <v>7.7530960000000002</v>
          </cell>
          <cell r="O38">
            <v>9.5682021000000006</v>
          </cell>
          <cell r="P38">
            <v>9.9049710999999991</v>
          </cell>
        </row>
        <row r="39">
          <cell r="A39">
            <v>210040</v>
          </cell>
          <cell r="B39" t="str">
            <v>Lifebridge- Northwest</v>
          </cell>
          <cell r="C39">
            <v>63589.86</v>
          </cell>
          <cell r="D39">
            <v>819.62778000000003</v>
          </cell>
          <cell r="E39">
            <v>711.41300000000001</v>
          </cell>
          <cell r="F39">
            <v>967.77</v>
          </cell>
          <cell r="G39">
            <v>24.176722000000002</v>
          </cell>
          <cell r="H39">
            <v>711.41300000000001</v>
          </cell>
          <cell r="I39">
            <v>967.77</v>
          </cell>
          <cell r="J39">
            <v>24.176722000000002</v>
          </cell>
          <cell r="K39">
            <v>11.187523000000001</v>
          </cell>
          <cell r="L39">
            <v>15.218935999999999</v>
          </cell>
          <cell r="M39">
            <v>15.599133999999999</v>
          </cell>
          <cell r="N39">
            <v>11.262354999999999</v>
          </cell>
          <cell r="O39">
            <v>15.320735000000001</v>
          </cell>
          <cell r="P39">
            <v>15.703474999999999</v>
          </cell>
        </row>
        <row r="40">
          <cell r="A40">
            <v>210043</v>
          </cell>
          <cell r="B40" t="str">
            <v>UMMS- BWMC</v>
          </cell>
          <cell r="C40">
            <v>193161.43</v>
          </cell>
          <cell r="D40">
            <v>2223.4567999999999</v>
          </cell>
          <cell r="E40">
            <v>1674.896</v>
          </cell>
          <cell r="F40">
            <v>2036.951</v>
          </cell>
          <cell r="G40">
            <v>27.611789000000002</v>
          </cell>
          <cell r="H40">
            <v>1674.896</v>
          </cell>
          <cell r="I40">
            <v>2036.951</v>
          </cell>
          <cell r="J40">
            <v>27.611789000000002</v>
          </cell>
          <cell r="K40">
            <v>8.6709650000000007</v>
          </cell>
          <cell r="L40">
            <v>10.54533</v>
          </cell>
          <cell r="M40">
            <v>10.688276999999999</v>
          </cell>
          <cell r="N40">
            <v>9.7742456999999998</v>
          </cell>
          <cell r="O40">
            <v>11.887102000000001</v>
          </cell>
          <cell r="P40">
            <v>12.048237</v>
          </cell>
        </row>
        <row r="41">
          <cell r="A41">
            <v>210044</v>
          </cell>
          <cell r="B41" t="str">
            <v>GBMC</v>
          </cell>
          <cell r="C41">
            <v>127778.55</v>
          </cell>
          <cell r="D41">
            <v>1862.4202</v>
          </cell>
          <cell r="E41">
            <v>1173.7339999999999</v>
          </cell>
          <cell r="F41">
            <v>1440.53</v>
          </cell>
          <cell r="G41">
            <v>59.011448000000001</v>
          </cell>
          <cell r="H41">
            <v>1173.7339999999999</v>
          </cell>
          <cell r="I41">
            <v>1440.53</v>
          </cell>
          <cell r="J41">
            <v>59.011448000000001</v>
          </cell>
          <cell r="K41">
            <v>9.1856887999999994</v>
          </cell>
          <cell r="L41">
            <v>11.273645</v>
          </cell>
          <cell r="M41">
            <v>11.735471</v>
          </cell>
          <cell r="N41">
            <v>8.1774161999999997</v>
          </cell>
          <cell r="O41">
            <v>10.036187</v>
          </cell>
          <cell r="P41">
            <v>10.447319999999999</v>
          </cell>
        </row>
        <row r="42">
          <cell r="A42">
            <v>210048</v>
          </cell>
          <cell r="B42" t="str">
            <v>JHH- Howard County</v>
          </cell>
          <cell r="C42">
            <v>247716</v>
          </cell>
          <cell r="D42">
            <v>3044.4014999999999</v>
          </cell>
          <cell r="E42">
            <v>1475</v>
          </cell>
          <cell r="F42">
            <v>1714</v>
          </cell>
          <cell r="G42">
            <v>38.954545000000003</v>
          </cell>
          <cell r="H42">
            <v>1475</v>
          </cell>
          <cell r="I42">
            <v>1714</v>
          </cell>
          <cell r="J42">
            <v>38.954545000000003</v>
          </cell>
          <cell r="K42">
            <v>5.9543993999999998</v>
          </cell>
          <cell r="L42">
            <v>6.9192138999999999</v>
          </cell>
          <cell r="M42">
            <v>7.0764687999999998</v>
          </cell>
          <cell r="N42">
            <v>6.2865763000000001</v>
          </cell>
          <cell r="O42">
            <v>7.3052147999999999</v>
          </cell>
          <cell r="P42">
            <v>7.4712424000000004</v>
          </cell>
        </row>
        <row r="43">
          <cell r="A43">
            <v>210049</v>
          </cell>
          <cell r="B43" t="str">
            <v>UMMS-Upper Chesapeake</v>
          </cell>
          <cell r="C43">
            <v>174830.27</v>
          </cell>
          <cell r="D43">
            <v>2358.9609</v>
          </cell>
          <cell r="E43">
            <v>1605.854</v>
          </cell>
          <cell r="F43">
            <v>1980.0029999999999</v>
          </cell>
          <cell r="G43">
            <v>30.075302000000001</v>
          </cell>
          <cell r="H43">
            <v>1605.854</v>
          </cell>
          <cell r="I43">
            <v>1980.0029999999999</v>
          </cell>
          <cell r="J43">
            <v>30.075302000000001</v>
          </cell>
          <cell r="K43">
            <v>9.1852172000000003</v>
          </cell>
          <cell r="L43">
            <v>11.325286999999999</v>
          </cell>
          <cell r="M43">
            <v>11.497313</v>
          </cell>
          <cell r="N43">
            <v>8.8330242999999999</v>
          </cell>
          <cell r="O43">
            <v>10.891037000000001</v>
          </cell>
          <cell r="P43">
            <v>11.056466</v>
          </cell>
        </row>
        <row r="44">
          <cell r="A44">
            <v>210051</v>
          </cell>
          <cell r="B44" t="str">
            <v>Luminis- Doctors</v>
          </cell>
          <cell r="C44">
            <v>173277.42</v>
          </cell>
          <cell r="D44">
            <v>2056.4382000000001</v>
          </cell>
          <cell r="E44">
            <v>1573.3869999999999</v>
          </cell>
          <cell r="F44">
            <v>1900.5239999999999</v>
          </cell>
          <cell r="G44">
            <v>174.42214000000001</v>
          </cell>
          <cell r="H44">
            <v>1573.3869999999999</v>
          </cell>
          <cell r="I44">
            <v>1900.5239999999999</v>
          </cell>
          <cell r="J44">
            <v>174.42214000000001</v>
          </cell>
          <cell r="K44">
            <v>9.0801616999999997</v>
          </cell>
          <cell r="L44">
            <v>10.9681</v>
          </cell>
          <cell r="M44">
            <v>11.974705999999999</v>
          </cell>
          <cell r="N44">
            <v>9.9275935999999998</v>
          </cell>
          <cell r="O44">
            <v>11.991728999999999</v>
          </cell>
          <cell r="P44">
            <v>13.092279</v>
          </cell>
        </row>
        <row r="45">
          <cell r="A45">
            <v>210056</v>
          </cell>
          <cell r="B45" t="str">
            <v>MedStar- Good Sam</v>
          </cell>
          <cell r="C45">
            <v>45747.82</v>
          </cell>
          <cell r="D45">
            <v>555.75382000000002</v>
          </cell>
          <cell r="E45">
            <v>698.04700000000003</v>
          </cell>
          <cell r="F45">
            <v>862.28599999999994</v>
          </cell>
          <cell r="G45">
            <v>21.792508999999999</v>
          </cell>
          <cell r="H45">
            <v>698.04700000000003</v>
          </cell>
          <cell r="I45">
            <v>862.28599999999994</v>
          </cell>
          <cell r="J45">
            <v>21.792508999999999</v>
          </cell>
          <cell r="K45">
            <v>15.258585</v>
          </cell>
          <cell r="L45">
            <v>18.848680000000002</v>
          </cell>
          <cell r="M45">
            <v>19.325040999999999</v>
          </cell>
          <cell r="N45">
            <v>16.297699999999999</v>
          </cell>
          <cell r="O45">
            <v>20.132280999999999</v>
          </cell>
          <cell r="P45">
            <v>20.641082999999998</v>
          </cell>
        </row>
        <row r="46">
          <cell r="A46">
            <v>210057</v>
          </cell>
          <cell r="B46" t="str">
            <v>Adventist- Shady Grove</v>
          </cell>
          <cell r="C46">
            <v>190976.47</v>
          </cell>
          <cell r="D46">
            <v>2411.0236</v>
          </cell>
          <cell r="E46">
            <v>931.02099999999996</v>
          </cell>
          <cell r="F46">
            <v>1141.5139999999999</v>
          </cell>
          <cell r="G46">
            <v>77.663343999999995</v>
          </cell>
          <cell r="H46">
            <v>931.02099999999996</v>
          </cell>
          <cell r="I46">
            <v>1141.5139999999999</v>
          </cell>
          <cell r="J46">
            <v>77.663343999999995</v>
          </cell>
          <cell r="K46">
            <v>4.8750561000000001</v>
          </cell>
          <cell r="L46">
            <v>5.9772493999999998</v>
          </cell>
          <cell r="M46">
            <v>6.3839138999999996</v>
          </cell>
          <cell r="N46">
            <v>5.0105120999999997</v>
          </cell>
          <cell r="O46">
            <v>6.1433305000000002</v>
          </cell>
          <cell r="P46">
            <v>6.5612943000000001</v>
          </cell>
        </row>
        <row r="47">
          <cell r="A47">
            <v>210060</v>
          </cell>
          <cell r="B47" t="str">
            <v>Adventist-Ft. Washington</v>
          </cell>
          <cell r="C47">
            <v>43803.16</v>
          </cell>
          <cell r="D47">
            <v>533.85285999999996</v>
          </cell>
          <cell r="E47">
            <v>304.488</v>
          </cell>
          <cell r="F47">
            <v>344.16899999999998</v>
          </cell>
          <cell r="G47">
            <v>144.32777999999999</v>
          </cell>
          <cell r="H47">
            <v>304.488</v>
          </cell>
          <cell r="I47">
            <v>344.16899999999998</v>
          </cell>
          <cell r="J47">
            <v>144.32777999999999</v>
          </cell>
          <cell r="K47">
            <v>6.9512793000000004</v>
          </cell>
          <cell r="L47">
            <v>7.8571729000000001</v>
          </cell>
          <cell r="M47">
            <v>11.152089999999999</v>
          </cell>
          <cell r="N47">
            <v>7.4006983999999996</v>
          </cell>
          <cell r="O47">
            <v>8.3651605</v>
          </cell>
          <cell r="P47">
            <v>11.873103</v>
          </cell>
        </row>
        <row r="48">
          <cell r="A48">
            <v>210061</v>
          </cell>
          <cell r="B48" t="str">
            <v>Atlantic General</v>
          </cell>
          <cell r="C48">
            <v>18549.04</v>
          </cell>
          <cell r="D48">
            <v>350.38314000000003</v>
          </cell>
          <cell r="E48">
            <v>177.63200000000001</v>
          </cell>
          <cell r="F48">
            <v>239.16399999999999</v>
          </cell>
          <cell r="G48">
            <v>17.318560999999999</v>
          </cell>
          <cell r="H48">
            <v>177.63200000000001</v>
          </cell>
          <cell r="I48">
            <v>239.16399999999999</v>
          </cell>
          <cell r="J48">
            <v>17.318560999999999</v>
          </cell>
          <cell r="K48">
            <v>9.5763446999999999</v>
          </cell>
          <cell r="L48">
            <v>12.893605000000001</v>
          </cell>
          <cell r="M48">
            <v>13.827268999999999</v>
          </cell>
          <cell r="N48">
            <v>6.5781248000000003</v>
          </cell>
          <cell r="O48">
            <v>8.8567973999999996</v>
          </cell>
          <cell r="P48">
            <v>9.4981437999999994</v>
          </cell>
        </row>
        <row r="49">
          <cell r="A49">
            <v>210062</v>
          </cell>
          <cell r="B49" t="str">
            <v>MedStar- Southern MD</v>
          </cell>
          <cell r="C49">
            <v>173526.93</v>
          </cell>
          <cell r="D49">
            <v>2130.9227000000001</v>
          </cell>
          <cell r="E49">
            <v>1426.078</v>
          </cell>
          <cell r="F49">
            <v>1728.5809999999999</v>
          </cell>
          <cell r="G49">
            <v>326.35207000000003</v>
          </cell>
          <cell r="H49">
            <v>1426.078</v>
          </cell>
          <cell r="I49">
            <v>1728.5809999999999</v>
          </cell>
          <cell r="J49">
            <v>326.35207000000003</v>
          </cell>
          <cell r="K49">
            <v>8.2181940999999998</v>
          </cell>
          <cell r="L49">
            <v>9.9614566999999994</v>
          </cell>
          <cell r="M49">
            <v>11.842157</v>
          </cell>
          <cell r="N49">
            <v>8.6835974999999994</v>
          </cell>
          <cell r="O49">
            <v>10.525582</v>
          </cell>
          <cell r="P49">
            <v>12.512788</v>
          </cell>
        </row>
        <row r="50">
          <cell r="A50">
            <v>210063</v>
          </cell>
          <cell r="B50" t="str">
            <v>UMMS- St. Joe</v>
          </cell>
          <cell r="C50">
            <v>117858.57</v>
          </cell>
          <cell r="D50">
            <v>1702.8916999999999</v>
          </cell>
          <cell r="E50">
            <v>1108.711</v>
          </cell>
          <cell r="F50">
            <v>1358.24</v>
          </cell>
          <cell r="G50">
            <v>75.247364000000005</v>
          </cell>
          <cell r="H50">
            <v>1108.711</v>
          </cell>
          <cell r="I50">
            <v>1358.24</v>
          </cell>
          <cell r="J50">
            <v>75.247364000000005</v>
          </cell>
          <cell r="K50">
            <v>9.4071309000000003</v>
          </cell>
          <cell r="L50">
            <v>11.524321</v>
          </cell>
          <cell r="M50">
            <v>12.162775999999999</v>
          </cell>
          <cell r="N50">
            <v>8.4480295999999999</v>
          </cell>
          <cell r="O50">
            <v>10.349361999999999</v>
          </cell>
          <cell r="P50">
            <v>10.922724000000001</v>
          </cell>
        </row>
        <row r="51">
          <cell r="A51">
            <v>210065</v>
          </cell>
          <cell r="B51" t="str">
            <v>Trinity - Holy Cross Germantown</v>
          </cell>
          <cell r="C51">
            <v>113398.78</v>
          </cell>
          <cell r="D51">
            <v>1254.9068</v>
          </cell>
          <cell r="E51">
            <v>547.65800000000002</v>
          </cell>
          <cell r="F51">
            <v>624.60500000000002</v>
          </cell>
          <cell r="G51">
            <v>29.659517000000001</v>
          </cell>
          <cell r="H51">
            <v>547.65800000000002</v>
          </cell>
          <cell r="I51">
            <v>624.60500000000002</v>
          </cell>
          <cell r="J51">
            <v>29.659517000000001</v>
          </cell>
          <cell r="K51">
            <v>4.8294876000000002</v>
          </cell>
          <cell r="L51">
            <v>5.5080399</v>
          </cell>
          <cell r="M51">
            <v>5.7695904000000002</v>
          </cell>
          <cell r="N51">
            <v>5.6626804999999996</v>
          </cell>
          <cell r="O51">
            <v>6.4582980000000001</v>
          </cell>
          <cell r="P51">
            <v>6.7649717999999996</v>
          </cell>
        </row>
        <row r="52">
          <cell r="A52" t="str">
            <v>Statewide</v>
          </cell>
          <cell r="B52" t="str">
            <v>Statewide</v>
          </cell>
          <cell r="C52">
            <v>4731574.7</v>
          </cell>
          <cell r="D52">
            <v>61185.55</v>
          </cell>
          <cell r="E52">
            <v>42584.784</v>
          </cell>
          <cell r="F52">
            <v>52568.644999999997</v>
          </cell>
          <cell r="G52">
            <v>3143.3942000000002</v>
          </cell>
          <cell r="H52">
            <v>42584.784</v>
          </cell>
          <cell r="I52">
            <v>52568.644999999997</v>
          </cell>
          <cell r="J52">
            <v>3143.3942000000002</v>
          </cell>
          <cell r="K52">
            <v>9.0001291999999999</v>
          </cell>
          <cell r="L52">
            <v>11.11018</v>
          </cell>
          <cell r="M52">
            <v>11.774524</v>
          </cell>
          <cell r="N52">
            <v>9.0308718999999993</v>
          </cell>
          <cell r="O52">
            <v>11.14813</v>
          </cell>
          <cell r="P52">
            <v>11.814743</v>
          </cell>
        </row>
        <row r="54">
          <cell r="A54" t="str">
            <v>Footnotes:</v>
          </cell>
        </row>
        <row r="55">
          <cell r="A55" t="str">
            <v>In PAU Savings scaling, UM Dorchester will be based on UM Easton</v>
          </cell>
        </row>
        <row r="56">
          <cell r="A56" t="str">
            <v>*Out of State Estimates are not full year because they are based on Medicare claims data that is on a longer delay</v>
          </cell>
        </row>
      </sheetData>
      <sheetData sheetId="5">
        <row r="9">
          <cell r="A9">
            <v>210001</v>
          </cell>
          <cell r="B9" t="str">
            <v>Meritus</v>
          </cell>
          <cell r="C9">
            <v>23540.2</v>
          </cell>
          <cell r="D9">
            <v>23.197835999999999</v>
          </cell>
          <cell r="E9">
            <v>30</v>
          </cell>
          <cell r="F9">
            <v>30</v>
          </cell>
          <cell r="G9">
            <v>1.2744157</v>
          </cell>
          <cell r="H9">
            <v>1.2797745</v>
          </cell>
        </row>
        <row r="10">
          <cell r="A10">
            <v>210002</v>
          </cell>
          <cell r="B10" t="str">
            <v>UMMS- UMMC</v>
          </cell>
          <cell r="C10">
            <v>11912.912</v>
          </cell>
          <cell r="D10">
            <v>11.884281</v>
          </cell>
          <cell r="E10">
            <v>34.129600000000003</v>
          </cell>
          <cell r="F10">
            <v>34.129600000000003</v>
          </cell>
          <cell r="G10">
            <v>2.8649249999999999</v>
          </cell>
          <cell r="H10">
            <v>2.8419599999999998</v>
          </cell>
        </row>
        <row r="11">
          <cell r="A11">
            <v>210003</v>
          </cell>
          <cell r="B11" t="str">
            <v>UMMS- Capital Region</v>
          </cell>
          <cell r="C11">
            <v>20676.592000000001</v>
          </cell>
          <cell r="D11">
            <v>20.705313</v>
          </cell>
          <cell r="E11">
            <v>2.2585000000000002</v>
          </cell>
          <cell r="F11">
            <v>2.2585000000000002</v>
          </cell>
          <cell r="G11">
            <v>0.1092298</v>
          </cell>
          <cell r="H11">
            <v>0.1079439</v>
          </cell>
        </row>
        <row r="12">
          <cell r="A12">
            <v>210004</v>
          </cell>
          <cell r="B12" t="str">
            <v>Trinity - Holy Cross</v>
          </cell>
          <cell r="C12">
            <v>40484.108</v>
          </cell>
          <cell r="D12">
            <v>40.150871000000002</v>
          </cell>
          <cell r="E12">
            <v>15.781980000000001</v>
          </cell>
          <cell r="F12">
            <v>15.781980000000001</v>
          </cell>
          <cell r="G12">
            <v>0.3898315</v>
          </cell>
          <cell r="H12">
            <v>0.38897900000000002</v>
          </cell>
        </row>
        <row r="13">
          <cell r="A13">
            <v>210005</v>
          </cell>
          <cell r="B13" t="str">
            <v>Frederick</v>
          </cell>
          <cell r="C13">
            <v>45265.4</v>
          </cell>
          <cell r="D13">
            <v>44.648755999999999</v>
          </cell>
          <cell r="E13">
            <v>27.8</v>
          </cell>
          <cell r="F13">
            <v>27.8</v>
          </cell>
          <cell r="G13">
            <v>0.61415560000000002</v>
          </cell>
          <cell r="H13">
            <v>0.61616230000000005</v>
          </cell>
        </row>
        <row r="14">
          <cell r="A14">
            <v>210006</v>
          </cell>
          <cell r="B14" t="str">
            <v>UMMS- Harford</v>
          </cell>
          <cell r="C14">
            <v>6548.2640000000001</v>
          </cell>
          <cell r="D14">
            <v>6.4881076999999996</v>
          </cell>
          <cell r="E14">
            <v>0.8</v>
          </cell>
          <cell r="F14">
            <v>0.8</v>
          </cell>
          <cell r="G14">
            <v>0.1221698</v>
          </cell>
          <cell r="H14">
            <v>0.1220202</v>
          </cell>
        </row>
        <row r="15">
          <cell r="A15">
            <v>210008</v>
          </cell>
          <cell r="B15" t="str">
            <v>Mercy</v>
          </cell>
          <cell r="C15">
            <v>14540.972</v>
          </cell>
          <cell r="D15">
            <v>14.435627999999999</v>
          </cell>
          <cell r="E15">
            <v>37.565440000000002</v>
          </cell>
          <cell r="F15">
            <v>37.565440000000002</v>
          </cell>
          <cell r="G15">
            <v>2.5834201000000001</v>
          </cell>
          <cell r="H15">
            <v>2.5752090999999999</v>
          </cell>
        </row>
        <row r="16">
          <cell r="A16">
            <v>210009</v>
          </cell>
          <cell r="B16" t="str">
            <v>JHH- Johns Hopkins</v>
          </cell>
          <cell r="C16">
            <v>16671.175999999999</v>
          </cell>
          <cell r="D16">
            <v>16.609079999999999</v>
          </cell>
          <cell r="E16">
            <v>42.106639999999999</v>
          </cell>
          <cell r="F16">
            <v>42.106639999999999</v>
          </cell>
          <cell r="G16">
            <v>2.5257149999999999</v>
          </cell>
          <cell r="H16">
            <v>2.5087921999999998</v>
          </cell>
        </row>
        <row r="17">
          <cell r="A17">
            <v>210011</v>
          </cell>
          <cell r="B17" t="str">
            <v>Saint Agnes</v>
          </cell>
          <cell r="C17">
            <v>17018.817999999999</v>
          </cell>
          <cell r="D17">
            <v>16.801711999999998</v>
          </cell>
          <cell r="E17">
            <v>24.067519999999998</v>
          </cell>
          <cell r="F17">
            <v>24.067519999999998</v>
          </cell>
          <cell r="G17">
            <v>1.4141710999999999</v>
          </cell>
          <cell r="H17">
            <v>1.4175470999999999</v>
          </cell>
        </row>
        <row r="18">
          <cell r="A18">
            <v>210012</v>
          </cell>
          <cell r="B18" t="str">
            <v>Lifebridge- Sinai</v>
          </cell>
          <cell r="C18">
            <v>21340.153999999999</v>
          </cell>
          <cell r="D18">
            <v>21.075716</v>
          </cell>
          <cell r="E18">
            <v>34.242519999999999</v>
          </cell>
          <cell r="F18">
            <v>34.242519999999999</v>
          </cell>
          <cell r="G18">
            <v>1.6046050999999999</v>
          </cell>
          <cell r="H18">
            <v>1.6078409</v>
          </cell>
        </row>
        <row r="19">
          <cell r="A19">
            <v>210015</v>
          </cell>
          <cell r="B19" t="str">
            <v>MedStar- Franklin Square</v>
          </cell>
          <cell r="C19">
            <v>19761.795999999998</v>
          </cell>
          <cell r="D19">
            <v>19.540551000000001</v>
          </cell>
          <cell r="E19">
            <v>22.07272</v>
          </cell>
          <cell r="F19">
            <v>22.07272</v>
          </cell>
          <cell r="G19">
            <v>1.1169389999999999</v>
          </cell>
          <cell r="H19">
            <v>1.1178376999999999</v>
          </cell>
        </row>
        <row r="20">
          <cell r="A20">
            <v>210016</v>
          </cell>
          <cell r="B20" t="str">
            <v>Adventist- White Oak</v>
          </cell>
          <cell r="C20">
            <v>38194.911999999997</v>
          </cell>
          <cell r="D20">
            <v>38.102657000000001</v>
          </cell>
          <cell r="E20">
            <v>8.0716199999999994</v>
          </cell>
          <cell r="F20">
            <v>8.0716199999999994</v>
          </cell>
          <cell r="G20">
            <v>0.21132709999999999</v>
          </cell>
          <cell r="H20">
            <v>0.20963560000000001</v>
          </cell>
        </row>
        <row r="21">
          <cell r="A21">
            <v>210017</v>
          </cell>
          <cell r="B21" t="str">
            <v>Garrett</v>
          </cell>
          <cell r="C21">
            <v>2606.1999999999998</v>
          </cell>
          <cell r="D21">
            <v>2.5993674000000002</v>
          </cell>
          <cell r="E21">
            <v>2.6</v>
          </cell>
          <cell r="F21">
            <v>2.6</v>
          </cell>
          <cell r="G21">
            <v>0.99762110000000004</v>
          </cell>
          <cell r="H21">
            <v>0.98984079999999997</v>
          </cell>
        </row>
        <row r="22">
          <cell r="A22">
            <v>210018</v>
          </cell>
          <cell r="B22" t="str">
            <v>MedStar- Montgomery</v>
          </cell>
          <cell r="C22">
            <v>19473.712</v>
          </cell>
          <cell r="D22">
            <v>19.094885999999999</v>
          </cell>
          <cell r="E22">
            <v>13.242319999999999</v>
          </cell>
          <cell r="F22">
            <v>13.242319999999999</v>
          </cell>
          <cell r="G22">
            <v>0.68001009999999995</v>
          </cell>
          <cell r="H22">
            <v>0.68628849999999997</v>
          </cell>
        </row>
        <row r="23">
          <cell r="A23">
            <v>210019</v>
          </cell>
          <cell r="B23" t="str">
            <v>Tidal- Peninsula</v>
          </cell>
          <cell r="C23">
            <v>21876.756000000001</v>
          </cell>
          <cell r="D23">
            <v>21.519673999999998</v>
          </cell>
          <cell r="E23">
            <v>19.67212</v>
          </cell>
          <cell r="F23">
            <v>19.67212</v>
          </cell>
          <cell r="G23">
            <v>0.89922469999999999</v>
          </cell>
          <cell r="H23">
            <v>0.90463870000000002</v>
          </cell>
        </row>
        <row r="24">
          <cell r="A24">
            <v>210022</v>
          </cell>
          <cell r="B24" t="str">
            <v>JHH- Suburban</v>
          </cell>
          <cell r="C24">
            <v>39965.553999999996</v>
          </cell>
          <cell r="D24">
            <v>39.237394000000002</v>
          </cell>
          <cell r="E24">
            <v>6.5159599999999998</v>
          </cell>
          <cell r="F24">
            <v>6.5159599999999998</v>
          </cell>
          <cell r="G24">
            <v>0.1630394</v>
          </cell>
          <cell r="H24">
            <v>0.16433800000000001</v>
          </cell>
        </row>
        <row r="25">
          <cell r="A25">
            <v>210023</v>
          </cell>
          <cell r="B25" t="str">
            <v>Luminis- Anne Arundel</v>
          </cell>
          <cell r="C25">
            <v>56731.199999999997</v>
          </cell>
          <cell r="D25">
            <v>55.767845000000001</v>
          </cell>
          <cell r="E25">
            <v>30.2</v>
          </cell>
          <cell r="F25">
            <v>30.2</v>
          </cell>
          <cell r="G25">
            <v>0.53233490000000006</v>
          </cell>
          <cell r="H25">
            <v>0.53589880000000001</v>
          </cell>
        </row>
        <row r="26">
          <cell r="A26">
            <v>210024</v>
          </cell>
          <cell r="B26" t="str">
            <v>MedStar- Union Mem</v>
          </cell>
          <cell r="C26">
            <v>12719.755999999999</v>
          </cell>
          <cell r="D26">
            <v>12.598822</v>
          </cell>
          <cell r="E26">
            <v>25.11834</v>
          </cell>
          <cell r="F26">
            <v>25.11834</v>
          </cell>
          <cell r="G26">
            <v>1.9747501000000001</v>
          </cell>
          <cell r="H26">
            <v>1.9729709</v>
          </cell>
        </row>
        <row r="27">
          <cell r="A27">
            <v>210027</v>
          </cell>
          <cell r="B27" t="str">
            <v>Western Maryland</v>
          </cell>
          <cell r="C27">
            <v>9133</v>
          </cell>
          <cell r="D27">
            <v>9.0730857</v>
          </cell>
          <cell r="E27">
            <v>2</v>
          </cell>
          <cell r="F27">
            <v>2</v>
          </cell>
          <cell r="G27">
            <v>0.21898609999999999</v>
          </cell>
          <cell r="H27">
            <v>0.21813969999999999</v>
          </cell>
        </row>
        <row r="28">
          <cell r="A28">
            <v>210028</v>
          </cell>
          <cell r="B28" t="str">
            <v>MedStar- St. Mary's</v>
          </cell>
          <cell r="C28">
            <v>19871</v>
          </cell>
          <cell r="D28">
            <v>19.659838000000001</v>
          </cell>
          <cell r="E28">
            <v>6.2</v>
          </cell>
          <cell r="F28">
            <v>6.2</v>
          </cell>
          <cell r="G28">
            <v>0.31201250000000003</v>
          </cell>
          <cell r="H28">
            <v>0.31208399999999997</v>
          </cell>
        </row>
        <row r="29">
          <cell r="A29">
            <v>210029</v>
          </cell>
          <cell r="B29" t="str">
            <v>JHH- Bayview</v>
          </cell>
          <cell r="C29">
            <v>16286.992</v>
          </cell>
          <cell r="D29">
            <v>16.211763000000001</v>
          </cell>
          <cell r="E29">
            <v>28.46454</v>
          </cell>
          <cell r="F29">
            <v>28.46454</v>
          </cell>
          <cell r="G29">
            <v>1.7476855</v>
          </cell>
          <cell r="H29">
            <v>1.7375351999999999</v>
          </cell>
        </row>
        <row r="30">
          <cell r="A30">
            <v>210030</v>
          </cell>
          <cell r="B30" t="str">
            <v>UMMS- Chestertown</v>
          </cell>
          <cell r="C30">
            <v>3378.5279999999998</v>
          </cell>
          <cell r="D30">
            <v>3.3663018</v>
          </cell>
          <cell r="E30">
            <v>1.56488</v>
          </cell>
          <cell r="F30">
            <v>1.56488</v>
          </cell>
          <cell r="G30">
            <v>0.46318399999999998</v>
          </cell>
          <cell r="H30">
            <v>0.46003159999999998</v>
          </cell>
        </row>
        <row r="31">
          <cell r="A31">
            <v>210032</v>
          </cell>
          <cell r="B31" t="str">
            <v>ChristianaCare, Union</v>
          </cell>
          <cell r="C31">
            <v>15430.726000000001</v>
          </cell>
          <cell r="D31">
            <v>15.098008999999999</v>
          </cell>
          <cell r="E31">
            <v>1</v>
          </cell>
          <cell r="F31">
            <v>1</v>
          </cell>
          <cell r="G31">
            <v>6.4805799999999997E-2</v>
          </cell>
          <cell r="H31">
            <v>6.5545099999999995E-2</v>
          </cell>
        </row>
        <row r="32">
          <cell r="A32">
            <v>210033</v>
          </cell>
          <cell r="B32" t="str">
            <v>Lifebridge- Carroll</v>
          </cell>
          <cell r="C32">
            <v>25898.016</v>
          </cell>
          <cell r="D32">
            <v>25.388849</v>
          </cell>
          <cell r="E32">
            <v>20.280360000000002</v>
          </cell>
          <cell r="F32">
            <v>20.280360000000002</v>
          </cell>
          <cell r="G32">
            <v>0.78308549999999999</v>
          </cell>
          <cell r="H32">
            <v>0.79048260000000004</v>
          </cell>
        </row>
        <row r="33">
          <cell r="A33">
            <v>210034</v>
          </cell>
          <cell r="B33" t="str">
            <v>MedStar- Harbor</v>
          </cell>
          <cell r="C33">
            <v>7667.8419999999996</v>
          </cell>
          <cell r="D33">
            <v>7.5941725</v>
          </cell>
          <cell r="E33">
            <v>19.764399999999998</v>
          </cell>
          <cell r="F33">
            <v>19.764399999999998</v>
          </cell>
          <cell r="G33">
            <v>2.5775701</v>
          </cell>
          <cell r="H33">
            <v>2.5755078</v>
          </cell>
        </row>
        <row r="34">
          <cell r="A34">
            <v>210035</v>
          </cell>
          <cell r="B34" t="str">
            <v>UMMS- Charles</v>
          </cell>
          <cell r="C34">
            <v>27070.400000000001</v>
          </cell>
          <cell r="D34">
            <v>26.692843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210037</v>
          </cell>
          <cell r="B35" t="str">
            <v>UMMS- Easton</v>
          </cell>
          <cell r="C35">
            <v>17148.671999999999</v>
          </cell>
          <cell r="D35">
            <v>16.999953999999999</v>
          </cell>
          <cell r="E35">
            <v>7.8351199999999999</v>
          </cell>
          <cell r="F35">
            <v>7.8351199999999999</v>
          </cell>
          <cell r="G35">
            <v>0.45689370000000001</v>
          </cell>
          <cell r="H35">
            <v>0.45609739999999999</v>
          </cell>
        </row>
        <row r="36">
          <cell r="A36">
            <v>210038</v>
          </cell>
          <cell r="B36" t="str">
            <v>UMMS- Midtown</v>
          </cell>
          <cell r="C36">
            <v>2891.6880000000001</v>
          </cell>
          <cell r="D36">
            <v>2.8776361000000001</v>
          </cell>
          <cell r="E36">
            <v>11.516719999999999</v>
          </cell>
          <cell r="F36">
            <v>11.516719999999999</v>
          </cell>
          <cell r="G36">
            <v>3.9826980000000001</v>
          </cell>
          <cell r="H36">
            <v>3.9605237999999998</v>
          </cell>
        </row>
        <row r="37">
          <cell r="A37">
            <v>210039</v>
          </cell>
          <cell r="B37" t="str">
            <v>Calvert</v>
          </cell>
          <cell r="C37">
            <v>15933.8</v>
          </cell>
          <cell r="D37">
            <v>15.684374</v>
          </cell>
          <cell r="E37">
            <v>7.8</v>
          </cell>
          <cell r="F37">
            <v>7.8</v>
          </cell>
          <cell r="G37">
            <v>0.4895254</v>
          </cell>
          <cell r="H37">
            <v>0.49213820000000003</v>
          </cell>
        </row>
        <row r="38">
          <cell r="A38">
            <v>210040</v>
          </cell>
          <cell r="B38" t="str">
            <v>Lifebridge- Northwest</v>
          </cell>
          <cell r="C38">
            <v>12357.066000000001</v>
          </cell>
          <cell r="D38">
            <v>12.101253</v>
          </cell>
          <cell r="E38">
            <v>16.648340000000001</v>
          </cell>
          <cell r="F38">
            <v>16.648340000000001</v>
          </cell>
          <cell r="G38">
            <v>1.3472729000000001</v>
          </cell>
          <cell r="H38">
            <v>1.3614455999999999</v>
          </cell>
        </row>
        <row r="39">
          <cell r="A39">
            <v>210043</v>
          </cell>
          <cell r="B39" t="str">
            <v>UMMS- BWMC</v>
          </cell>
          <cell r="C39">
            <v>36464.101999999999</v>
          </cell>
          <cell r="D39">
            <v>36.347605999999999</v>
          </cell>
          <cell r="E39">
            <v>54.353760000000001</v>
          </cell>
          <cell r="F39">
            <v>54.353760000000001</v>
          </cell>
          <cell r="G39">
            <v>1.4906101</v>
          </cell>
          <cell r="H39">
            <v>1.4798355999999999</v>
          </cell>
        </row>
        <row r="40">
          <cell r="A40">
            <v>210044</v>
          </cell>
          <cell r="B40" t="str">
            <v>GBMC</v>
          </cell>
          <cell r="C40">
            <v>24084.766</v>
          </cell>
          <cell r="D40">
            <v>23.728536999999999</v>
          </cell>
          <cell r="E40">
            <v>24.59732</v>
          </cell>
          <cell r="F40">
            <v>24.59732</v>
          </cell>
          <cell r="G40">
            <v>1.0212813000000001</v>
          </cell>
          <cell r="H40">
            <v>1.0258326</v>
          </cell>
        </row>
        <row r="41">
          <cell r="A41">
            <v>210048</v>
          </cell>
          <cell r="B41" t="str">
            <v>JHH- Howard County</v>
          </cell>
          <cell r="C41">
            <v>54890.8</v>
          </cell>
          <cell r="D41">
            <v>54.055568000000001</v>
          </cell>
          <cell r="E41">
            <v>22</v>
          </cell>
          <cell r="F41">
            <v>22</v>
          </cell>
          <cell r="G41">
            <v>0.40079579999999998</v>
          </cell>
          <cell r="H41">
            <v>0.4027559</v>
          </cell>
        </row>
        <row r="42">
          <cell r="A42">
            <v>210049</v>
          </cell>
          <cell r="B42" t="str">
            <v>UMMS-Upper Chesapeake</v>
          </cell>
          <cell r="C42">
            <v>34739.538</v>
          </cell>
          <cell r="D42">
            <v>34.373440000000002</v>
          </cell>
          <cell r="E42">
            <v>18.692679999999999</v>
          </cell>
          <cell r="F42">
            <v>18.692679999999999</v>
          </cell>
          <cell r="G42">
            <v>0.53808080000000003</v>
          </cell>
          <cell r="H42">
            <v>0.53815610000000003</v>
          </cell>
        </row>
        <row r="43">
          <cell r="A43">
            <v>210051</v>
          </cell>
          <cell r="B43" t="str">
            <v>Luminis- Doctors</v>
          </cell>
          <cell r="C43">
            <v>34828.794000000002</v>
          </cell>
          <cell r="D43">
            <v>34.699527000000003</v>
          </cell>
          <cell r="E43">
            <v>2.9208599999999998</v>
          </cell>
          <cell r="F43">
            <v>2.9208599999999998</v>
          </cell>
          <cell r="G43">
            <v>8.3863400000000005E-2</v>
          </cell>
          <cell r="H43">
            <v>8.3300399999999997E-2</v>
          </cell>
        </row>
        <row r="44">
          <cell r="A44">
            <v>210056</v>
          </cell>
          <cell r="B44" t="str">
            <v>MedStar- Good Sam</v>
          </cell>
          <cell r="C44">
            <v>7871.7359999999999</v>
          </cell>
          <cell r="D44">
            <v>7.7780667000000001</v>
          </cell>
          <cell r="E44">
            <v>15.91544</v>
          </cell>
          <cell r="F44">
            <v>15.91544</v>
          </cell>
          <cell r="G44">
            <v>2.0218463</v>
          </cell>
          <cell r="H44">
            <v>2.0249144000000001</v>
          </cell>
        </row>
        <row r="45">
          <cell r="A45">
            <v>210057</v>
          </cell>
          <cell r="B45" t="str">
            <v>Adventist- Shady Grove</v>
          </cell>
          <cell r="C45">
            <v>37744.572</v>
          </cell>
          <cell r="D45">
            <v>37.276819000000003</v>
          </cell>
          <cell r="E45">
            <v>23.756160000000001</v>
          </cell>
          <cell r="F45">
            <v>23.756160000000001</v>
          </cell>
          <cell r="G45">
            <v>0.62939279999999997</v>
          </cell>
          <cell r="H45">
            <v>0.63066259999999996</v>
          </cell>
        </row>
        <row r="46">
          <cell r="A46">
            <v>210060</v>
          </cell>
          <cell r="B46" t="str">
            <v>Adventist-Ft. Washington</v>
          </cell>
          <cell r="C46">
            <v>7404.1540000000005</v>
          </cell>
          <cell r="D46">
            <v>7.2797685999999997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210061</v>
          </cell>
          <cell r="B47" t="str">
            <v>Atlantic General</v>
          </cell>
          <cell r="C47">
            <v>2531.9560000000001</v>
          </cell>
          <cell r="D47">
            <v>2.4660997999999998</v>
          </cell>
          <cell r="E47">
            <v>1.12788</v>
          </cell>
          <cell r="F47">
            <v>1.12788</v>
          </cell>
          <cell r="G47">
            <v>0.44545800000000002</v>
          </cell>
          <cell r="H47">
            <v>0.45259729999999998</v>
          </cell>
        </row>
        <row r="48">
          <cell r="A48">
            <v>210062</v>
          </cell>
          <cell r="B48" t="str">
            <v>MedStar- Southern MD</v>
          </cell>
          <cell r="C48">
            <v>29929.892</v>
          </cell>
          <cell r="D48">
            <v>29.418714999999999</v>
          </cell>
          <cell r="E48">
            <v>1.8</v>
          </cell>
          <cell r="F48">
            <v>1.8</v>
          </cell>
          <cell r="G48">
            <v>6.01405E-2</v>
          </cell>
          <cell r="H48">
            <v>6.0549199999999997E-2</v>
          </cell>
        </row>
        <row r="49">
          <cell r="A49">
            <v>210063</v>
          </cell>
          <cell r="B49" t="str">
            <v>UMMS- St. Joe</v>
          </cell>
          <cell r="C49">
            <v>22507.882000000001</v>
          </cell>
          <cell r="D49">
            <v>22.175174999999999</v>
          </cell>
          <cell r="E49">
            <v>21.747420000000002</v>
          </cell>
          <cell r="F49">
            <v>21.747420000000002</v>
          </cell>
          <cell r="G49">
            <v>0.96621349999999995</v>
          </cell>
          <cell r="H49">
            <v>0.97051080000000001</v>
          </cell>
        </row>
        <row r="50">
          <cell r="A50">
            <v>210065</v>
          </cell>
          <cell r="B50" t="str">
            <v>Trinity - Holy Cross Germantown</v>
          </cell>
          <cell r="C50">
            <v>24615.668000000001</v>
          </cell>
          <cell r="D50">
            <v>24.334638999999999</v>
          </cell>
          <cell r="E50">
            <v>14.15644</v>
          </cell>
          <cell r="F50">
            <v>14.15644</v>
          </cell>
          <cell r="G50">
            <v>0.57509880000000002</v>
          </cell>
          <cell r="H50">
            <v>0.57569020000000004</v>
          </cell>
        </row>
        <row r="51">
          <cell r="A51" t="str">
            <v>Statewide</v>
          </cell>
          <cell r="B51" t="str">
            <v>Statewide</v>
          </cell>
          <cell r="C51">
            <v>920010.07</v>
          </cell>
          <cell r="D51">
            <v>909.14053999999999</v>
          </cell>
          <cell r="E51">
            <v>700.38760000000002</v>
          </cell>
          <cell r="F51">
            <v>700.38760000000002</v>
          </cell>
          <cell r="G51">
            <v>0.76128249999999997</v>
          </cell>
          <cell r="H51">
            <v>0.7623723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- All Payers"/>
      <sheetName val="Summary - Medicare FFS"/>
      <sheetName val="Summary - Medicaid"/>
    </sheetNames>
    <sheetDataSet>
      <sheetData sheetId="0">
        <row r="7">
          <cell r="A7">
            <v>210001</v>
          </cell>
          <cell r="B7" t="str">
            <v>Meritus</v>
          </cell>
          <cell r="C7" t="str">
            <v>TPR</v>
          </cell>
          <cell r="D7">
            <v>20047</v>
          </cell>
          <cell r="E7">
            <v>1943</v>
          </cell>
          <cell r="F7">
            <v>2149</v>
          </cell>
          <cell r="G7">
            <v>28</v>
          </cell>
          <cell r="H7">
            <v>9.69E-2</v>
          </cell>
          <cell r="I7">
            <v>0.1072</v>
          </cell>
          <cell r="J7">
            <v>1.4E-3</v>
          </cell>
          <cell r="K7">
            <v>4120</v>
          </cell>
          <cell r="L7">
            <v>0.20549999999999999</v>
          </cell>
          <cell r="M7">
            <v>225682270.24000001</v>
          </cell>
          <cell r="N7">
            <v>246808050.59</v>
          </cell>
          <cell r="O7">
            <v>31509299.510000002</v>
          </cell>
          <cell r="P7">
            <v>31172793.329999998</v>
          </cell>
          <cell r="Q7">
            <v>27493450.969999999</v>
          </cell>
          <cell r="R7">
            <v>151116.59</v>
          </cell>
          <cell r="S7">
            <v>58817360.890000001</v>
          </cell>
          <cell r="T7">
            <v>472490320.82999998</v>
          </cell>
          <cell r="U7">
            <v>6.6000000000000003E-2</v>
          </cell>
          <cell r="V7">
            <v>5.8200000000000002E-2</v>
          </cell>
          <cell r="W7">
            <v>2.9999999999999997E-4</v>
          </cell>
          <cell r="X7">
            <v>0.1245</v>
          </cell>
        </row>
        <row r="8">
          <cell r="A8">
            <v>210002</v>
          </cell>
          <cell r="B8" t="str">
            <v>UMMS- UMMC</v>
          </cell>
          <cell r="C8" t="str">
            <v>GBR</v>
          </cell>
          <cell r="D8">
            <v>27275</v>
          </cell>
          <cell r="E8">
            <v>2311</v>
          </cell>
          <cell r="F8">
            <v>1110</v>
          </cell>
          <cell r="G8">
            <v>69</v>
          </cell>
          <cell r="H8">
            <v>8.4699999999999998E-2</v>
          </cell>
          <cell r="I8">
            <v>4.07E-2</v>
          </cell>
          <cell r="J8">
            <v>2.5000000000000001E-3</v>
          </cell>
          <cell r="K8">
            <v>3490</v>
          </cell>
          <cell r="L8">
            <v>0.128</v>
          </cell>
          <cell r="M8">
            <v>644890130.09000003</v>
          </cell>
          <cell r="N8">
            <v>1515811780.23</v>
          </cell>
          <cell r="O8">
            <v>17214056.280000001</v>
          </cell>
          <cell r="P8">
            <v>99639042.349999994</v>
          </cell>
          <cell r="Q8">
            <v>40327760.439999998</v>
          </cell>
          <cell r="R8">
            <v>772215.8</v>
          </cell>
          <cell r="S8">
            <v>140739018.59</v>
          </cell>
          <cell r="T8">
            <v>2160701910.3200002</v>
          </cell>
          <cell r="U8">
            <v>4.6100000000000002E-2</v>
          </cell>
          <cell r="V8">
            <v>1.8700000000000001E-2</v>
          </cell>
          <cell r="W8">
            <v>4.0000000000000002E-4</v>
          </cell>
          <cell r="X8">
            <v>6.5100000000000005E-2</v>
          </cell>
        </row>
        <row r="9">
          <cell r="A9">
            <v>210003</v>
          </cell>
          <cell r="B9" t="str">
            <v>UMMS- Capital Region</v>
          </cell>
          <cell r="C9" t="str">
            <v>GBR</v>
          </cell>
          <cell r="D9">
            <v>14451</v>
          </cell>
          <cell r="E9">
            <v>898</v>
          </cell>
          <cell r="F9">
            <v>946</v>
          </cell>
          <cell r="G9" t="str">
            <v xml:space="preserve"> </v>
          </cell>
          <cell r="H9">
            <v>6.2100000000000002E-2</v>
          </cell>
          <cell r="I9">
            <v>6.5500000000000003E-2</v>
          </cell>
          <cell r="J9" t="str">
            <v xml:space="preserve"> </v>
          </cell>
          <cell r="K9">
            <v>1844</v>
          </cell>
          <cell r="L9">
            <v>0.12759999999999999</v>
          </cell>
          <cell r="M9">
            <v>107654953.70999999</v>
          </cell>
          <cell r="N9">
            <v>302734574.12</v>
          </cell>
          <cell r="O9">
            <v>17623048.640000001</v>
          </cell>
          <cell r="P9">
            <v>24983821.59</v>
          </cell>
          <cell r="Q9">
            <v>17408244.420000002</v>
          </cell>
          <cell r="R9" t="str">
            <v xml:space="preserve"> </v>
          </cell>
          <cell r="S9">
            <v>42392066.009999998</v>
          </cell>
          <cell r="T9">
            <v>410389527.82999998</v>
          </cell>
          <cell r="U9">
            <v>6.0900000000000003E-2</v>
          </cell>
          <cell r="V9">
            <v>4.24E-2</v>
          </cell>
          <cell r="W9" t="str">
            <v xml:space="preserve"> </v>
          </cell>
          <cell r="X9">
            <v>0.1033</v>
          </cell>
        </row>
        <row r="10">
          <cell r="A10">
            <v>210004</v>
          </cell>
          <cell r="B10" t="str">
            <v>Trinity - Holy Cross</v>
          </cell>
          <cell r="C10" t="str">
            <v>GBR</v>
          </cell>
          <cell r="D10">
            <v>31665</v>
          </cell>
          <cell r="E10">
            <v>1834</v>
          </cell>
          <cell r="F10">
            <v>1646</v>
          </cell>
          <cell r="G10">
            <v>21</v>
          </cell>
          <cell r="H10">
            <v>5.79E-2</v>
          </cell>
          <cell r="I10">
            <v>5.1999999999999998E-2</v>
          </cell>
          <cell r="J10">
            <v>6.9999999999999999E-4</v>
          </cell>
          <cell r="K10">
            <v>3501</v>
          </cell>
          <cell r="L10">
            <v>0.1106</v>
          </cell>
          <cell r="M10">
            <v>165366427.09</v>
          </cell>
          <cell r="N10">
            <v>413580319.36000001</v>
          </cell>
          <cell r="O10">
            <v>20587515.579999998</v>
          </cell>
          <cell r="P10">
            <v>38925158.369999997</v>
          </cell>
          <cell r="Q10">
            <v>29000581.18</v>
          </cell>
          <cell r="R10">
            <v>133395.37</v>
          </cell>
          <cell r="S10">
            <v>68059134.920000002</v>
          </cell>
          <cell r="T10">
            <v>578946746.45000005</v>
          </cell>
          <cell r="U10">
            <v>6.7199999999999996E-2</v>
          </cell>
          <cell r="V10">
            <v>5.0099999999999999E-2</v>
          </cell>
          <cell r="W10">
            <v>2.0000000000000001E-4</v>
          </cell>
          <cell r="X10">
            <v>0.1176</v>
          </cell>
        </row>
        <row r="11">
          <cell r="A11">
            <v>210005</v>
          </cell>
          <cell r="B11" t="str">
            <v>Frederick</v>
          </cell>
          <cell r="C11" t="str">
            <v>GBR</v>
          </cell>
          <cell r="D11">
            <v>20552</v>
          </cell>
          <cell r="E11">
            <v>1788</v>
          </cell>
          <cell r="F11">
            <v>1600</v>
          </cell>
          <cell r="G11">
            <v>25</v>
          </cell>
          <cell r="H11">
            <v>8.6999999999999994E-2</v>
          </cell>
          <cell r="I11">
            <v>7.7899999999999997E-2</v>
          </cell>
          <cell r="J11">
            <v>1.1999999999999999E-3</v>
          </cell>
          <cell r="K11">
            <v>3413</v>
          </cell>
          <cell r="L11">
            <v>0.1661</v>
          </cell>
          <cell r="M11">
            <v>170151449.40000001</v>
          </cell>
          <cell r="N11">
            <v>245094670.84999999</v>
          </cell>
          <cell r="O11">
            <v>33582033.609999999</v>
          </cell>
          <cell r="P11">
            <v>30293100.699999999</v>
          </cell>
          <cell r="Q11">
            <v>20032858.199999999</v>
          </cell>
          <cell r="R11">
            <v>148478.12</v>
          </cell>
          <cell r="S11">
            <v>50474437.020000003</v>
          </cell>
          <cell r="T11">
            <v>415246120.25</v>
          </cell>
          <cell r="U11">
            <v>7.2999999999999995E-2</v>
          </cell>
          <cell r="V11">
            <v>4.82E-2</v>
          </cell>
          <cell r="W11">
            <v>4.0000000000000002E-4</v>
          </cell>
          <cell r="X11">
            <v>0.1216</v>
          </cell>
        </row>
        <row r="12">
          <cell r="A12">
            <v>210006</v>
          </cell>
          <cell r="B12" t="str">
            <v>UMMS- Harford</v>
          </cell>
          <cell r="C12" t="str">
            <v>GBR</v>
          </cell>
          <cell r="D12">
            <v>5166</v>
          </cell>
          <cell r="E12">
            <v>695</v>
          </cell>
          <cell r="F12">
            <v>710</v>
          </cell>
          <cell r="G12" t="str">
            <v xml:space="preserve"> </v>
          </cell>
          <cell r="H12">
            <v>0.13450000000000001</v>
          </cell>
          <cell r="I12">
            <v>0.13739999999999999</v>
          </cell>
          <cell r="J12" t="str">
            <v xml:space="preserve"> </v>
          </cell>
          <cell r="K12">
            <v>1405</v>
          </cell>
          <cell r="L12">
            <v>0.27200000000000002</v>
          </cell>
          <cell r="M12">
            <v>48180785.560000002</v>
          </cell>
          <cell r="N12">
            <v>67386125.109999999</v>
          </cell>
          <cell r="O12">
            <v>8819895.3100000005</v>
          </cell>
          <cell r="P12">
            <v>11310554.279999999</v>
          </cell>
          <cell r="Q12">
            <v>9802440.8300000001</v>
          </cell>
          <cell r="R12" t="str">
            <v xml:space="preserve"> </v>
          </cell>
          <cell r="S12">
            <v>21112995.109999999</v>
          </cell>
          <cell r="T12">
            <v>115566910.67</v>
          </cell>
          <cell r="U12">
            <v>9.7900000000000001E-2</v>
          </cell>
          <cell r="V12">
            <v>8.48E-2</v>
          </cell>
          <cell r="W12" t="str">
            <v xml:space="preserve"> </v>
          </cell>
          <cell r="X12">
            <v>0.1827</v>
          </cell>
        </row>
        <row r="13">
          <cell r="A13">
            <v>210008</v>
          </cell>
          <cell r="B13" t="str">
            <v>Mercy</v>
          </cell>
          <cell r="C13" t="str">
            <v>GBR</v>
          </cell>
          <cell r="D13">
            <v>13526</v>
          </cell>
          <cell r="E13">
            <v>1010</v>
          </cell>
          <cell r="F13">
            <v>906</v>
          </cell>
          <cell r="G13">
            <v>2</v>
          </cell>
          <cell r="H13">
            <v>7.4700000000000003E-2</v>
          </cell>
          <cell r="I13">
            <v>6.7000000000000004E-2</v>
          </cell>
          <cell r="J13">
            <v>1E-4</v>
          </cell>
          <cell r="K13">
            <v>1918</v>
          </cell>
          <cell r="L13">
            <v>0.14180000000000001</v>
          </cell>
          <cell r="M13">
            <v>435537563.76999998</v>
          </cell>
          <cell r="N13">
            <v>230840798.28</v>
          </cell>
          <cell r="O13">
            <v>17501380.449999999</v>
          </cell>
          <cell r="P13">
            <v>18984131.809999999</v>
          </cell>
          <cell r="Q13">
            <v>15348158.76</v>
          </cell>
          <cell r="R13">
            <v>14766.87</v>
          </cell>
          <cell r="S13">
            <v>34347057.439999998</v>
          </cell>
          <cell r="T13">
            <v>666378362.04999995</v>
          </cell>
          <cell r="U13">
            <v>2.8500000000000001E-2</v>
          </cell>
          <cell r="V13">
            <v>2.3E-2</v>
          </cell>
          <cell r="W13">
            <v>0</v>
          </cell>
          <cell r="X13">
            <v>5.1499999999999997E-2</v>
          </cell>
        </row>
        <row r="14">
          <cell r="A14">
            <v>210009</v>
          </cell>
          <cell r="B14" t="str">
            <v>JHH- Johns Hopkins</v>
          </cell>
          <cell r="C14" t="str">
            <v>GBR</v>
          </cell>
          <cell r="D14">
            <v>44504</v>
          </cell>
          <cell r="E14">
            <v>4660</v>
          </cell>
          <cell r="F14">
            <v>2319</v>
          </cell>
          <cell r="G14">
            <v>182</v>
          </cell>
          <cell r="H14">
            <v>0.1047</v>
          </cell>
          <cell r="I14">
            <v>5.21E-2</v>
          </cell>
          <cell r="J14">
            <v>4.1000000000000003E-3</v>
          </cell>
          <cell r="K14">
            <v>7161</v>
          </cell>
          <cell r="L14">
            <v>0.16089999999999999</v>
          </cell>
          <cell r="M14">
            <v>1178294784.77</v>
          </cell>
          <cell r="N14">
            <v>1828305756.3299999</v>
          </cell>
          <cell r="O14">
            <v>16254599.91</v>
          </cell>
          <cell r="P14">
            <v>177446232.44</v>
          </cell>
          <cell r="Q14">
            <v>75473871.409999996</v>
          </cell>
          <cell r="R14">
            <v>2271437.4700000002</v>
          </cell>
          <cell r="S14">
            <v>255191541.31999999</v>
          </cell>
          <cell r="T14">
            <v>3006600541.0999999</v>
          </cell>
          <cell r="U14">
            <v>5.8999999999999997E-2</v>
          </cell>
          <cell r="V14">
            <v>2.5100000000000001E-2</v>
          </cell>
          <cell r="W14">
            <v>8.0000000000000004E-4</v>
          </cell>
          <cell r="X14">
            <v>8.4900000000000003E-2</v>
          </cell>
        </row>
        <row r="15">
          <cell r="A15">
            <v>210011</v>
          </cell>
          <cell r="B15" t="str">
            <v>Saint Agnes</v>
          </cell>
          <cell r="C15" t="str">
            <v>GBR</v>
          </cell>
          <cell r="D15">
            <v>15474</v>
          </cell>
          <cell r="E15">
            <v>1566</v>
          </cell>
          <cell r="F15">
            <v>1527</v>
          </cell>
          <cell r="G15">
            <v>44</v>
          </cell>
          <cell r="H15">
            <v>0.1012</v>
          </cell>
          <cell r="I15">
            <v>9.8699999999999996E-2</v>
          </cell>
          <cell r="J15">
            <v>2.8E-3</v>
          </cell>
          <cell r="K15">
            <v>3137</v>
          </cell>
          <cell r="L15">
            <v>0.20269999999999999</v>
          </cell>
          <cell r="M15">
            <v>251599851.03</v>
          </cell>
          <cell r="N15">
            <v>262581736.19999999</v>
          </cell>
          <cell r="O15">
            <v>37514258.469999999</v>
          </cell>
          <cell r="P15">
            <v>41140727.469999999</v>
          </cell>
          <cell r="Q15">
            <v>24604252.559999999</v>
          </cell>
          <cell r="R15">
            <v>320123.01</v>
          </cell>
          <cell r="S15">
            <v>66065103.039999999</v>
          </cell>
          <cell r="T15">
            <v>514181587.23000002</v>
          </cell>
          <cell r="U15">
            <v>0.08</v>
          </cell>
          <cell r="V15">
            <v>4.7899999999999998E-2</v>
          </cell>
          <cell r="W15">
            <v>5.9999999999999995E-4</v>
          </cell>
          <cell r="X15">
            <v>0.1285</v>
          </cell>
        </row>
        <row r="16">
          <cell r="A16">
            <v>210012</v>
          </cell>
          <cell r="B16" t="str">
            <v>Lifebridge- Sinai</v>
          </cell>
          <cell r="C16" t="str">
            <v>GBR</v>
          </cell>
          <cell r="D16">
            <v>19210</v>
          </cell>
          <cell r="E16">
            <v>1820</v>
          </cell>
          <cell r="F16">
            <v>1626</v>
          </cell>
          <cell r="G16">
            <v>54</v>
          </cell>
          <cell r="H16">
            <v>9.4700000000000006E-2</v>
          </cell>
          <cell r="I16">
            <v>8.4599999999999995E-2</v>
          </cell>
          <cell r="J16">
            <v>2.8E-3</v>
          </cell>
          <cell r="K16">
            <v>3500</v>
          </cell>
          <cell r="L16">
            <v>0.1822</v>
          </cell>
          <cell r="M16">
            <v>440363069.04000002</v>
          </cell>
          <cell r="N16">
            <v>519223712.13</v>
          </cell>
          <cell r="O16">
            <v>34674902.689999998</v>
          </cell>
          <cell r="P16">
            <v>61462804.109999999</v>
          </cell>
          <cell r="Q16">
            <v>33656528.57</v>
          </cell>
          <cell r="R16">
            <v>870873.78</v>
          </cell>
          <cell r="S16">
            <v>95990206.459999993</v>
          </cell>
          <cell r="T16">
            <v>959586781.16999996</v>
          </cell>
          <cell r="U16">
            <v>6.4100000000000004E-2</v>
          </cell>
          <cell r="V16">
            <v>3.5099999999999999E-2</v>
          </cell>
          <cell r="W16">
            <v>8.9999999999999998E-4</v>
          </cell>
          <cell r="X16">
            <v>0.1</v>
          </cell>
        </row>
        <row r="17">
          <cell r="A17">
            <v>210015</v>
          </cell>
          <cell r="B17" t="str">
            <v>MedStar- Franklin Square</v>
          </cell>
          <cell r="C17" t="str">
            <v>GBR</v>
          </cell>
          <cell r="D17">
            <v>23943</v>
          </cell>
          <cell r="E17">
            <v>2449</v>
          </cell>
          <cell r="F17">
            <v>2566</v>
          </cell>
          <cell r="G17">
            <v>2</v>
          </cell>
          <cell r="H17">
            <v>0.1023</v>
          </cell>
          <cell r="I17">
            <v>0.1072</v>
          </cell>
          <cell r="J17">
            <v>1E-4</v>
          </cell>
          <cell r="K17">
            <v>5017</v>
          </cell>
          <cell r="L17">
            <v>0.20949999999999999</v>
          </cell>
          <cell r="M17">
            <v>284249192.25999999</v>
          </cell>
          <cell r="N17">
            <v>386530030.42000002</v>
          </cell>
          <cell r="O17">
            <v>34932780.409999996</v>
          </cell>
          <cell r="P17">
            <v>47033063.090000004</v>
          </cell>
          <cell r="Q17">
            <v>39220403.899999999</v>
          </cell>
          <cell r="R17">
            <v>9911.25</v>
          </cell>
          <cell r="S17">
            <v>86263378.239999995</v>
          </cell>
          <cell r="T17">
            <v>670779222.67999995</v>
          </cell>
          <cell r="U17">
            <v>7.0099999999999996E-2</v>
          </cell>
          <cell r="V17">
            <v>5.8500000000000003E-2</v>
          </cell>
          <cell r="W17">
            <v>0</v>
          </cell>
          <cell r="X17">
            <v>0.12859999999999999</v>
          </cell>
        </row>
        <row r="18">
          <cell r="A18">
            <v>210016</v>
          </cell>
          <cell r="B18" t="str">
            <v>Adventist- White Oak</v>
          </cell>
          <cell r="C18" t="str">
            <v>GBR</v>
          </cell>
          <cell r="D18">
            <v>14090</v>
          </cell>
          <cell r="E18">
            <v>1159</v>
          </cell>
          <cell r="F18">
            <v>1381</v>
          </cell>
          <cell r="G18" t="str">
            <v xml:space="preserve"> </v>
          </cell>
          <cell r="H18">
            <v>8.2299999999999998E-2</v>
          </cell>
          <cell r="I18">
            <v>9.8000000000000004E-2</v>
          </cell>
          <cell r="J18" t="str">
            <v xml:space="preserve"> </v>
          </cell>
          <cell r="K18">
            <v>2540</v>
          </cell>
          <cell r="L18">
            <v>0.18029999999999999</v>
          </cell>
          <cell r="M18">
            <v>114128967.52</v>
          </cell>
          <cell r="N18">
            <v>236956504.16999999</v>
          </cell>
          <cell r="O18">
            <v>20421370.239999998</v>
          </cell>
          <cell r="P18">
            <v>27014815.739999998</v>
          </cell>
          <cell r="Q18">
            <v>25028241.149999999</v>
          </cell>
          <cell r="R18" t="str">
            <v xml:space="preserve"> </v>
          </cell>
          <cell r="S18">
            <v>52043056.890000001</v>
          </cell>
          <cell r="T18">
            <v>351085471.69</v>
          </cell>
          <cell r="U18">
            <v>7.6899999999999996E-2</v>
          </cell>
          <cell r="V18">
            <v>7.1300000000000002E-2</v>
          </cell>
          <cell r="W18" t="str">
            <v xml:space="preserve"> </v>
          </cell>
          <cell r="X18">
            <v>0.1482</v>
          </cell>
        </row>
        <row r="19">
          <cell r="A19">
            <v>210017</v>
          </cell>
          <cell r="B19" t="str">
            <v>Garrett</v>
          </cell>
          <cell r="C19" t="str">
            <v>TPR</v>
          </cell>
          <cell r="D19">
            <v>2174</v>
          </cell>
          <cell r="E19">
            <v>133</v>
          </cell>
          <cell r="F19">
            <v>264</v>
          </cell>
          <cell r="G19">
            <v>5</v>
          </cell>
          <cell r="H19">
            <v>6.1199999999999997E-2</v>
          </cell>
          <cell r="I19">
            <v>0.12139999999999999</v>
          </cell>
          <cell r="J19">
            <v>2.3E-3</v>
          </cell>
          <cell r="K19">
            <v>402</v>
          </cell>
          <cell r="L19">
            <v>0.18490000000000001</v>
          </cell>
          <cell r="M19">
            <v>60270631.810000002</v>
          </cell>
          <cell r="N19">
            <v>30016549.870000001</v>
          </cell>
          <cell r="O19">
            <v>4564338.72</v>
          </cell>
          <cell r="P19">
            <v>2345755.5699999998</v>
          </cell>
          <cell r="Q19">
            <v>3863985.6</v>
          </cell>
          <cell r="R19">
            <v>39995.480000000003</v>
          </cell>
          <cell r="S19">
            <v>6249736.6500000004</v>
          </cell>
          <cell r="T19">
            <v>90287181.680000007</v>
          </cell>
          <cell r="U19">
            <v>2.5999999999999999E-2</v>
          </cell>
          <cell r="V19">
            <v>4.2799999999999998E-2</v>
          </cell>
          <cell r="W19">
            <v>4.0000000000000002E-4</v>
          </cell>
          <cell r="X19">
            <v>6.9199999999999998E-2</v>
          </cell>
        </row>
        <row r="20">
          <cell r="A20">
            <v>210018</v>
          </cell>
          <cell r="B20" t="str">
            <v>MedStar- Montgomery</v>
          </cell>
          <cell r="C20" t="str">
            <v>GBR</v>
          </cell>
          <cell r="D20">
            <v>7988</v>
          </cell>
          <cell r="E20">
            <v>900</v>
          </cell>
          <cell r="F20">
            <v>742</v>
          </cell>
          <cell r="G20">
            <v>12</v>
          </cell>
          <cell r="H20">
            <v>0.11269999999999999</v>
          </cell>
          <cell r="I20">
            <v>9.2899999999999996E-2</v>
          </cell>
          <cell r="J20">
            <v>1.5E-3</v>
          </cell>
          <cell r="K20">
            <v>1654</v>
          </cell>
          <cell r="L20">
            <v>0.20710000000000001</v>
          </cell>
          <cell r="M20">
            <v>117835747.41</v>
          </cell>
          <cell r="N20">
            <v>99353850.590000004</v>
          </cell>
          <cell r="O20">
            <v>18559154.57</v>
          </cell>
          <cell r="P20">
            <v>16414638.91</v>
          </cell>
          <cell r="Q20">
            <v>9114745.9800000004</v>
          </cell>
          <cell r="R20">
            <v>63323.05</v>
          </cell>
          <cell r="S20">
            <v>25592707.940000001</v>
          </cell>
          <cell r="T20">
            <v>217189598</v>
          </cell>
          <cell r="U20">
            <v>7.5600000000000001E-2</v>
          </cell>
          <cell r="V20">
            <v>4.2000000000000003E-2</v>
          </cell>
          <cell r="W20">
            <v>2.9999999999999997E-4</v>
          </cell>
          <cell r="X20">
            <v>0.1178</v>
          </cell>
        </row>
        <row r="21">
          <cell r="A21">
            <v>210019</v>
          </cell>
          <cell r="B21" t="str">
            <v>Tidal- Peninsula</v>
          </cell>
          <cell r="C21" t="str">
            <v>GBR</v>
          </cell>
          <cell r="D21">
            <v>20724</v>
          </cell>
          <cell r="E21">
            <v>1740</v>
          </cell>
          <cell r="F21">
            <v>1291</v>
          </cell>
          <cell r="G21">
            <v>21</v>
          </cell>
          <cell r="H21">
            <v>8.4000000000000005E-2</v>
          </cell>
          <cell r="I21">
            <v>6.2300000000000001E-2</v>
          </cell>
          <cell r="J21">
            <v>1E-3</v>
          </cell>
          <cell r="K21">
            <v>3052</v>
          </cell>
          <cell r="L21">
            <v>0.14729999999999999</v>
          </cell>
          <cell r="M21">
            <v>244170249.09</v>
          </cell>
          <cell r="N21">
            <v>330218681.31</v>
          </cell>
          <cell r="O21">
            <v>22949975.449999999</v>
          </cell>
          <cell r="P21">
            <v>32962569.079999998</v>
          </cell>
          <cell r="Q21">
            <v>18367060.829999998</v>
          </cell>
          <cell r="R21">
            <v>109768.31</v>
          </cell>
          <cell r="S21">
            <v>51439398.219999999</v>
          </cell>
          <cell r="T21">
            <v>574388930.39999998</v>
          </cell>
          <cell r="U21">
            <v>5.74E-2</v>
          </cell>
          <cell r="V21">
            <v>3.2000000000000001E-2</v>
          </cell>
          <cell r="W21">
            <v>2.0000000000000001E-4</v>
          </cell>
          <cell r="X21">
            <v>8.9599999999999999E-2</v>
          </cell>
        </row>
        <row r="22">
          <cell r="A22">
            <v>210022</v>
          </cell>
          <cell r="B22" t="str">
            <v>JHH- Suburban</v>
          </cell>
          <cell r="C22" t="str">
            <v>GBR</v>
          </cell>
          <cell r="D22">
            <v>14547</v>
          </cell>
          <cell r="E22">
            <v>1600</v>
          </cell>
          <cell r="F22">
            <v>1255</v>
          </cell>
          <cell r="G22">
            <v>1</v>
          </cell>
          <cell r="H22">
            <v>0.11</v>
          </cell>
          <cell r="I22">
            <v>8.6300000000000002E-2</v>
          </cell>
          <cell r="J22">
            <v>1E-4</v>
          </cell>
          <cell r="K22">
            <v>2856</v>
          </cell>
          <cell r="L22">
            <v>0.1963</v>
          </cell>
          <cell r="M22">
            <v>162015881.88999999</v>
          </cell>
          <cell r="N22">
            <v>254068247.38</v>
          </cell>
          <cell r="O22">
            <v>23124626.210000001</v>
          </cell>
          <cell r="P22">
            <v>32237418.84</v>
          </cell>
          <cell r="Q22">
            <v>17306740.829999998</v>
          </cell>
          <cell r="R22">
            <v>7172.01</v>
          </cell>
          <cell r="S22">
            <v>49551331.68</v>
          </cell>
          <cell r="T22">
            <v>416084129.26999998</v>
          </cell>
          <cell r="U22">
            <v>7.7499999999999999E-2</v>
          </cell>
          <cell r="V22">
            <v>4.1599999999999998E-2</v>
          </cell>
          <cell r="W22">
            <v>0</v>
          </cell>
          <cell r="X22">
            <v>0.1191</v>
          </cell>
        </row>
        <row r="23">
          <cell r="A23">
            <v>210023</v>
          </cell>
          <cell r="B23" t="str">
            <v>Luminis- Anne Arundel</v>
          </cell>
          <cell r="C23" t="str">
            <v>GBR</v>
          </cell>
          <cell r="D23">
            <v>31255</v>
          </cell>
          <cell r="E23">
            <v>2460</v>
          </cell>
          <cell r="F23">
            <v>3026</v>
          </cell>
          <cell r="G23">
            <v>36</v>
          </cell>
          <cell r="H23">
            <v>7.8700000000000006E-2</v>
          </cell>
          <cell r="I23">
            <v>9.6799999999999997E-2</v>
          </cell>
          <cell r="J23">
            <v>1.1999999999999999E-3</v>
          </cell>
          <cell r="K23">
            <v>5522</v>
          </cell>
          <cell r="L23">
            <v>0.1767</v>
          </cell>
          <cell r="M23">
            <v>350411669.77999997</v>
          </cell>
          <cell r="N23">
            <v>381415195.70999998</v>
          </cell>
          <cell r="O23">
            <v>27928370.550000001</v>
          </cell>
          <cell r="P23">
            <v>46346050.990000002</v>
          </cell>
          <cell r="Q23">
            <v>40905396.420000002</v>
          </cell>
          <cell r="R23">
            <v>198752.64000000001</v>
          </cell>
          <cell r="S23">
            <v>87450200.049999997</v>
          </cell>
          <cell r="T23">
            <v>731826865.49000001</v>
          </cell>
          <cell r="U23">
            <v>6.3299999999999995E-2</v>
          </cell>
          <cell r="V23">
            <v>5.5899999999999998E-2</v>
          </cell>
          <cell r="W23">
            <v>2.9999999999999997E-4</v>
          </cell>
          <cell r="X23">
            <v>0.1195</v>
          </cell>
        </row>
        <row r="24">
          <cell r="A24">
            <v>210024</v>
          </cell>
          <cell r="B24" t="str">
            <v>MedStar- Union Mem</v>
          </cell>
          <cell r="C24" t="str">
            <v>GBR</v>
          </cell>
          <cell r="D24">
            <v>10278</v>
          </cell>
          <cell r="E24">
            <v>1204</v>
          </cell>
          <cell r="F24">
            <v>1413</v>
          </cell>
          <cell r="G24" t="str">
            <v xml:space="preserve"> </v>
          </cell>
          <cell r="H24">
            <v>0.1171</v>
          </cell>
          <cell r="I24">
            <v>0.13750000000000001</v>
          </cell>
          <cell r="J24" t="str">
            <v xml:space="preserve"> </v>
          </cell>
          <cell r="K24">
            <v>2617</v>
          </cell>
          <cell r="L24">
            <v>0.25459999999999999</v>
          </cell>
          <cell r="M24">
            <v>212164385.46000001</v>
          </cell>
          <cell r="N24">
            <v>285859591.37</v>
          </cell>
          <cell r="O24">
            <v>14607904.220000001</v>
          </cell>
          <cell r="P24">
            <v>33218957.609999999</v>
          </cell>
          <cell r="Q24">
            <v>28266334.300000001</v>
          </cell>
          <cell r="R24" t="str">
            <v xml:space="preserve"> </v>
          </cell>
          <cell r="S24">
            <v>61485291.909999996</v>
          </cell>
          <cell r="T24">
            <v>498023976.82999998</v>
          </cell>
          <cell r="U24">
            <v>6.6699999999999995E-2</v>
          </cell>
          <cell r="V24">
            <v>5.6800000000000003E-2</v>
          </cell>
          <cell r="W24" t="str">
            <v xml:space="preserve"> </v>
          </cell>
          <cell r="X24">
            <v>0.1235</v>
          </cell>
        </row>
        <row r="25">
          <cell r="A25">
            <v>210027</v>
          </cell>
          <cell r="B25" t="str">
            <v>Western Maryland</v>
          </cell>
          <cell r="C25" t="str">
            <v>TPR</v>
          </cell>
          <cell r="D25">
            <v>11915</v>
          </cell>
          <cell r="E25">
            <v>1131</v>
          </cell>
          <cell r="F25">
            <v>1234</v>
          </cell>
          <cell r="G25" t="str">
            <v xml:space="preserve"> </v>
          </cell>
          <cell r="H25">
            <v>9.4899999999999998E-2</v>
          </cell>
          <cell r="I25">
            <v>0.1036</v>
          </cell>
          <cell r="J25" t="str">
            <v xml:space="preserve"> </v>
          </cell>
          <cell r="K25">
            <v>2365</v>
          </cell>
          <cell r="L25">
            <v>0.19850000000000001</v>
          </cell>
          <cell r="M25">
            <v>191738677.52000001</v>
          </cell>
          <cell r="N25">
            <v>195571338.37</v>
          </cell>
          <cell r="O25">
            <v>13884764</v>
          </cell>
          <cell r="P25">
            <v>21252548.91</v>
          </cell>
          <cell r="Q25">
            <v>18760057.050000001</v>
          </cell>
          <cell r="R25" t="str">
            <v xml:space="preserve"> </v>
          </cell>
          <cell r="S25">
            <v>40012605.960000001</v>
          </cell>
          <cell r="T25">
            <v>387310015.88999999</v>
          </cell>
          <cell r="U25">
            <v>5.4899999999999997E-2</v>
          </cell>
          <cell r="V25">
            <v>4.8399999999999999E-2</v>
          </cell>
          <cell r="W25" t="str">
            <v xml:space="preserve"> </v>
          </cell>
          <cell r="X25">
            <v>0.1033</v>
          </cell>
        </row>
        <row r="26">
          <cell r="A26">
            <v>210028</v>
          </cell>
          <cell r="B26" t="str">
            <v>MedStar- St. Mary's</v>
          </cell>
          <cell r="C26" t="str">
            <v>GBR</v>
          </cell>
          <cell r="D26">
            <v>8877</v>
          </cell>
          <cell r="E26">
            <v>706</v>
          </cell>
          <cell r="F26">
            <v>1101</v>
          </cell>
          <cell r="G26">
            <v>4</v>
          </cell>
          <cell r="H26">
            <v>7.9500000000000001E-2</v>
          </cell>
          <cell r="I26">
            <v>0.124</v>
          </cell>
          <cell r="J26">
            <v>5.0000000000000001E-4</v>
          </cell>
          <cell r="K26">
            <v>1811</v>
          </cell>
          <cell r="L26">
            <v>0.20399999999999999</v>
          </cell>
          <cell r="M26">
            <v>129745399.98999999</v>
          </cell>
          <cell r="N26">
            <v>99400023.700000003</v>
          </cell>
          <cell r="O26">
            <v>14332998.15</v>
          </cell>
          <cell r="P26">
            <v>11451744.32</v>
          </cell>
          <cell r="Q26">
            <v>14490846.199999999</v>
          </cell>
          <cell r="R26">
            <v>19315.080000000002</v>
          </cell>
          <cell r="S26">
            <v>25961905.600000001</v>
          </cell>
          <cell r="T26">
            <v>229145423.69</v>
          </cell>
          <cell r="U26">
            <v>0.05</v>
          </cell>
          <cell r="V26">
            <v>6.3200000000000006E-2</v>
          </cell>
          <cell r="W26">
            <v>1E-4</v>
          </cell>
          <cell r="X26">
            <v>0.1133</v>
          </cell>
        </row>
        <row r="27">
          <cell r="A27">
            <v>210029</v>
          </cell>
          <cell r="B27" t="str">
            <v>JHH- Bayview</v>
          </cell>
          <cell r="C27" t="str">
            <v>GBR</v>
          </cell>
          <cell r="D27">
            <v>18550</v>
          </cell>
          <cell r="E27">
            <v>1774</v>
          </cell>
          <cell r="F27">
            <v>1641</v>
          </cell>
          <cell r="G27">
            <v>10</v>
          </cell>
          <cell r="H27">
            <v>9.5600000000000004E-2</v>
          </cell>
          <cell r="I27">
            <v>8.8499999999999995E-2</v>
          </cell>
          <cell r="J27">
            <v>5.0000000000000001E-4</v>
          </cell>
          <cell r="K27">
            <v>3425</v>
          </cell>
          <cell r="L27">
            <v>0.18459999999999999</v>
          </cell>
          <cell r="M27">
            <v>323752509.5</v>
          </cell>
          <cell r="N27">
            <v>481674839.98000002</v>
          </cell>
          <cell r="O27">
            <v>9572244.4700000007</v>
          </cell>
          <cell r="P27">
            <v>49095214.82</v>
          </cell>
          <cell r="Q27">
            <v>38189100.399999999</v>
          </cell>
          <cell r="R27">
            <v>50057.58</v>
          </cell>
          <cell r="S27">
            <v>87334372.799999997</v>
          </cell>
          <cell r="T27">
            <v>805427349.48000002</v>
          </cell>
          <cell r="U27">
            <v>6.0999999999999999E-2</v>
          </cell>
          <cell r="V27">
            <v>4.7399999999999998E-2</v>
          </cell>
          <cell r="W27">
            <v>1E-4</v>
          </cell>
          <cell r="X27">
            <v>0.1084</v>
          </cell>
        </row>
        <row r="28">
          <cell r="A28">
            <v>210030</v>
          </cell>
          <cell r="B28" t="str">
            <v>UMMS- Chestertown</v>
          </cell>
          <cell r="C28" t="str">
            <v>TPR</v>
          </cell>
          <cell r="D28">
            <v>601</v>
          </cell>
          <cell r="E28">
            <v>43</v>
          </cell>
          <cell r="F28">
            <v>108</v>
          </cell>
          <cell r="G28" t="str">
            <v xml:space="preserve"> </v>
          </cell>
          <cell r="H28">
            <v>7.1499999999999994E-2</v>
          </cell>
          <cell r="I28">
            <v>0.1797</v>
          </cell>
          <cell r="J28" t="str">
            <v xml:space="preserve"> </v>
          </cell>
          <cell r="K28">
            <v>151</v>
          </cell>
          <cell r="L28">
            <v>0.25119999999999998</v>
          </cell>
          <cell r="M28">
            <v>44168717.829999998</v>
          </cell>
          <cell r="N28">
            <v>8674385.6400000006</v>
          </cell>
          <cell r="O28">
            <v>4624155.71</v>
          </cell>
          <cell r="P28">
            <v>1120645.9099999999</v>
          </cell>
          <cell r="Q28">
            <v>2589332.81</v>
          </cell>
          <cell r="R28" t="str">
            <v xml:space="preserve"> </v>
          </cell>
          <cell r="S28">
            <v>3709978.72</v>
          </cell>
          <cell r="T28">
            <v>52843103.469999999</v>
          </cell>
          <cell r="U28">
            <v>2.12E-2</v>
          </cell>
          <cell r="V28">
            <v>4.9000000000000002E-2</v>
          </cell>
          <cell r="W28" t="str">
            <v xml:space="preserve"> </v>
          </cell>
          <cell r="X28">
            <v>7.0199999999999999E-2</v>
          </cell>
        </row>
        <row r="29">
          <cell r="A29">
            <v>210032</v>
          </cell>
          <cell r="B29" t="str">
            <v>ChristianaCare, Union</v>
          </cell>
          <cell r="C29" t="str">
            <v>TPR</v>
          </cell>
          <cell r="D29">
            <v>6472</v>
          </cell>
          <cell r="E29">
            <v>587</v>
          </cell>
          <cell r="F29">
            <v>1025</v>
          </cell>
          <cell r="G29" t="str">
            <v xml:space="preserve"> </v>
          </cell>
          <cell r="H29">
            <v>9.0700000000000003E-2</v>
          </cell>
          <cell r="I29">
            <v>0.15840000000000001</v>
          </cell>
          <cell r="J29" t="str">
            <v xml:space="preserve"> </v>
          </cell>
          <cell r="K29">
            <v>1612</v>
          </cell>
          <cell r="L29">
            <v>0.24909999999999999</v>
          </cell>
          <cell r="M29">
            <v>94118666.180000007</v>
          </cell>
          <cell r="N29">
            <v>102836490.31999999</v>
          </cell>
          <cell r="O29">
            <v>1119504.1599999999</v>
          </cell>
          <cell r="P29">
            <v>12001843.25</v>
          </cell>
          <cell r="Q29">
            <v>14194029.32</v>
          </cell>
          <cell r="R29" t="str">
            <v xml:space="preserve"> </v>
          </cell>
          <cell r="S29">
            <v>26195872.57</v>
          </cell>
          <cell r="T29">
            <v>196955156.5</v>
          </cell>
          <cell r="U29">
            <v>6.0900000000000003E-2</v>
          </cell>
          <cell r="V29">
            <v>7.2099999999999997E-2</v>
          </cell>
          <cell r="W29" t="str">
            <v xml:space="preserve"> </v>
          </cell>
          <cell r="X29">
            <v>0.13300000000000001</v>
          </cell>
        </row>
        <row r="30">
          <cell r="A30">
            <v>210033</v>
          </cell>
          <cell r="B30" t="str">
            <v>Lifebridge- Carroll</v>
          </cell>
          <cell r="C30" t="str">
            <v>TPR</v>
          </cell>
          <cell r="D30">
            <v>12313</v>
          </cell>
          <cell r="E30">
            <v>1166</v>
          </cell>
          <cell r="F30">
            <v>1859</v>
          </cell>
          <cell r="G30">
            <v>9</v>
          </cell>
          <cell r="H30">
            <v>9.4700000000000006E-2</v>
          </cell>
          <cell r="I30">
            <v>0.151</v>
          </cell>
          <cell r="J30">
            <v>6.9999999999999999E-4</v>
          </cell>
          <cell r="K30">
            <v>3034</v>
          </cell>
          <cell r="L30">
            <v>0.24640000000000001</v>
          </cell>
          <cell r="M30">
            <v>113510132.58</v>
          </cell>
          <cell r="N30">
            <v>165547942.44</v>
          </cell>
          <cell r="O30">
            <v>15286807.300000001</v>
          </cell>
          <cell r="P30">
            <v>20524978.68</v>
          </cell>
          <cell r="Q30">
            <v>24048511.960000001</v>
          </cell>
          <cell r="R30">
            <v>48686.78</v>
          </cell>
          <cell r="S30">
            <v>44622177.420000002</v>
          </cell>
          <cell r="T30">
            <v>279058075.01999998</v>
          </cell>
          <cell r="U30">
            <v>7.3599999999999999E-2</v>
          </cell>
          <cell r="V30">
            <v>8.6199999999999999E-2</v>
          </cell>
          <cell r="W30">
            <v>2.0000000000000001E-4</v>
          </cell>
          <cell r="X30">
            <v>0.15989999999999999</v>
          </cell>
        </row>
        <row r="31">
          <cell r="A31">
            <v>210034</v>
          </cell>
          <cell r="B31" t="str">
            <v>MedStar- Harbor</v>
          </cell>
          <cell r="C31" t="str">
            <v>GBR</v>
          </cell>
          <cell r="D31">
            <v>8787</v>
          </cell>
          <cell r="E31">
            <v>939</v>
          </cell>
          <cell r="F31">
            <v>947</v>
          </cell>
          <cell r="G31" t="str">
            <v xml:space="preserve"> </v>
          </cell>
          <cell r="H31">
            <v>0.1069</v>
          </cell>
          <cell r="I31">
            <v>0.10780000000000001</v>
          </cell>
          <cell r="J31" t="str">
            <v xml:space="preserve"> </v>
          </cell>
          <cell r="K31">
            <v>1886</v>
          </cell>
          <cell r="L31">
            <v>0.21460000000000001</v>
          </cell>
          <cell r="M31">
            <v>88189400.799999997</v>
          </cell>
          <cell r="N31">
            <v>130793718.5</v>
          </cell>
          <cell r="O31">
            <v>12118708.85</v>
          </cell>
          <cell r="P31">
            <v>18463374.030000001</v>
          </cell>
          <cell r="Q31">
            <v>14015208.359999999</v>
          </cell>
          <cell r="R31" t="str">
            <v xml:space="preserve"> </v>
          </cell>
          <cell r="S31">
            <v>32478582.390000001</v>
          </cell>
          <cell r="T31">
            <v>218983119.30000001</v>
          </cell>
          <cell r="U31">
            <v>8.43E-2</v>
          </cell>
          <cell r="V31">
            <v>6.4000000000000001E-2</v>
          </cell>
          <cell r="W31" t="str">
            <v xml:space="preserve"> </v>
          </cell>
          <cell r="X31">
            <v>0.14829999999999999</v>
          </cell>
        </row>
        <row r="32">
          <cell r="A32">
            <v>210035</v>
          </cell>
          <cell r="B32" t="str">
            <v>UMMS- Charles</v>
          </cell>
          <cell r="C32" t="str">
            <v>GBR</v>
          </cell>
          <cell r="D32">
            <v>6431</v>
          </cell>
          <cell r="E32">
            <v>608</v>
          </cell>
          <cell r="F32">
            <v>732</v>
          </cell>
          <cell r="G32">
            <v>2</v>
          </cell>
          <cell r="H32">
            <v>9.4500000000000001E-2</v>
          </cell>
          <cell r="I32">
            <v>0.1138</v>
          </cell>
          <cell r="J32">
            <v>2.9999999999999997E-4</v>
          </cell>
          <cell r="K32">
            <v>1342</v>
          </cell>
          <cell r="L32">
            <v>0.2087</v>
          </cell>
          <cell r="M32">
            <v>85259314.010000005</v>
          </cell>
          <cell r="N32">
            <v>99849104.939999998</v>
          </cell>
          <cell r="O32">
            <v>6218704.1500000004</v>
          </cell>
          <cell r="P32">
            <v>14113876.810000001</v>
          </cell>
          <cell r="Q32">
            <v>10972917.949999999</v>
          </cell>
          <cell r="R32">
            <v>12034.74</v>
          </cell>
          <cell r="S32">
            <v>25098829.5</v>
          </cell>
          <cell r="T32">
            <v>185108418.94999999</v>
          </cell>
          <cell r="U32">
            <v>7.6200000000000004E-2</v>
          </cell>
          <cell r="V32">
            <v>5.9299999999999999E-2</v>
          </cell>
          <cell r="W32">
            <v>1E-4</v>
          </cell>
          <cell r="X32">
            <v>0.1356</v>
          </cell>
        </row>
        <row r="33">
          <cell r="A33">
            <v>210037</v>
          </cell>
          <cell r="B33" t="str">
            <v>UMMS- Easton</v>
          </cell>
          <cell r="C33" t="str">
            <v>TPR</v>
          </cell>
          <cell r="D33">
            <v>9568</v>
          </cell>
          <cell r="E33">
            <v>855</v>
          </cell>
          <cell r="F33">
            <v>874</v>
          </cell>
          <cell r="G33">
            <v>6</v>
          </cell>
          <cell r="H33">
            <v>8.9399999999999993E-2</v>
          </cell>
          <cell r="I33">
            <v>9.1300000000000006E-2</v>
          </cell>
          <cell r="J33">
            <v>5.9999999999999995E-4</v>
          </cell>
          <cell r="K33">
            <v>1735</v>
          </cell>
          <cell r="L33">
            <v>0.18129999999999999</v>
          </cell>
          <cell r="M33">
            <v>167967917.90000001</v>
          </cell>
          <cell r="N33">
            <v>125677624.68000001</v>
          </cell>
          <cell r="O33">
            <v>26128521.199999999</v>
          </cell>
          <cell r="P33">
            <v>15470556.529999999</v>
          </cell>
          <cell r="Q33">
            <v>13445622.119999999</v>
          </cell>
          <cell r="R33">
            <v>42904.95</v>
          </cell>
          <cell r="S33">
            <v>28959083.600000001</v>
          </cell>
          <cell r="T33">
            <v>293645542.57999998</v>
          </cell>
          <cell r="U33">
            <v>5.2699999999999997E-2</v>
          </cell>
          <cell r="V33">
            <v>4.58E-2</v>
          </cell>
          <cell r="W33">
            <v>1E-4</v>
          </cell>
          <cell r="X33">
            <v>9.8599999999999993E-2</v>
          </cell>
        </row>
        <row r="34">
          <cell r="A34">
            <v>210038</v>
          </cell>
          <cell r="B34" t="str">
            <v>UMMS- Midtown</v>
          </cell>
          <cell r="C34" t="str">
            <v>GBR</v>
          </cell>
          <cell r="D34">
            <v>4541</v>
          </cell>
          <cell r="E34">
            <v>536</v>
          </cell>
          <cell r="F34">
            <v>609</v>
          </cell>
          <cell r="G34" t="str">
            <v xml:space="preserve"> </v>
          </cell>
          <cell r="H34">
            <v>0.11799999999999999</v>
          </cell>
          <cell r="I34">
            <v>0.1341</v>
          </cell>
          <cell r="J34" t="str">
            <v xml:space="preserve"> </v>
          </cell>
          <cell r="K34">
            <v>1145</v>
          </cell>
          <cell r="L34">
            <v>0.25209999999999999</v>
          </cell>
          <cell r="M34">
            <v>136371061.66999999</v>
          </cell>
          <cell r="N34">
            <v>140471265.56</v>
          </cell>
          <cell r="O34">
            <v>6190176.9500000002</v>
          </cell>
          <cell r="P34">
            <v>15216588.07</v>
          </cell>
          <cell r="Q34">
            <v>18202065.199999999</v>
          </cell>
          <cell r="R34" t="str">
            <v xml:space="preserve"> </v>
          </cell>
          <cell r="S34">
            <v>33418653.27</v>
          </cell>
          <cell r="T34">
            <v>276842327.23000002</v>
          </cell>
          <cell r="U34">
            <v>5.5E-2</v>
          </cell>
          <cell r="V34">
            <v>6.5699999999999995E-2</v>
          </cell>
          <cell r="W34" t="str">
            <v xml:space="preserve"> </v>
          </cell>
          <cell r="X34">
            <v>0.1207</v>
          </cell>
        </row>
        <row r="35">
          <cell r="A35">
            <v>210039</v>
          </cell>
          <cell r="B35" t="str">
            <v>Calvert</v>
          </cell>
          <cell r="C35" t="str">
            <v>TPR</v>
          </cell>
          <cell r="D35">
            <v>6835</v>
          </cell>
          <cell r="E35">
            <v>533</v>
          </cell>
          <cell r="F35">
            <v>837</v>
          </cell>
          <cell r="G35">
            <v>7</v>
          </cell>
          <cell r="H35">
            <v>7.8E-2</v>
          </cell>
          <cell r="I35">
            <v>0.1225</v>
          </cell>
          <cell r="J35">
            <v>1E-3</v>
          </cell>
          <cell r="K35">
            <v>1377</v>
          </cell>
          <cell r="L35">
            <v>0.20150000000000001</v>
          </cell>
          <cell r="M35">
            <v>97929628.140000001</v>
          </cell>
          <cell r="N35">
            <v>80187893.659999996</v>
          </cell>
          <cell r="O35">
            <v>9282754.8800000008</v>
          </cell>
          <cell r="P35">
            <v>8879788.0899999999</v>
          </cell>
          <cell r="Q35">
            <v>10889908.41</v>
          </cell>
          <cell r="R35">
            <v>40902.21</v>
          </cell>
          <cell r="S35">
            <v>19810598.710000001</v>
          </cell>
          <cell r="T35">
            <v>178117521.80000001</v>
          </cell>
          <cell r="U35">
            <v>4.99E-2</v>
          </cell>
          <cell r="V35">
            <v>6.1100000000000002E-2</v>
          </cell>
          <cell r="W35">
            <v>2.0000000000000001E-4</v>
          </cell>
          <cell r="X35">
            <v>0.11119999999999999</v>
          </cell>
        </row>
        <row r="36">
          <cell r="A36">
            <v>210040</v>
          </cell>
          <cell r="B36" t="str">
            <v>Lifebridge- Northwest</v>
          </cell>
          <cell r="C36" t="str">
            <v>GBR</v>
          </cell>
          <cell r="D36">
            <v>10287</v>
          </cell>
          <cell r="E36">
            <v>1400</v>
          </cell>
          <cell r="F36">
            <v>1644</v>
          </cell>
          <cell r="G36" t="str">
            <v xml:space="preserve"> </v>
          </cell>
          <cell r="H36">
            <v>0.1361</v>
          </cell>
          <cell r="I36">
            <v>0.1598</v>
          </cell>
          <cell r="J36" t="str">
            <v xml:space="preserve"> </v>
          </cell>
          <cell r="K36">
            <v>3044</v>
          </cell>
          <cell r="L36">
            <v>0.2959</v>
          </cell>
          <cell r="M36">
            <v>142262680.59</v>
          </cell>
          <cell r="N36">
            <v>165216770.90000001</v>
          </cell>
          <cell r="O36">
            <v>14891451.51</v>
          </cell>
          <cell r="P36">
            <v>27114039.710000001</v>
          </cell>
          <cell r="Q36">
            <v>23258964.030000001</v>
          </cell>
          <cell r="R36" t="str">
            <v xml:space="preserve"> </v>
          </cell>
          <cell r="S36">
            <v>50373003.740000002</v>
          </cell>
          <cell r="T36">
            <v>307479451.49000001</v>
          </cell>
          <cell r="U36">
            <v>8.8200000000000001E-2</v>
          </cell>
          <cell r="V36">
            <v>7.5600000000000001E-2</v>
          </cell>
          <cell r="W36" t="str">
            <v xml:space="preserve"> </v>
          </cell>
          <cell r="X36">
            <v>0.1638</v>
          </cell>
        </row>
        <row r="37">
          <cell r="A37">
            <v>210043</v>
          </cell>
          <cell r="B37" t="str">
            <v>UMMS- BWMC</v>
          </cell>
          <cell r="C37" t="str">
            <v>GBR</v>
          </cell>
          <cell r="D37">
            <v>19969</v>
          </cell>
          <cell r="E37">
            <v>2091</v>
          </cell>
          <cell r="F37">
            <v>1915</v>
          </cell>
          <cell r="G37">
            <v>42</v>
          </cell>
          <cell r="H37">
            <v>0.1047</v>
          </cell>
          <cell r="I37">
            <v>9.5899999999999999E-2</v>
          </cell>
          <cell r="J37">
            <v>2.0999999999999999E-3</v>
          </cell>
          <cell r="K37">
            <v>4048</v>
          </cell>
          <cell r="L37">
            <v>0.20269999999999999</v>
          </cell>
          <cell r="M37">
            <v>199565410.24000001</v>
          </cell>
          <cell r="N37">
            <v>317595338.08999997</v>
          </cell>
          <cell r="O37">
            <v>19675984.559999999</v>
          </cell>
          <cell r="P37">
            <v>44628913.310000002</v>
          </cell>
          <cell r="Q37">
            <v>28477659.870000001</v>
          </cell>
          <cell r="R37">
            <v>324670.46000000002</v>
          </cell>
          <cell r="S37">
            <v>73431243.640000001</v>
          </cell>
          <cell r="T37">
            <v>517160748.32999998</v>
          </cell>
          <cell r="U37">
            <v>8.6300000000000002E-2</v>
          </cell>
          <cell r="V37">
            <v>5.5100000000000003E-2</v>
          </cell>
          <cell r="W37">
            <v>5.9999999999999995E-4</v>
          </cell>
          <cell r="X37">
            <v>0.14199999999999999</v>
          </cell>
        </row>
        <row r="38">
          <cell r="A38">
            <v>210044</v>
          </cell>
          <cell r="B38" t="str">
            <v>GBMC</v>
          </cell>
          <cell r="C38" t="str">
            <v>GBR</v>
          </cell>
          <cell r="D38">
            <v>19249</v>
          </cell>
          <cell r="E38">
            <v>1272</v>
          </cell>
          <cell r="F38">
            <v>1511</v>
          </cell>
          <cell r="G38">
            <v>38</v>
          </cell>
          <cell r="H38">
            <v>6.6100000000000006E-2</v>
          </cell>
          <cell r="I38">
            <v>7.85E-2</v>
          </cell>
          <cell r="J38">
            <v>2E-3</v>
          </cell>
          <cell r="K38">
            <v>2821</v>
          </cell>
          <cell r="L38">
            <v>0.14660000000000001</v>
          </cell>
          <cell r="M38">
            <v>245098880.97</v>
          </cell>
          <cell r="N38">
            <v>261742880.41</v>
          </cell>
          <cell r="O38">
            <v>23315817.620000001</v>
          </cell>
          <cell r="P38">
            <v>25200295.600000001</v>
          </cell>
          <cell r="Q38">
            <v>25391120.710000001</v>
          </cell>
          <cell r="R38">
            <v>332602.92</v>
          </cell>
          <cell r="S38">
            <v>50924019.229999997</v>
          </cell>
          <cell r="T38">
            <v>506841761.38</v>
          </cell>
          <cell r="U38">
            <v>4.9700000000000001E-2</v>
          </cell>
          <cell r="V38">
            <v>5.0099999999999999E-2</v>
          </cell>
          <cell r="W38">
            <v>6.9999999999999999E-4</v>
          </cell>
          <cell r="X38">
            <v>0.10050000000000001</v>
          </cell>
        </row>
        <row r="39">
          <cell r="A39">
            <v>210048</v>
          </cell>
          <cell r="B39" t="str">
            <v>JHH- Howard County</v>
          </cell>
          <cell r="C39" t="str">
            <v>GBR</v>
          </cell>
          <cell r="D39">
            <v>19517</v>
          </cell>
          <cell r="E39">
            <v>1831</v>
          </cell>
          <cell r="F39">
            <v>1773</v>
          </cell>
          <cell r="G39">
            <v>14</v>
          </cell>
          <cell r="H39">
            <v>9.3799999999999994E-2</v>
          </cell>
          <cell r="I39">
            <v>9.0800000000000006E-2</v>
          </cell>
          <cell r="J39">
            <v>6.9999999999999999E-4</v>
          </cell>
          <cell r="K39">
            <v>3618</v>
          </cell>
          <cell r="L39">
            <v>0.18540000000000001</v>
          </cell>
          <cell r="M39">
            <v>132754712.3</v>
          </cell>
          <cell r="N39">
            <v>237043950.09999999</v>
          </cell>
          <cell r="O39">
            <v>12230345.199999999</v>
          </cell>
          <cell r="P39">
            <v>29715043.989999998</v>
          </cell>
          <cell r="Q39">
            <v>18746381.5</v>
          </cell>
          <cell r="R39">
            <v>53188.07</v>
          </cell>
          <cell r="S39">
            <v>48514613.560000002</v>
          </cell>
          <cell r="T39">
            <v>369798662.39999998</v>
          </cell>
          <cell r="U39">
            <v>8.0399999999999999E-2</v>
          </cell>
          <cell r="V39">
            <v>5.0700000000000002E-2</v>
          </cell>
          <cell r="W39">
            <v>1E-4</v>
          </cell>
          <cell r="X39">
            <v>0.13120000000000001</v>
          </cell>
        </row>
        <row r="40">
          <cell r="A40">
            <v>210049</v>
          </cell>
          <cell r="B40" t="str">
            <v>UMMS-Upper Chesapeake</v>
          </cell>
          <cell r="C40" t="str">
            <v>GBR</v>
          </cell>
          <cell r="D40">
            <v>15967</v>
          </cell>
          <cell r="E40">
            <v>1643</v>
          </cell>
          <cell r="F40">
            <v>1707</v>
          </cell>
          <cell r="G40">
            <v>7</v>
          </cell>
          <cell r="H40">
            <v>0.10290000000000001</v>
          </cell>
          <cell r="I40">
            <v>0.1069</v>
          </cell>
          <cell r="J40">
            <v>4.0000000000000002E-4</v>
          </cell>
          <cell r="K40">
            <v>3357</v>
          </cell>
          <cell r="L40">
            <v>0.2102</v>
          </cell>
          <cell r="M40">
            <v>173289373.91999999</v>
          </cell>
          <cell r="N40">
            <v>206941610.41999999</v>
          </cell>
          <cell r="O40">
            <v>22810300.75</v>
          </cell>
          <cell r="P40">
            <v>26004718.449999999</v>
          </cell>
          <cell r="Q40">
            <v>22828790.59</v>
          </cell>
          <cell r="R40">
            <v>39665.160000000003</v>
          </cell>
          <cell r="S40">
            <v>48873174.200000003</v>
          </cell>
          <cell r="T40">
            <v>380230984.33999997</v>
          </cell>
          <cell r="U40">
            <v>6.8400000000000002E-2</v>
          </cell>
          <cell r="V40">
            <v>0.06</v>
          </cell>
          <cell r="W40">
            <v>1E-4</v>
          </cell>
          <cell r="X40">
            <v>0.1285</v>
          </cell>
        </row>
        <row r="41">
          <cell r="A41">
            <v>210051</v>
          </cell>
          <cell r="B41" t="str">
            <v>Luminis- Doctors</v>
          </cell>
          <cell r="C41" t="str">
            <v>GBR</v>
          </cell>
          <cell r="D41">
            <v>11596</v>
          </cell>
          <cell r="E41">
            <v>1213</v>
          </cell>
          <cell r="F41">
            <v>2215</v>
          </cell>
          <cell r="G41" t="str">
            <v xml:space="preserve"> </v>
          </cell>
          <cell r="H41">
            <v>0.1046</v>
          </cell>
          <cell r="I41">
            <v>0.191</v>
          </cell>
          <cell r="J41" t="str">
            <v xml:space="preserve"> </v>
          </cell>
          <cell r="K41">
            <v>3428</v>
          </cell>
          <cell r="L41">
            <v>0.29559999999999997</v>
          </cell>
          <cell r="M41">
            <v>113592714.08</v>
          </cell>
          <cell r="N41">
            <v>194551358.72</v>
          </cell>
          <cell r="O41">
            <v>17413008.120000001</v>
          </cell>
          <cell r="P41">
            <v>27141217.379999999</v>
          </cell>
          <cell r="Q41">
            <v>33552825.579999998</v>
          </cell>
          <cell r="R41" t="str">
            <v xml:space="preserve"> </v>
          </cell>
          <cell r="S41">
            <v>60694042.960000001</v>
          </cell>
          <cell r="T41">
            <v>308144072.80000001</v>
          </cell>
          <cell r="U41">
            <v>8.8099999999999998E-2</v>
          </cell>
          <cell r="V41">
            <v>0.1089</v>
          </cell>
          <cell r="W41" t="str">
            <v xml:space="preserve"> </v>
          </cell>
          <cell r="X41">
            <v>0.19700000000000001</v>
          </cell>
        </row>
        <row r="42">
          <cell r="A42">
            <v>210056</v>
          </cell>
          <cell r="B42" t="str">
            <v>MedStar- Good Sam</v>
          </cell>
          <cell r="C42" t="str">
            <v>GBR</v>
          </cell>
          <cell r="D42">
            <v>10089</v>
          </cell>
          <cell r="E42">
            <v>1209</v>
          </cell>
          <cell r="F42">
            <v>1789</v>
          </cell>
          <cell r="G42">
            <v>1</v>
          </cell>
          <cell r="H42">
            <v>0.1198</v>
          </cell>
          <cell r="I42">
            <v>0.17730000000000001</v>
          </cell>
          <cell r="J42">
            <v>1E-4</v>
          </cell>
          <cell r="K42">
            <v>2999</v>
          </cell>
          <cell r="L42">
            <v>0.29730000000000001</v>
          </cell>
          <cell r="M42">
            <v>124231038.69</v>
          </cell>
          <cell r="N42">
            <v>194328487.56999999</v>
          </cell>
          <cell r="O42">
            <v>20852913.399999999</v>
          </cell>
          <cell r="P42">
            <v>28780675.77</v>
          </cell>
          <cell r="Q42">
            <v>32652047.93</v>
          </cell>
          <cell r="R42">
            <v>11085.77</v>
          </cell>
          <cell r="S42">
            <v>61443809.469999999</v>
          </cell>
          <cell r="T42">
            <v>318559526.25999999</v>
          </cell>
          <cell r="U42">
            <v>9.0300000000000005E-2</v>
          </cell>
          <cell r="V42">
            <v>0.10249999999999999</v>
          </cell>
          <cell r="W42">
            <v>0</v>
          </cell>
          <cell r="X42">
            <v>0.19289999999999999</v>
          </cell>
        </row>
        <row r="43">
          <cell r="A43">
            <v>210057</v>
          </cell>
          <cell r="B43" t="str">
            <v>Adventist- Shady Grove</v>
          </cell>
          <cell r="C43" t="str">
            <v>GBR</v>
          </cell>
          <cell r="D43">
            <v>24358</v>
          </cell>
          <cell r="E43">
            <v>1719</v>
          </cell>
          <cell r="F43">
            <v>1196</v>
          </cell>
          <cell r="G43">
            <v>49</v>
          </cell>
          <cell r="H43">
            <v>7.0599999999999996E-2</v>
          </cell>
          <cell r="I43">
            <v>4.9099999999999998E-2</v>
          </cell>
          <cell r="J43">
            <v>2E-3</v>
          </cell>
          <cell r="K43">
            <v>2964</v>
          </cell>
          <cell r="L43">
            <v>0.1217</v>
          </cell>
          <cell r="M43">
            <v>181838892.41</v>
          </cell>
          <cell r="N43">
            <v>351221873.91000003</v>
          </cell>
          <cell r="O43">
            <v>28053371.850000001</v>
          </cell>
          <cell r="P43">
            <v>38154043.560000002</v>
          </cell>
          <cell r="Q43">
            <v>19302224.41</v>
          </cell>
          <cell r="R43">
            <v>397798.91</v>
          </cell>
          <cell r="S43">
            <v>57854066.880000003</v>
          </cell>
          <cell r="T43">
            <v>533060766.31999999</v>
          </cell>
          <cell r="U43">
            <v>7.1599999999999997E-2</v>
          </cell>
          <cell r="V43">
            <v>3.6200000000000003E-2</v>
          </cell>
          <cell r="W43">
            <v>6.9999999999999999E-4</v>
          </cell>
          <cell r="X43">
            <v>0.1085</v>
          </cell>
        </row>
        <row r="44">
          <cell r="A44">
            <v>210058</v>
          </cell>
          <cell r="B44" t="str">
            <v>UMMS- UMROI</v>
          </cell>
          <cell r="C44" t="str">
            <v>GBR</v>
          </cell>
          <cell r="D44">
            <v>1829</v>
          </cell>
          <cell r="E44">
            <v>13</v>
          </cell>
          <cell r="F44" t="str">
            <v xml:space="preserve"> </v>
          </cell>
          <cell r="G44" t="str">
            <v xml:space="preserve"> </v>
          </cell>
          <cell r="H44">
            <v>7.1000000000000004E-3</v>
          </cell>
          <cell r="I44" t="str">
            <v xml:space="preserve"> </v>
          </cell>
          <cell r="J44" t="str">
            <v xml:space="preserve"> </v>
          </cell>
          <cell r="K44">
            <v>13</v>
          </cell>
          <cell r="L44">
            <v>7.1000000000000004E-3</v>
          </cell>
          <cell r="M44">
            <v>60628791.100000001</v>
          </cell>
          <cell r="N44">
            <v>86576987.879999995</v>
          </cell>
          <cell r="O44">
            <v>0</v>
          </cell>
          <cell r="P44">
            <v>227802.33</v>
          </cell>
          <cell r="Q44" t="str">
            <v xml:space="preserve"> </v>
          </cell>
          <cell r="R44" t="str">
            <v xml:space="preserve"> </v>
          </cell>
          <cell r="S44">
            <v>227802.33</v>
          </cell>
          <cell r="T44">
            <v>147205778.97999999</v>
          </cell>
          <cell r="U44">
            <v>1.5E-3</v>
          </cell>
          <cell r="V44" t="str">
            <v xml:space="preserve"> </v>
          </cell>
          <cell r="W44" t="str">
            <v xml:space="preserve"> </v>
          </cell>
          <cell r="X44">
            <v>1.5E-3</v>
          </cell>
        </row>
        <row r="45">
          <cell r="A45">
            <v>210060</v>
          </cell>
          <cell r="B45" t="str">
            <v>Adventist-Ft. Washington</v>
          </cell>
          <cell r="C45" t="str">
            <v>GBR</v>
          </cell>
          <cell r="D45">
            <v>2200</v>
          </cell>
          <cell r="E45">
            <v>141</v>
          </cell>
          <cell r="F45">
            <v>500</v>
          </cell>
          <cell r="G45" t="str">
            <v xml:space="preserve"> </v>
          </cell>
          <cell r="H45">
            <v>6.4100000000000004E-2</v>
          </cell>
          <cell r="I45">
            <v>0.2273</v>
          </cell>
          <cell r="J45" t="str">
            <v xml:space="preserve"> </v>
          </cell>
          <cell r="K45">
            <v>641</v>
          </cell>
          <cell r="L45">
            <v>0.29139999999999999</v>
          </cell>
          <cell r="M45">
            <v>28547274</v>
          </cell>
          <cell r="N45">
            <v>36419417.590000004</v>
          </cell>
          <cell r="O45">
            <v>2976541.97</v>
          </cell>
          <cell r="P45">
            <v>2886293.5</v>
          </cell>
          <cell r="Q45">
            <v>8189652.6399999997</v>
          </cell>
          <cell r="R45" t="str">
            <v xml:space="preserve"> </v>
          </cell>
          <cell r="S45">
            <v>11075946.140000001</v>
          </cell>
          <cell r="T45">
            <v>64966691.590000004</v>
          </cell>
          <cell r="U45">
            <v>4.4400000000000002E-2</v>
          </cell>
          <cell r="V45">
            <v>0.12609999999999999</v>
          </cell>
          <cell r="W45" t="str">
            <v xml:space="preserve"> </v>
          </cell>
          <cell r="X45">
            <v>0.17050000000000001</v>
          </cell>
        </row>
        <row r="46">
          <cell r="A46">
            <v>210061</v>
          </cell>
          <cell r="B46" t="str">
            <v>Atlantic General</v>
          </cell>
          <cell r="C46" t="str">
            <v>GBR</v>
          </cell>
          <cell r="D46">
            <v>3727</v>
          </cell>
          <cell r="E46">
            <v>298</v>
          </cell>
          <cell r="F46">
            <v>655</v>
          </cell>
          <cell r="G46">
            <v>1</v>
          </cell>
          <cell r="H46">
            <v>0.08</v>
          </cell>
          <cell r="I46">
            <v>0.1757</v>
          </cell>
          <cell r="J46">
            <v>2.9999999999999997E-4</v>
          </cell>
          <cell r="K46">
            <v>954</v>
          </cell>
          <cell r="L46">
            <v>0.25600000000000001</v>
          </cell>
          <cell r="M46">
            <v>82821138.310000002</v>
          </cell>
          <cell r="N46">
            <v>47258182.109999999</v>
          </cell>
          <cell r="O46">
            <v>8095283.5199999996</v>
          </cell>
          <cell r="P46">
            <v>5235861.5199999996</v>
          </cell>
          <cell r="Q46">
            <v>7801934.6900000004</v>
          </cell>
          <cell r="R46">
            <v>10046.06</v>
          </cell>
          <cell r="S46">
            <v>13047842.27</v>
          </cell>
          <cell r="T46">
            <v>130079320.42</v>
          </cell>
          <cell r="U46">
            <v>4.0300000000000002E-2</v>
          </cell>
          <cell r="V46">
            <v>0.06</v>
          </cell>
          <cell r="W46">
            <v>1E-4</v>
          </cell>
          <cell r="X46">
            <v>0.1003</v>
          </cell>
        </row>
        <row r="47">
          <cell r="A47">
            <v>210062</v>
          </cell>
          <cell r="B47" t="str">
            <v>MedStar- Southern MD</v>
          </cell>
          <cell r="C47" t="str">
            <v>GBR</v>
          </cell>
          <cell r="D47">
            <v>13247</v>
          </cell>
          <cell r="E47">
            <v>1160</v>
          </cell>
          <cell r="F47">
            <v>1747</v>
          </cell>
          <cell r="G47" t="str">
            <v xml:space="preserve"> </v>
          </cell>
          <cell r="H47">
            <v>8.7599999999999997E-2</v>
          </cell>
          <cell r="I47">
            <v>0.13189999999999999</v>
          </cell>
          <cell r="J47" t="str">
            <v xml:space="preserve"> </v>
          </cell>
          <cell r="K47">
            <v>2907</v>
          </cell>
          <cell r="L47">
            <v>0.21940000000000001</v>
          </cell>
          <cell r="M47">
            <v>121009343.01000001</v>
          </cell>
          <cell r="N47">
            <v>206667937.28</v>
          </cell>
          <cell r="O47">
            <v>18419707.25</v>
          </cell>
          <cell r="P47">
            <v>24395678</v>
          </cell>
          <cell r="Q47">
            <v>25068380.68</v>
          </cell>
          <cell r="R47" t="str">
            <v xml:space="preserve"> </v>
          </cell>
          <cell r="S47">
            <v>49464058.68</v>
          </cell>
          <cell r="T47">
            <v>327677280.29000002</v>
          </cell>
          <cell r="U47">
            <v>7.4499999999999997E-2</v>
          </cell>
          <cell r="V47">
            <v>7.6499999999999999E-2</v>
          </cell>
          <cell r="W47" t="str">
            <v xml:space="preserve"> </v>
          </cell>
          <cell r="X47">
            <v>0.151</v>
          </cell>
        </row>
        <row r="48">
          <cell r="A48">
            <v>210063</v>
          </cell>
          <cell r="B48" t="str">
            <v>UMMS- St. Joe</v>
          </cell>
          <cell r="C48" t="str">
            <v>GBR</v>
          </cell>
          <cell r="D48">
            <v>18090</v>
          </cell>
          <cell r="E48">
            <v>1649</v>
          </cell>
          <cell r="F48">
            <v>1162</v>
          </cell>
          <cell r="G48">
            <v>14</v>
          </cell>
          <cell r="H48">
            <v>9.1200000000000003E-2</v>
          </cell>
          <cell r="I48">
            <v>6.4199999999999993E-2</v>
          </cell>
          <cell r="J48">
            <v>8.0000000000000004E-4</v>
          </cell>
          <cell r="K48">
            <v>2825</v>
          </cell>
          <cell r="L48">
            <v>0.15620000000000001</v>
          </cell>
          <cell r="M48">
            <v>179084729.59999999</v>
          </cell>
          <cell r="N48">
            <v>289962785.68000001</v>
          </cell>
          <cell r="O48">
            <v>16139230.470000001</v>
          </cell>
          <cell r="P48">
            <v>28543645.57</v>
          </cell>
          <cell r="Q48">
            <v>16263062.77</v>
          </cell>
          <cell r="R48">
            <v>81588.06</v>
          </cell>
          <cell r="S48">
            <v>44888296.399999999</v>
          </cell>
          <cell r="T48">
            <v>469047515.27999997</v>
          </cell>
          <cell r="U48">
            <v>6.0900000000000003E-2</v>
          </cell>
          <cell r="V48">
            <v>3.4700000000000002E-2</v>
          </cell>
          <cell r="W48">
            <v>2.0000000000000001E-4</v>
          </cell>
          <cell r="X48">
            <v>9.5699999999999993E-2</v>
          </cell>
        </row>
        <row r="49">
          <cell r="A49">
            <v>210064</v>
          </cell>
          <cell r="B49" t="str">
            <v>Lifebridge- Levindale</v>
          </cell>
          <cell r="C49" t="str">
            <v>GBR</v>
          </cell>
          <cell r="D49">
            <v>946</v>
          </cell>
          <cell r="E49">
            <v>48</v>
          </cell>
          <cell r="F49" t="str">
            <v xml:space="preserve"> </v>
          </cell>
          <cell r="G49" t="str">
            <v xml:space="preserve"> </v>
          </cell>
          <cell r="H49">
            <v>5.0700000000000002E-2</v>
          </cell>
          <cell r="I49" t="str">
            <v xml:space="preserve"> </v>
          </cell>
          <cell r="J49" t="str">
            <v xml:space="preserve"> </v>
          </cell>
          <cell r="K49">
            <v>48</v>
          </cell>
          <cell r="L49">
            <v>5.0700000000000002E-2</v>
          </cell>
          <cell r="M49">
            <v>2771103.8</v>
          </cell>
          <cell r="N49">
            <v>63087425.670000002</v>
          </cell>
          <cell r="O49">
            <v>0</v>
          </cell>
          <cell r="P49">
            <v>3284757.58</v>
          </cell>
          <cell r="Q49" t="str">
            <v xml:space="preserve"> </v>
          </cell>
          <cell r="R49" t="str">
            <v xml:space="preserve"> </v>
          </cell>
          <cell r="S49">
            <v>3284757.58</v>
          </cell>
          <cell r="T49">
            <v>65858529.469999999</v>
          </cell>
          <cell r="U49">
            <v>4.99E-2</v>
          </cell>
          <cell r="V49" t="str">
            <v xml:space="preserve"> </v>
          </cell>
          <cell r="W49" t="str">
            <v xml:space="preserve"> </v>
          </cell>
          <cell r="X49">
            <v>4.99E-2</v>
          </cell>
        </row>
        <row r="50">
          <cell r="A50">
            <v>210065</v>
          </cell>
          <cell r="B50" t="str">
            <v>Trinity - Holy Cross Germantown</v>
          </cell>
          <cell r="C50" t="str">
            <v>OTH</v>
          </cell>
          <cell r="D50">
            <v>8681</v>
          </cell>
          <cell r="E50">
            <v>681</v>
          </cell>
          <cell r="F50">
            <v>690</v>
          </cell>
          <cell r="G50" t="str">
            <v xml:space="preserve"> </v>
          </cell>
          <cell r="H50">
            <v>7.8399999999999997E-2</v>
          </cell>
          <cell r="I50">
            <v>7.9500000000000001E-2</v>
          </cell>
          <cell r="J50" t="str">
            <v xml:space="preserve"> </v>
          </cell>
          <cell r="K50">
            <v>1371</v>
          </cell>
          <cell r="L50">
            <v>0.15790000000000001</v>
          </cell>
          <cell r="M50">
            <v>56825778.049999997</v>
          </cell>
          <cell r="N50">
            <v>92729390.420000002</v>
          </cell>
          <cell r="O50">
            <v>5413890.2199999997</v>
          </cell>
          <cell r="P50">
            <v>10420086.140000001</v>
          </cell>
          <cell r="Q50">
            <v>8721759.4499999993</v>
          </cell>
          <cell r="R50" t="str">
            <v xml:space="preserve"> </v>
          </cell>
          <cell r="S50">
            <v>19141845.59</v>
          </cell>
          <cell r="T50">
            <v>149555168.47</v>
          </cell>
          <cell r="U50">
            <v>6.9699999999999998E-2</v>
          </cell>
          <cell r="V50">
            <v>5.8299999999999998E-2</v>
          </cell>
          <cell r="W50" t="str">
            <v xml:space="preserve"> </v>
          </cell>
          <cell r="X50">
            <v>0.128</v>
          </cell>
        </row>
        <row r="51">
          <cell r="A51" t="str">
            <v xml:space="preserve"> </v>
          </cell>
          <cell r="B51" t="str">
            <v>STATEWIDE</v>
          </cell>
          <cell r="C51" t="str">
            <v/>
          </cell>
          <cell r="D51">
            <v>611838</v>
          </cell>
          <cell r="E51">
            <v>55445</v>
          </cell>
          <cell r="F51">
            <v>55995</v>
          </cell>
          <cell r="G51">
            <v>706</v>
          </cell>
          <cell r="H51">
            <v>9.06E-2</v>
          </cell>
          <cell r="I51">
            <v>9.1499999999999998E-2</v>
          </cell>
          <cell r="J51">
            <v>1.1999999999999999E-3</v>
          </cell>
          <cell r="K51">
            <v>112146</v>
          </cell>
          <cell r="L51">
            <v>0.18329999999999999</v>
          </cell>
          <cell r="M51">
            <v>8582042938.5200005</v>
          </cell>
          <cell r="N51">
            <v>12018815198.559999</v>
          </cell>
          <cell r="O51">
            <v>733791309.90999997</v>
          </cell>
          <cell r="P51">
            <v>1282464179.1700001</v>
          </cell>
          <cell r="Q51">
            <v>925594577.73000002</v>
          </cell>
          <cell r="R51">
            <v>6575876.5</v>
          </cell>
          <cell r="S51">
            <v>2214634633.4000001</v>
          </cell>
          <cell r="T51">
            <v>20600858137.080002</v>
          </cell>
          <cell r="U51">
            <v>6.2300000000000001E-2</v>
          </cell>
          <cell r="V51">
            <v>4.4900000000000002E-2</v>
          </cell>
          <cell r="W51">
            <v>2.9999999999999997E-4</v>
          </cell>
          <cell r="X51">
            <v>0.1075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 Est IP %"/>
      <sheetName val="FY24 Revenue Split"/>
      <sheetName val="FY23 IP Revenue %"/>
    </sheetNames>
    <sheetDataSet>
      <sheetData sheetId="0"/>
      <sheetData sheetId="1">
        <row r="4">
          <cell r="A4">
            <v>210001</v>
          </cell>
          <cell r="B4">
            <v>1</v>
          </cell>
          <cell r="C4" t="str">
            <v>Meritus</v>
          </cell>
          <cell r="D4">
            <v>478467240.21290272</v>
          </cell>
          <cell r="E4">
            <v>10523553.759515222</v>
          </cell>
          <cell r="F4">
            <v>488990793.97241795</v>
          </cell>
        </row>
        <row r="5">
          <cell r="A5">
            <v>210002</v>
          </cell>
          <cell r="B5">
            <v>2</v>
          </cell>
          <cell r="C5" t="str">
            <v>UMMC</v>
          </cell>
          <cell r="D5">
            <v>1860209912.0676138</v>
          </cell>
          <cell r="E5">
            <v>70094395.19501707</v>
          </cell>
          <cell r="F5">
            <v>1930304307.2626309</v>
          </cell>
        </row>
        <row r="6">
          <cell r="A6">
            <v>210003</v>
          </cell>
          <cell r="B6">
            <v>3</v>
          </cell>
          <cell r="C6" t="str">
            <v>UM-Capital Region</v>
          </cell>
          <cell r="D6">
            <v>408625194.51869267</v>
          </cell>
          <cell r="E6">
            <v>14796056.646656128</v>
          </cell>
          <cell r="F6">
            <v>423421251.16534883</v>
          </cell>
        </row>
        <row r="7">
          <cell r="A7">
            <v>210004</v>
          </cell>
          <cell r="B7">
            <v>4</v>
          </cell>
          <cell r="C7" t="str">
            <v>Holy Cross</v>
          </cell>
          <cell r="D7">
            <v>587039375.01186275</v>
          </cell>
          <cell r="E7">
            <v>15308063.476463437</v>
          </cell>
          <cell r="F7">
            <v>602347438.48832619</v>
          </cell>
        </row>
        <row r="8">
          <cell r="A8">
            <v>210005</v>
          </cell>
          <cell r="B8">
            <v>5</v>
          </cell>
          <cell r="C8" t="str">
            <v>Frederick</v>
          </cell>
          <cell r="D8">
            <v>415867328.57763761</v>
          </cell>
          <cell r="E8">
            <v>6665329.0530184684</v>
          </cell>
          <cell r="F8">
            <v>422532657.63065606</v>
          </cell>
        </row>
        <row r="9">
          <cell r="A9">
            <v>210006</v>
          </cell>
          <cell r="B9">
            <v>6</v>
          </cell>
          <cell r="C9" t="str">
            <v>UM-Harford</v>
          </cell>
          <cell r="D9">
            <v>32467909.280536726</v>
          </cell>
          <cell r="E9">
            <v>-18120364.361195497</v>
          </cell>
          <cell r="F9">
            <v>14347544.919341229</v>
          </cell>
        </row>
        <row r="10">
          <cell r="A10">
            <v>210008</v>
          </cell>
          <cell r="B10">
            <v>8</v>
          </cell>
          <cell r="C10" t="str">
            <v>Mercy</v>
          </cell>
          <cell r="D10">
            <v>663731829.67688894</v>
          </cell>
          <cell r="E10">
            <v>18577588.709641255</v>
          </cell>
          <cell r="F10">
            <v>682309418.38653016</v>
          </cell>
        </row>
        <row r="11">
          <cell r="A11">
            <v>210009</v>
          </cell>
          <cell r="B11">
            <v>9</v>
          </cell>
          <cell r="C11" t="str">
            <v>Johns Hopkins</v>
          </cell>
          <cell r="D11">
            <v>2994468469.324101</v>
          </cell>
          <cell r="E11">
            <v>104043145.72761801</v>
          </cell>
          <cell r="F11">
            <v>3098511615.0517192</v>
          </cell>
        </row>
        <row r="12">
          <cell r="A12">
            <v>210010</v>
          </cell>
          <cell r="B12">
            <v>10</v>
          </cell>
          <cell r="C12" t="str">
            <v>UM-Cambridge</v>
          </cell>
          <cell r="D12">
            <v>16590183.763506753</v>
          </cell>
          <cell r="E12">
            <v>805763.11016107595</v>
          </cell>
          <cell r="F12">
            <v>17395946.873667829</v>
          </cell>
        </row>
        <row r="13">
          <cell r="A13">
            <v>210011</v>
          </cell>
          <cell r="B13">
            <v>11</v>
          </cell>
          <cell r="C13" t="str">
            <v>St Agnes</v>
          </cell>
          <cell r="D13">
            <v>505842462.01089501</v>
          </cell>
          <cell r="E13">
            <v>12278765.620847734</v>
          </cell>
          <cell r="F13">
            <v>518121227.63174278</v>
          </cell>
        </row>
        <row r="14">
          <cell r="A14">
            <v>210012</v>
          </cell>
          <cell r="B14">
            <v>12</v>
          </cell>
          <cell r="C14" t="str">
            <v>Sinai</v>
          </cell>
          <cell r="D14">
            <v>936875960.22956717</v>
          </cell>
          <cell r="E14">
            <v>25961002.520245384</v>
          </cell>
          <cell r="F14">
            <v>962836962.7498126</v>
          </cell>
        </row>
        <row r="15">
          <cell r="A15">
            <v>210013</v>
          </cell>
          <cell r="B15">
            <v>13</v>
          </cell>
          <cell r="C15" t="str">
            <v>Grace Medical Center</v>
          </cell>
          <cell r="D15">
            <v>32620708.228135515</v>
          </cell>
          <cell r="E15">
            <v>917193.10242880345</v>
          </cell>
          <cell r="F15">
            <v>33537901.33056432</v>
          </cell>
        </row>
        <row r="16">
          <cell r="A16">
            <v>210015</v>
          </cell>
          <cell r="B16">
            <v>15</v>
          </cell>
          <cell r="C16" t="str">
            <v>MedStar Franklin Sq</v>
          </cell>
          <cell r="D16">
            <v>656876654.69516695</v>
          </cell>
          <cell r="E16">
            <v>28515192.711193129</v>
          </cell>
          <cell r="F16">
            <v>685391847.40636003</v>
          </cell>
        </row>
        <row r="17">
          <cell r="A17">
            <v>210016</v>
          </cell>
          <cell r="B17">
            <v>16</v>
          </cell>
          <cell r="C17" t="str">
            <v>Adventist White Oak</v>
          </cell>
          <cell r="D17">
            <v>359090951.98432088</v>
          </cell>
          <cell r="E17">
            <v>11484471.896663871</v>
          </cell>
          <cell r="F17">
            <v>370575423.88098472</v>
          </cell>
        </row>
        <row r="18">
          <cell r="A18">
            <v>210017</v>
          </cell>
          <cell r="B18">
            <v>17</v>
          </cell>
          <cell r="C18" t="str">
            <v>Garrett</v>
          </cell>
          <cell r="D18">
            <v>90729925.73505494</v>
          </cell>
          <cell r="E18">
            <v>4317953.6528911572</v>
          </cell>
          <cell r="F18">
            <v>95047879.387946099</v>
          </cell>
        </row>
        <row r="19">
          <cell r="A19">
            <v>210018</v>
          </cell>
          <cell r="B19">
            <v>18</v>
          </cell>
          <cell r="C19" t="str">
            <v>MedStar Montgomery</v>
          </cell>
          <cell r="D19">
            <v>213390717.75717419</v>
          </cell>
          <cell r="E19">
            <v>8945863.2201561946</v>
          </cell>
          <cell r="F19">
            <v>222336580.97733039</v>
          </cell>
        </row>
        <row r="20">
          <cell r="A20">
            <v>210019</v>
          </cell>
          <cell r="B20">
            <v>19</v>
          </cell>
          <cell r="C20" t="str">
            <v>Peninsula</v>
          </cell>
          <cell r="D20">
            <v>594536498.83210492</v>
          </cell>
          <cell r="E20">
            <v>15572403.228377394</v>
          </cell>
          <cell r="F20">
            <v>603696200.6961627</v>
          </cell>
        </row>
        <row r="21">
          <cell r="A21">
            <v>210022</v>
          </cell>
          <cell r="B21">
            <v>22</v>
          </cell>
          <cell r="C21" t="str">
            <v>Suburban</v>
          </cell>
          <cell r="D21">
            <v>418575046.77583349</v>
          </cell>
          <cell r="E21">
            <v>12930464.686382428</v>
          </cell>
          <cell r="F21">
            <v>431505511.4622159</v>
          </cell>
        </row>
        <row r="22">
          <cell r="A22">
            <v>210023</v>
          </cell>
          <cell r="B22">
            <v>23</v>
          </cell>
          <cell r="C22" t="str">
            <v>Anne Arundel</v>
          </cell>
          <cell r="D22">
            <v>729263073.47058678</v>
          </cell>
          <cell r="E22">
            <v>15079932.015978321</v>
          </cell>
          <cell r="F22">
            <v>744343005.48656511</v>
          </cell>
        </row>
        <row r="23">
          <cell r="A23">
            <v>210024</v>
          </cell>
          <cell r="B23">
            <v>24</v>
          </cell>
          <cell r="C23" t="str">
            <v>MedStar Union</v>
          </cell>
          <cell r="D23">
            <v>483741861.21753514</v>
          </cell>
          <cell r="E23">
            <v>13957926.483512674</v>
          </cell>
          <cell r="F23">
            <v>497699787.70104784</v>
          </cell>
        </row>
        <row r="24">
          <cell r="A24">
            <v>210027</v>
          </cell>
          <cell r="B24">
            <v>27</v>
          </cell>
          <cell r="C24" t="str">
            <v>Western MD</v>
          </cell>
          <cell r="D24">
            <v>380094961.22715306</v>
          </cell>
          <cell r="E24">
            <v>13711874.101175426</v>
          </cell>
          <cell r="F24">
            <v>393806835.32832849</v>
          </cell>
        </row>
        <row r="25">
          <cell r="A25">
            <v>210028</v>
          </cell>
          <cell r="B25">
            <v>28</v>
          </cell>
          <cell r="C25" t="str">
            <v>MedStar St Mary's</v>
          </cell>
          <cell r="D25">
            <v>225605607.1087667</v>
          </cell>
          <cell r="E25">
            <v>10383097.853655715</v>
          </cell>
          <cell r="F25">
            <v>235988704.96242243</v>
          </cell>
        </row>
        <row r="26">
          <cell r="A26">
            <v>210029</v>
          </cell>
          <cell r="B26">
            <v>29</v>
          </cell>
          <cell r="C26" t="str">
            <v>JH - Bayview</v>
          </cell>
          <cell r="D26">
            <v>802740031.72143054</v>
          </cell>
          <cell r="E26">
            <v>27602876.971808698</v>
          </cell>
          <cell r="F26">
            <v>830342908.69323921</v>
          </cell>
        </row>
        <row r="27">
          <cell r="A27">
            <v>210030</v>
          </cell>
          <cell r="B27">
            <v>30</v>
          </cell>
          <cell r="C27" t="str">
            <v>UM-Chestertown</v>
          </cell>
          <cell r="D27">
            <v>50942798.915876739</v>
          </cell>
          <cell r="E27">
            <v>2638571.0568907256</v>
          </cell>
          <cell r="F27">
            <v>53581369.972767465</v>
          </cell>
        </row>
        <row r="28">
          <cell r="A28">
            <v>210032</v>
          </cell>
          <cell r="B28">
            <v>32</v>
          </cell>
          <cell r="C28" t="str">
            <v>ChristianaCare, Union</v>
          </cell>
          <cell r="D28">
            <v>195254332.18508387</v>
          </cell>
          <cell r="E28">
            <v>10315943.701963266</v>
          </cell>
          <cell r="F28">
            <v>205570275.88704714</v>
          </cell>
        </row>
        <row r="29">
          <cell r="A29">
            <v>210033</v>
          </cell>
          <cell r="B29">
            <v>33</v>
          </cell>
          <cell r="C29" t="str">
            <v>Carroll</v>
          </cell>
          <cell r="D29">
            <v>271856626.54364073</v>
          </cell>
          <cell r="E29">
            <v>22423554.614259414</v>
          </cell>
          <cell r="F29">
            <v>294280181.15790015</v>
          </cell>
        </row>
        <row r="30">
          <cell r="A30">
            <v>210034</v>
          </cell>
          <cell r="B30">
            <v>34</v>
          </cell>
          <cell r="C30" t="str">
            <v>MedStar Harbor</v>
          </cell>
          <cell r="D30">
            <v>214859167.96876401</v>
          </cell>
          <cell r="E30">
            <v>9758248.3076302242</v>
          </cell>
          <cell r="F30">
            <v>224617416.27639422</v>
          </cell>
        </row>
        <row r="31">
          <cell r="A31">
            <v>210035</v>
          </cell>
          <cell r="B31">
            <v>35</v>
          </cell>
          <cell r="C31" t="str">
            <v>UM-Charles Regional</v>
          </cell>
          <cell r="D31">
            <v>184304661.70522583</v>
          </cell>
          <cell r="E31">
            <v>6204788.4403097099</v>
          </cell>
          <cell r="F31">
            <v>190509450.14553553</v>
          </cell>
        </row>
        <row r="32">
          <cell r="A32">
            <v>210037</v>
          </cell>
          <cell r="B32">
            <v>37</v>
          </cell>
          <cell r="C32" t="str">
            <v>UM-Easton</v>
          </cell>
          <cell r="D32">
            <v>289195333.10398871</v>
          </cell>
          <cell r="E32">
            <v>7928601.0246960633</v>
          </cell>
          <cell r="F32">
            <v>297123934.12868476</v>
          </cell>
        </row>
        <row r="33">
          <cell r="A33">
            <v>210038</v>
          </cell>
          <cell r="B33">
            <v>38</v>
          </cell>
          <cell r="C33" t="str">
            <v>UM-Midtown</v>
          </cell>
          <cell r="D33">
            <v>268984437.69158345</v>
          </cell>
          <cell r="E33">
            <v>9640795.8591426238</v>
          </cell>
          <cell r="F33">
            <v>278625233.55072606</v>
          </cell>
        </row>
        <row r="34">
          <cell r="A34">
            <v>210039</v>
          </cell>
          <cell r="B34">
            <v>39</v>
          </cell>
          <cell r="C34" t="str">
            <v>Calvert</v>
          </cell>
          <cell r="D34">
            <v>179940482.61116764</v>
          </cell>
          <cell r="E34">
            <v>8718103.7143400442</v>
          </cell>
          <cell r="F34">
            <v>188658586.32550767</v>
          </cell>
        </row>
        <row r="35">
          <cell r="A35">
            <v>210040</v>
          </cell>
          <cell r="B35">
            <v>40</v>
          </cell>
          <cell r="C35" t="str">
            <v>Northwest</v>
          </cell>
          <cell r="D35">
            <v>301542118.3628397</v>
          </cell>
          <cell r="E35">
            <v>11291517.948482068</v>
          </cell>
          <cell r="F35">
            <v>312833636.31132179</v>
          </cell>
        </row>
        <row r="36">
          <cell r="A36">
            <v>210043</v>
          </cell>
          <cell r="B36">
            <v>43</v>
          </cell>
          <cell r="C36" t="str">
            <v>UM-BWMC</v>
          </cell>
          <cell r="D36">
            <v>520032689.70072818</v>
          </cell>
          <cell r="E36">
            <v>15322830.379740795</v>
          </cell>
          <cell r="F36">
            <v>535355520.08046895</v>
          </cell>
        </row>
        <row r="37">
          <cell r="A37">
            <v>210044</v>
          </cell>
          <cell r="B37">
            <v>44</v>
          </cell>
          <cell r="C37" t="str">
            <v>GBMC</v>
          </cell>
          <cell r="D37">
            <v>506164529.04853487</v>
          </cell>
          <cell r="E37">
            <v>17589460.532522477</v>
          </cell>
          <cell r="F37">
            <v>523753989.58105737</v>
          </cell>
        </row>
        <row r="38">
          <cell r="A38">
            <v>210045</v>
          </cell>
          <cell r="B38">
            <v>45</v>
          </cell>
          <cell r="C38" t="str">
            <v>McCready</v>
          </cell>
          <cell r="D38">
            <v>0</v>
          </cell>
          <cell r="E38">
            <v>0</v>
          </cell>
          <cell r="F38">
            <v>6412701.3643195629</v>
          </cell>
        </row>
        <row r="39">
          <cell r="A39">
            <v>210048</v>
          </cell>
          <cell r="B39">
            <v>48</v>
          </cell>
          <cell r="C39" t="str">
            <v>Howard County</v>
          </cell>
          <cell r="D39">
            <v>358586017.90617651</v>
          </cell>
          <cell r="E39">
            <v>14174242.294226985</v>
          </cell>
          <cell r="F39">
            <v>372760260.20040351</v>
          </cell>
        </row>
        <row r="40">
          <cell r="A40">
            <v>210049</v>
          </cell>
          <cell r="B40">
            <v>49</v>
          </cell>
          <cell r="C40" t="str">
            <v>UM-Upper Chesapeake</v>
          </cell>
          <cell r="D40">
            <v>442899244.6762622</v>
          </cell>
          <cell r="E40">
            <v>-31170925.139605489</v>
          </cell>
          <cell r="F40">
            <v>411728319.53665674</v>
          </cell>
        </row>
        <row r="41">
          <cell r="A41">
            <v>210051</v>
          </cell>
          <cell r="B41">
            <v>51</v>
          </cell>
          <cell r="C41" t="str">
            <v>Doctors</v>
          </cell>
          <cell r="D41">
            <v>300037284.9478721</v>
          </cell>
          <cell r="E41">
            <v>10332742.253007546</v>
          </cell>
          <cell r="F41">
            <v>310370027.20087963</v>
          </cell>
        </row>
        <row r="42">
          <cell r="A42">
            <v>210055</v>
          </cell>
          <cell r="B42">
            <v>55</v>
          </cell>
          <cell r="C42" t="str">
            <v>UM-Laurel</v>
          </cell>
          <cell r="D42">
            <v>40869720.742262602</v>
          </cell>
          <cell r="E42">
            <v>1511180.7877492267</v>
          </cell>
          <cell r="F42">
            <v>42380901.530011825</v>
          </cell>
        </row>
        <row r="43">
          <cell r="A43">
            <v>210056</v>
          </cell>
          <cell r="B43">
            <v>2004</v>
          </cell>
          <cell r="C43" t="str">
            <v>MedStar Good Sam</v>
          </cell>
          <cell r="D43">
            <v>310989150.36451924</v>
          </cell>
          <cell r="E43">
            <v>7166095.3905466534</v>
          </cell>
          <cell r="F43">
            <v>318155245.75506592</v>
          </cell>
        </row>
        <row r="44">
          <cell r="A44">
            <v>210057</v>
          </cell>
          <cell r="B44">
            <v>5050</v>
          </cell>
          <cell r="C44" t="str">
            <v>Shady Grove</v>
          </cell>
          <cell r="D44">
            <v>520762553.27869415</v>
          </cell>
          <cell r="E44">
            <v>9909150.3780739233</v>
          </cell>
          <cell r="F44">
            <v>530671703.65676808</v>
          </cell>
        </row>
        <row r="45">
          <cell r="A45">
            <v>210058</v>
          </cell>
          <cell r="B45">
            <v>2001</v>
          </cell>
          <cell r="C45" t="str">
            <v>UMROI</v>
          </cell>
          <cell r="D45">
            <v>143429729.46377787</v>
          </cell>
          <cell r="E45">
            <v>3910276.8170523355</v>
          </cell>
          <cell r="F45">
            <v>147340006.2808302</v>
          </cell>
        </row>
        <row r="46">
          <cell r="A46">
            <v>210060</v>
          </cell>
          <cell r="B46">
            <v>60</v>
          </cell>
          <cell r="C46" t="str">
            <v>Ft Washington</v>
          </cell>
          <cell r="D46">
            <v>67382848.520545706</v>
          </cell>
          <cell r="E46">
            <v>1048141.1170682944</v>
          </cell>
          <cell r="F46">
            <v>68430989.637613997</v>
          </cell>
        </row>
        <row r="47">
          <cell r="A47">
            <v>210061</v>
          </cell>
          <cell r="B47">
            <v>61</v>
          </cell>
          <cell r="C47" t="str">
            <v>Atlantic General</v>
          </cell>
          <cell r="D47">
            <v>130991802.29107995</v>
          </cell>
          <cell r="E47">
            <v>4503458.4946077308</v>
          </cell>
          <cell r="F47">
            <v>135495260.78568769</v>
          </cell>
        </row>
        <row r="48">
          <cell r="A48">
            <v>210062</v>
          </cell>
          <cell r="B48">
            <v>62</v>
          </cell>
          <cell r="C48" t="str">
            <v>MedStar Southern MD</v>
          </cell>
          <cell r="D48">
            <v>326791213.78018486</v>
          </cell>
          <cell r="E48">
            <v>11026934.407472901</v>
          </cell>
          <cell r="F48">
            <v>337818148.18765777</v>
          </cell>
        </row>
        <row r="49">
          <cell r="A49">
            <v>210063</v>
          </cell>
          <cell r="B49">
            <v>63</v>
          </cell>
          <cell r="C49" t="str">
            <v>UM-St Joe</v>
          </cell>
          <cell r="D49">
            <v>474406597.56226277</v>
          </cell>
          <cell r="E49">
            <v>12505267.958303027</v>
          </cell>
          <cell r="F49">
            <v>486911865.52056581</v>
          </cell>
        </row>
        <row r="50">
          <cell r="A50">
            <v>210087</v>
          </cell>
          <cell r="B50">
            <v>87</v>
          </cell>
          <cell r="C50" t="str">
            <v>Germantown ED</v>
          </cell>
          <cell r="D50">
            <v>18732354.184674501</v>
          </cell>
          <cell r="E50">
            <v>-176818.18806648499</v>
          </cell>
          <cell r="F50">
            <v>18555535.996608015</v>
          </cell>
        </row>
        <row r="51">
          <cell r="A51">
            <v>210088</v>
          </cell>
          <cell r="B51">
            <v>88</v>
          </cell>
          <cell r="C51" t="str">
            <v>UM-Queen Anne's ED</v>
          </cell>
          <cell r="D51">
            <v>9117829.309876183</v>
          </cell>
          <cell r="E51">
            <v>-30602.111491818716</v>
          </cell>
          <cell r="F51">
            <v>9087227.1983843651</v>
          </cell>
        </row>
        <row r="52">
          <cell r="A52">
            <v>210333</v>
          </cell>
          <cell r="B52">
            <v>333</v>
          </cell>
          <cell r="C52" t="str">
            <v>UM-Bowie ED</v>
          </cell>
          <cell r="D52">
            <v>24022951.327084828</v>
          </cell>
          <cell r="E52">
            <v>21844.493913993982</v>
          </cell>
          <cell r="F52">
            <v>24044795.820998821</v>
          </cell>
        </row>
        <row r="53">
          <cell r="A53">
            <v>210064</v>
          </cell>
          <cell r="B53">
            <v>5033</v>
          </cell>
          <cell r="C53" t="str">
            <v>Levindale</v>
          </cell>
          <cell r="D53">
            <v>71163455.210322335</v>
          </cell>
          <cell r="E53">
            <v>4074895.8554964205</v>
          </cell>
          <cell r="F53">
            <v>75238351.065818757</v>
          </cell>
        </row>
        <row r="54">
          <cell r="A54">
            <v>218992</v>
          </cell>
          <cell r="B54">
            <v>8992</v>
          </cell>
          <cell r="C54" t="str">
            <v>UM-Shock Trauma</v>
          </cell>
          <cell r="D54">
            <v>268234656.5864355</v>
          </cell>
          <cell r="E54">
            <v>6615186.3233025931</v>
          </cell>
          <cell r="F54">
            <v>274849842.90973806</v>
          </cell>
        </row>
        <row r="55">
          <cell r="A55">
            <v>210065</v>
          </cell>
          <cell r="B55">
            <v>65</v>
          </cell>
          <cell r="C55" t="str">
            <v>HC Germantown</v>
          </cell>
          <cell r="D55">
            <v>155306535.11802444</v>
          </cell>
          <cell r="E55">
            <v>8200108.4868946671</v>
          </cell>
          <cell r="F55">
            <v>163506643.60491911</v>
          </cell>
        </row>
        <row r="57">
          <cell r="A57" t="str">
            <v>Statewide</v>
          </cell>
          <cell r="C57" t="str">
            <v>Statewide</v>
          </cell>
          <cell r="D57">
            <v>20534253026.534958</v>
          </cell>
          <cell r="E57">
            <v>609806144.58074188</v>
          </cell>
          <cell r="F57">
            <v>21144059171.115696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Population"/>
      <sheetName val="Sheet1"/>
      <sheetName val="Sheet2"/>
      <sheetName val="PQI"/>
    </sheetNames>
    <sheetDataSet>
      <sheetData sheetId="0"/>
      <sheetData sheetId="1"/>
      <sheetData sheetId="2"/>
      <sheetData sheetId="3">
        <row r="1">
          <cell r="A1" t="str">
            <v>Row Labels</v>
          </cell>
          <cell r="B1">
            <v>2018</v>
          </cell>
          <cell r="C1">
            <v>2019</v>
          </cell>
          <cell r="D1" t="str">
            <v>Grand Total</v>
          </cell>
          <cell r="E1" t="str">
            <v>Row Labels</v>
          </cell>
          <cell r="F1">
            <v>2018</v>
          </cell>
          <cell r="G1">
            <v>2019</v>
          </cell>
          <cell r="H1" t="str">
            <v>Grand Total</v>
          </cell>
          <cell r="I1">
            <v>2018</v>
          </cell>
          <cell r="J1">
            <v>2019</v>
          </cell>
        </row>
        <row r="2">
          <cell r="A2">
            <v>210001</v>
          </cell>
          <cell r="B2">
            <v>2079</v>
          </cell>
          <cell r="C2">
            <v>1280</v>
          </cell>
          <cell r="D2">
            <v>3359</v>
          </cell>
          <cell r="E2">
            <v>210001</v>
          </cell>
          <cell r="F2">
            <v>115691</v>
          </cell>
          <cell r="G2">
            <v>115691</v>
          </cell>
          <cell r="H2">
            <v>231382</v>
          </cell>
          <cell r="I2">
            <v>17.970282908782881</v>
          </cell>
          <cell r="J2">
            <v>18.96677973468735</v>
          </cell>
        </row>
        <row r="3">
          <cell r="A3">
            <v>210002</v>
          </cell>
          <cell r="B3">
            <v>1113.6068799999998</v>
          </cell>
          <cell r="C3">
            <v>625.34352999999987</v>
          </cell>
          <cell r="D3">
            <v>1738.9504099999997</v>
          </cell>
          <cell r="E3">
            <v>210002</v>
          </cell>
          <cell r="F3">
            <v>46248.005439059001</v>
          </cell>
          <cell r="G3">
            <v>46248.005439059001</v>
          </cell>
          <cell r="H3">
            <v>92496.010878118002</v>
          </cell>
          <cell r="I3">
            <v>24.079025018006444</v>
          </cell>
          <cell r="J3">
            <v>23.179755966181013</v>
          </cell>
        </row>
        <row r="4">
          <cell r="A4">
            <v>210003</v>
          </cell>
          <cell r="B4">
            <v>1516.4463199999998</v>
          </cell>
          <cell r="C4">
            <v>941.02864999999997</v>
          </cell>
          <cell r="D4">
            <v>2457.4749699999998</v>
          </cell>
          <cell r="E4">
            <v>210003</v>
          </cell>
          <cell r="F4">
            <v>105390.85465000001</v>
          </cell>
          <cell r="G4">
            <v>105390.85465000001</v>
          </cell>
          <cell r="H4">
            <v>210781.70930000002</v>
          </cell>
          <cell r="I4">
            <v>14.388784729339887</v>
          </cell>
          <cell r="J4">
            <v>15.306754810803417</v>
          </cell>
        </row>
        <row r="5">
          <cell r="A5">
            <v>210004</v>
          </cell>
          <cell r="B5">
            <v>1545.1928600000003</v>
          </cell>
          <cell r="C5">
            <v>882.97856000000002</v>
          </cell>
          <cell r="D5">
            <v>2428.1714200000006</v>
          </cell>
          <cell r="E5">
            <v>210004</v>
          </cell>
          <cell r="F5">
            <v>235200.69532210997</v>
          </cell>
          <cell r="G5">
            <v>235200.69532210997</v>
          </cell>
          <cell r="H5">
            <v>470401.39064421994</v>
          </cell>
          <cell r="I5">
            <v>6.5696781120644285</v>
          </cell>
          <cell r="J5">
            <v>6.4356847642630184</v>
          </cell>
        </row>
        <row r="6">
          <cell r="A6">
            <v>210005</v>
          </cell>
          <cell r="B6">
            <v>2326</v>
          </cell>
          <cell r="C6">
            <v>1224</v>
          </cell>
          <cell r="D6">
            <v>3550</v>
          </cell>
          <cell r="E6">
            <v>210005</v>
          </cell>
          <cell r="F6">
            <v>197059</v>
          </cell>
          <cell r="G6">
            <v>197059</v>
          </cell>
          <cell r="H6">
            <v>394118</v>
          </cell>
          <cell r="I6">
            <v>11.803571519189685</v>
          </cell>
          <cell r="J6">
            <v>10.648007522040173</v>
          </cell>
        </row>
        <row r="7">
          <cell r="A7">
            <v>210006</v>
          </cell>
          <cell r="B7">
            <v>438.02636999999993</v>
          </cell>
          <cell r="C7">
            <v>244.74227000000002</v>
          </cell>
          <cell r="D7">
            <v>682.76864</v>
          </cell>
          <cell r="E7">
            <v>210006</v>
          </cell>
          <cell r="F7">
            <v>29801.87484</v>
          </cell>
          <cell r="G7">
            <v>29801.87484</v>
          </cell>
          <cell r="H7">
            <v>59603.749680000001</v>
          </cell>
          <cell r="I7">
            <v>14.697946768506055</v>
          </cell>
          <cell r="J7">
            <v>14.078247740968541</v>
          </cell>
        </row>
        <row r="8">
          <cell r="A8">
            <v>210008</v>
          </cell>
          <cell r="B8">
            <v>1657.1093700000001</v>
          </cell>
          <cell r="C8">
            <v>967.66152</v>
          </cell>
          <cell r="D8">
            <v>2624.7708900000002</v>
          </cell>
          <cell r="E8">
            <v>210008</v>
          </cell>
          <cell r="F8">
            <v>78933.928741528027</v>
          </cell>
          <cell r="G8">
            <v>78933.928741528027</v>
          </cell>
          <cell r="H8">
            <v>157867.85748305605</v>
          </cell>
          <cell r="I8">
            <v>20.993625889650875</v>
          </cell>
          <cell r="J8">
            <v>21.015656340025313</v>
          </cell>
        </row>
        <row r="9">
          <cell r="A9">
            <v>210009</v>
          </cell>
          <cell r="B9">
            <v>3208.0174700000007</v>
          </cell>
          <cell r="C9">
            <v>2019.8995200000002</v>
          </cell>
          <cell r="D9">
            <v>5227.9169900000006</v>
          </cell>
          <cell r="E9">
            <v>210009</v>
          </cell>
          <cell r="F9">
            <v>106932.42655361099</v>
          </cell>
          <cell r="G9">
            <v>106932.42655361099</v>
          </cell>
          <cell r="H9">
            <v>213864.85310722198</v>
          </cell>
          <cell r="I9">
            <v>30.000417772167999</v>
          </cell>
          <cell r="J9">
            <v>32.381991160488077</v>
          </cell>
        </row>
        <row r="10">
          <cell r="A10">
            <v>210010</v>
          </cell>
          <cell r="B10"/>
          <cell r="C10"/>
          <cell r="D10"/>
          <cell r="E10">
            <v>210010</v>
          </cell>
          <cell r="F10">
            <v>0</v>
          </cell>
          <cell r="G10">
            <v>0</v>
          </cell>
          <cell r="H10">
            <v>0</v>
          </cell>
          <cell r="I10" t="e">
            <v>#DIV/0!</v>
          </cell>
          <cell r="J10" t="e">
            <v>#DIV/0!</v>
          </cell>
        </row>
        <row r="11">
          <cell r="A11">
            <v>210011</v>
          </cell>
          <cell r="B11">
            <v>1981.3941599999998</v>
          </cell>
          <cell r="C11">
            <v>1162.82546</v>
          </cell>
          <cell r="D11">
            <v>3144.2196199999998</v>
          </cell>
          <cell r="E11">
            <v>210011</v>
          </cell>
          <cell r="F11">
            <v>116544.650051406</v>
          </cell>
          <cell r="G11">
            <v>116544.650051406</v>
          </cell>
          <cell r="H11">
            <v>233089.30010281201</v>
          </cell>
          <cell r="I11">
            <v>17.001159290675616</v>
          </cell>
          <cell r="J11">
            <v>17.10430357297783</v>
          </cell>
        </row>
        <row r="12">
          <cell r="A12">
            <v>210012</v>
          </cell>
          <cell r="B12">
            <v>4781.6957700000003</v>
          </cell>
          <cell r="C12">
            <v>2787.2293300000001</v>
          </cell>
          <cell r="D12">
            <v>7568.9251000000004</v>
          </cell>
          <cell r="E12">
            <v>210012</v>
          </cell>
          <cell r="F12">
            <v>165067.20895899396</v>
          </cell>
          <cell r="G12">
            <v>165067.20895899396</v>
          </cell>
          <cell r="H12">
            <v>330134.41791798791</v>
          </cell>
          <cell r="I12">
            <v>28.968174843180819</v>
          </cell>
          <cell r="J12">
            <v>28.946436139500737</v>
          </cell>
        </row>
        <row r="13">
          <cell r="A13">
            <v>210013</v>
          </cell>
          <cell r="B13">
            <v>374.28052000000002</v>
          </cell>
          <cell r="C13">
            <v>206.87151999999998</v>
          </cell>
          <cell r="D13">
            <v>581.15203999999994</v>
          </cell>
          <cell r="E13">
            <v>210013</v>
          </cell>
          <cell r="F13">
            <v>13568.108464618999</v>
          </cell>
          <cell r="G13">
            <v>13568.108464618999</v>
          </cell>
          <cell r="H13">
            <v>27136.216929237999</v>
          </cell>
          <cell r="I13">
            <v>27.585313087376623</v>
          </cell>
          <cell r="J13">
            <v>26.137533640252322</v>
          </cell>
        </row>
        <row r="14">
          <cell r="A14">
            <v>210015</v>
          </cell>
          <cell r="B14">
            <v>3710.4981999999995</v>
          </cell>
          <cell r="C14">
            <v>1996.2742099999998</v>
          </cell>
          <cell r="D14">
            <v>5706.7724099999996</v>
          </cell>
          <cell r="E14">
            <v>210015</v>
          </cell>
          <cell r="F14">
            <v>112985.01360000001</v>
          </cell>
          <cell r="G14">
            <v>112985.01360000001</v>
          </cell>
          <cell r="H14">
            <v>225970.02720000001</v>
          </cell>
          <cell r="I14">
            <v>32.84062267882932</v>
          </cell>
          <cell r="J14">
            <v>30.288834341477649</v>
          </cell>
        </row>
        <row r="15">
          <cell r="A15">
            <v>210016</v>
          </cell>
          <cell r="B15">
            <v>1550.2061899999999</v>
          </cell>
          <cell r="C15">
            <v>893.11158999999998</v>
          </cell>
          <cell r="D15">
            <v>2443.3177799999999</v>
          </cell>
          <cell r="E15">
            <v>210016</v>
          </cell>
          <cell r="F15">
            <v>196610.60789677003</v>
          </cell>
          <cell r="G15">
            <v>196610.60789677003</v>
          </cell>
          <cell r="H15">
            <v>393221.21579354006</v>
          </cell>
          <cell r="I15">
            <v>7.8846518333025672</v>
          </cell>
          <cell r="J15">
            <v>7.7872117704039328</v>
          </cell>
        </row>
        <row r="16">
          <cell r="A16">
            <v>210017</v>
          </cell>
          <cell r="B16">
            <v>213</v>
          </cell>
          <cell r="C16">
            <v>119</v>
          </cell>
          <cell r="D16">
            <v>332</v>
          </cell>
          <cell r="E16">
            <v>210017</v>
          </cell>
          <cell r="F16">
            <v>18768</v>
          </cell>
          <cell r="G16">
            <v>18768</v>
          </cell>
          <cell r="H16">
            <v>37536</v>
          </cell>
          <cell r="I16">
            <v>11.349104859335037</v>
          </cell>
          <cell r="J16">
            <v>10.869565217391305</v>
          </cell>
        </row>
        <row r="17">
          <cell r="A17">
            <v>210018</v>
          </cell>
          <cell r="B17">
            <v>1774.2394199999999</v>
          </cell>
          <cell r="C17">
            <v>1122.15915</v>
          </cell>
          <cell r="D17">
            <v>2896.3985699999998</v>
          </cell>
          <cell r="E17">
            <v>210018</v>
          </cell>
          <cell r="F17">
            <v>88349.682009030003</v>
          </cell>
          <cell r="G17">
            <v>88349.682009030003</v>
          </cell>
          <cell r="H17">
            <v>176699.36401806001</v>
          </cell>
          <cell r="I17">
            <v>20.082012517245495</v>
          </cell>
          <cell r="J17">
            <v>21.773721831883709</v>
          </cell>
        </row>
        <row r="18">
          <cell r="A18">
            <v>210019</v>
          </cell>
          <cell r="B18">
            <v>2385.5483600000002</v>
          </cell>
          <cell r="C18">
            <v>1375.8398299999999</v>
          </cell>
          <cell r="D18">
            <v>3761.3881900000001</v>
          </cell>
          <cell r="E18">
            <v>210019</v>
          </cell>
          <cell r="F18">
            <v>126698.23135999998</v>
          </cell>
          <cell r="G18">
            <v>126698.23135999998</v>
          </cell>
          <cell r="H18">
            <v>253396.46271999995</v>
          </cell>
          <cell r="I18">
            <v>18.828584538182781</v>
          </cell>
          <cell r="J18">
            <v>18.615749725918555</v>
          </cell>
        </row>
        <row r="19">
          <cell r="A19">
            <v>210022</v>
          </cell>
          <cell r="B19">
            <v>1537.12898</v>
          </cell>
          <cell r="C19">
            <v>997.03221000000008</v>
          </cell>
          <cell r="D19">
            <v>2534.1611899999998</v>
          </cell>
          <cell r="E19">
            <v>210022</v>
          </cell>
          <cell r="F19">
            <v>195934.59138964003</v>
          </cell>
          <cell r="G19">
            <v>195934.59138964003</v>
          </cell>
          <cell r="H19">
            <v>391869.18277928006</v>
          </cell>
          <cell r="I19">
            <v>7.8451128465786315</v>
          </cell>
          <cell r="J19">
            <v>8.723309458342472</v>
          </cell>
        </row>
        <row r="20">
          <cell r="A20">
            <v>210023</v>
          </cell>
          <cell r="B20">
            <v>2338</v>
          </cell>
          <cell r="C20">
            <v>1482</v>
          </cell>
          <cell r="D20">
            <v>3820</v>
          </cell>
          <cell r="E20">
            <v>210023</v>
          </cell>
          <cell r="F20">
            <v>244690</v>
          </cell>
          <cell r="G20">
            <v>244690</v>
          </cell>
          <cell r="H20">
            <v>489380</v>
          </cell>
          <cell r="I20">
            <v>9.5549470758919455</v>
          </cell>
          <cell r="J20">
            <v>10.382816741883316</v>
          </cell>
        </row>
        <row r="21">
          <cell r="A21">
            <v>210024</v>
          </cell>
          <cell r="B21">
            <v>2407.6451900000002</v>
          </cell>
          <cell r="C21">
            <v>1474.1025999999997</v>
          </cell>
          <cell r="D21">
            <v>3881.7477899999999</v>
          </cell>
          <cell r="E21">
            <v>210024</v>
          </cell>
          <cell r="F21">
            <v>84755.866976099991</v>
          </cell>
          <cell r="G21">
            <v>84755.866976099991</v>
          </cell>
          <cell r="H21">
            <v>169511.73395219998</v>
          </cell>
          <cell r="I21">
            <v>28.406826287068995</v>
          </cell>
          <cell r="J21">
            <v>29.815434833366961</v>
          </cell>
        </row>
        <row r="22">
          <cell r="A22">
            <v>210027</v>
          </cell>
          <cell r="B22">
            <v>1185</v>
          </cell>
          <cell r="C22">
            <v>696</v>
          </cell>
          <cell r="D22">
            <v>1881</v>
          </cell>
          <cell r="E22">
            <v>210027</v>
          </cell>
          <cell r="F22">
            <v>65695</v>
          </cell>
          <cell r="G22">
            <v>65695</v>
          </cell>
          <cell r="H22">
            <v>131390</v>
          </cell>
          <cell r="I22">
            <v>18.037902427886447</v>
          </cell>
          <cell r="J22">
            <v>18.161851847824906</v>
          </cell>
        </row>
        <row r="23">
          <cell r="A23">
            <v>210028</v>
          </cell>
          <cell r="B23">
            <v>1922</v>
          </cell>
          <cell r="C23">
            <v>1149</v>
          </cell>
          <cell r="D23">
            <v>3071</v>
          </cell>
          <cell r="E23">
            <v>210028</v>
          </cell>
          <cell r="F23">
            <v>96779</v>
          </cell>
          <cell r="G23">
            <v>96779</v>
          </cell>
          <cell r="H23">
            <v>193558</v>
          </cell>
          <cell r="I23">
            <v>19.859680302544973</v>
          </cell>
          <cell r="J23">
            <v>20.352703434777023</v>
          </cell>
        </row>
        <row r="24">
          <cell r="A24">
            <v>210029</v>
          </cell>
          <cell r="B24">
            <v>2336.8504799999996</v>
          </cell>
          <cell r="C24">
            <v>1303.8076799999999</v>
          </cell>
          <cell r="D24">
            <v>3640.6581599999995</v>
          </cell>
          <cell r="E24">
            <v>210029</v>
          </cell>
          <cell r="F24">
            <v>65708.735592192999</v>
          </cell>
          <cell r="G24">
            <v>65708.735592192999</v>
          </cell>
          <cell r="H24">
            <v>131417.471184386</v>
          </cell>
          <cell r="I24">
            <v>35.563771832457022</v>
          </cell>
          <cell r="J24">
            <v>34.015247133526593</v>
          </cell>
        </row>
        <row r="25">
          <cell r="A25">
            <v>210030</v>
          </cell>
          <cell r="B25">
            <v>152</v>
          </cell>
          <cell r="C25">
            <v>113</v>
          </cell>
          <cell r="D25">
            <v>265</v>
          </cell>
          <cell r="E25">
            <v>210030</v>
          </cell>
          <cell r="F25">
            <v>25307</v>
          </cell>
          <cell r="G25">
            <v>25307</v>
          </cell>
          <cell r="H25">
            <v>50614</v>
          </cell>
          <cell r="I25">
            <v>6.006243331884459</v>
          </cell>
          <cell r="J25">
            <v>7.6545732688301937</v>
          </cell>
        </row>
        <row r="26">
          <cell r="A26">
            <v>210032</v>
          </cell>
          <cell r="B26">
            <v>719.27981999999997</v>
          </cell>
          <cell r="C26">
            <v>445.47703999999999</v>
          </cell>
          <cell r="D26">
            <v>1164.75686</v>
          </cell>
          <cell r="E26">
            <v>210032</v>
          </cell>
          <cell r="F26">
            <v>70359.210899999991</v>
          </cell>
          <cell r="G26">
            <v>70359.210899999991</v>
          </cell>
          <cell r="H26">
            <v>140718.42179999998</v>
          </cell>
          <cell r="I26">
            <v>10.222965988380635</v>
          </cell>
          <cell r="J26">
            <v>10.853943868126665</v>
          </cell>
        </row>
        <row r="27">
          <cell r="A27">
            <v>210033</v>
          </cell>
          <cell r="B27">
            <v>2538</v>
          </cell>
          <cell r="C27">
            <v>1332</v>
          </cell>
          <cell r="D27">
            <v>3870</v>
          </cell>
          <cell r="E27">
            <v>210033</v>
          </cell>
          <cell r="F27">
            <v>133050</v>
          </cell>
          <cell r="G27">
            <v>133050</v>
          </cell>
          <cell r="H27">
            <v>266100</v>
          </cell>
          <cell r="I27">
            <v>19.07553551296505</v>
          </cell>
          <cell r="J27">
            <v>17.162183926558225</v>
          </cell>
        </row>
        <row r="28">
          <cell r="A28">
            <v>210034</v>
          </cell>
          <cell r="B28">
            <v>1314.4390599999997</v>
          </cell>
          <cell r="C28">
            <v>796.63951999999995</v>
          </cell>
          <cell r="D28">
            <v>2111.0785799999994</v>
          </cell>
          <cell r="E28">
            <v>210034</v>
          </cell>
          <cell r="F28">
            <v>39727.607750000003</v>
          </cell>
          <cell r="G28">
            <v>39727.607750000003</v>
          </cell>
          <cell r="H28">
            <v>79455.215500000006</v>
          </cell>
          <cell r="I28">
            <v>33.08628770882887</v>
          </cell>
          <cell r="J28">
            <v>34.375786157711154</v>
          </cell>
        </row>
        <row r="29">
          <cell r="A29">
            <v>210035</v>
          </cell>
          <cell r="B29">
            <v>879</v>
          </cell>
          <cell r="C29">
            <v>577</v>
          </cell>
          <cell r="D29">
            <v>1456</v>
          </cell>
          <cell r="E29">
            <v>210035</v>
          </cell>
          <cell r="F29">
            <v>108469</v>
          </cell>
          <cell r="G29">
            <v>108469</v>
          </cell>
          <cell r="H29">
            <v>216938</v>
          </cell>
          <cell r="I29">
            <v>8.1036978307166105</v>
          </cell>
          <cell r="J29">
            <v>9.1191294945362937</v>
          </cell>
        </row>
        <row r="30">
          <cell r="A30">
            <v>210037</v>
          </cell>
          <cell r="B30">
            <v>880</v>
          </cell>
          <cell r="C30">
            <v>612</v>
          </cell>
          <cell r="D30">
            <v>1492</v>
          </cell>
          <cell r="E30">
            <v>210037</v>
          </cell>
          <cell r="F30">
            <v>85800</v>
          </cell>
          <cell r="G30">
            <v>85800</v>
          </cell>
          <cell r="H30">
            <v>171600</v>
          </cell>
          <cell r="I30">
            <v>10.256410256410257</v>
          </cell>
          <cell r="J30">
            <v>12.227772227772228</v>
          </cell>
        </row>
        <row r="31">
          <cell r="A31">
            <v>210038</v>
          </cell>
          <cell r="B31">
            <v>681.33125999999993</v>
          </cell>
          <cell r="C31">
            <v>405.39812999999998</v>
          </cell>
          <cell r="D31">
            <v>1086.72939</v>
          </cell>
          <cell r="E31">
            <v>210038</v>
          </cell>
          <cell r="F31">
            <v>23596.618043622002</v>
          </cell>
          <cell r="G31">
            <v>23596.618043621998</v>
          </cell>
          <cell r="H31">
            <v>47193.236087244004</v>
          </cell>
          <cell r="I31">
            <v>28.874106396961359</v>
          </cell>
          <cell r="J31">
            <v>29.452026624001231</v>
          </cell>
        </row>
        <row r="32">
          <cell r="A32">
            <v>210039</v>
          </cell>
          <cell r="B32">
            <v>571</v>
          </cell>
          <cell r="C32">
            <v>341</v>
          </cell>
          <cell r="D32">
            <v>912</v>
          </cell>
          <cell r="E32">
            <v>210039</v>
          </cell>
          <cell r="F32">
            <v>69022</v>
          </cell>
          <cell r="G32">
            <v>69022</v>
          </cell>
          <cell r="H32">
            <v>138044</v>
          </cell>
          <cell r="I32">
            <v>8.2727246385210513</v>
          </cell>
          <cell r="J32">
            <v>8.469349317194931</v>
          </cell>
        </row>
        <row r="33">
          <cell r="A33">
            <v>210040</v>
          </cell>
          <cell r="B33">
            <v>1565.0043600000006</v>
          </cell>
          <cell r="C33">
            <v>803.53098</v>
          </cell>
          <cell r="D33">
            <v>2368.5353400000004</v>
          </cell>
          <cell r="E33">
            <v>210040</v>
          </cell>
          <cell r="F33">
            <v>71112.011139098002</v>
          </cell>
          <cell r="G33">
            <v>71112.011139098002</v>
          </cell>
          <cell r="H33">
            <v>142224.022278196</v>
          </cell>
          <cell r="I33">
            <v>22.007595270210935</v>
          </cell>
          <cell r="J33">
            <v>19.370590958334585</v>
          </cell>
        </row>
        <row r="34">
          <cell r="A34">
            <v>210043</v>
          </cell>
          <cell r="B34">
            <v>2407.4000999999998</v>
          </cell>
          <cell r="C34">
            <v>1425.8165000000004</v>
          </cell>
          <cell r="D34">
            <v>3833.2166000000002</v>
          </cell>
          <cell r="E34">
            <v>210043</v>
          </cell>
          <cell r="F34">
            <v>203092.5091</v>
          </cell>
          <cell r="G34">
            <v>203092.50910000005</v>
          </cell>
          <cell r="H34">
            <v>406185.01820000005</v>
          </cell>
          <cell r="I34">
            <v>11.853711939787146</v>
          </cell>
          <cell r="J34">
            <v>12.035189618635016</v>
          </cell>
        </row>
        <row r="35">
          <cell r="A35">
            <v>210044</v>
          </cell>
          <cell r="B35">
            <v>1214.8490400000001</v>
          </cell>
          <cell r="C35">
            <v>688.76154000000008</v>
          </cell>
          <cell r="D35">
            <v>1903.61058</v>
          </cell>
          <cell r="E35">
            <v>210044</v>
          </cell>
          <cell r="F35">
            <v>108151.98825099799</v>
          </cell>
          <cell r="G35">
            <v>108151.98825099798</v>
          </cell>
          <cell r="H35">
            <v>216303.97650199599</v>
          </cell>
          <cell r="I35">
            <v>11.232794326264177</v>
          </cell>
          <cell r="J35">
            <v>10.917358873062915</v>
          </cell>
        </row>
        <row r="36">
          <cell r="A36">
            <v>210045</v>
          </cell>
          <cell r="B36">
            <v>30.957060000000002</v>
          </cell>
          <cell r="C36">
            <v>16.904649999999997</v>
          </cell>
          <cell r="D36">
            <v>47.861710000000002</v>
          </cell>
          <cell r="E36">
            <v>210045</v>
          </cell>
          <cell r="F36">
            <v>2282.4738400000001</v>
          </cell>
          <cell r="G36">
            <v>2282.4738399999997</v>
          </cell>
          <cell r="H36">
            <v>4564.9476799999993</v>
          </cell>
          <cell r="I36">
            <v>13.562941864867112</v>
          </cell>
          <cell r="J36">
            <v>12.69648724648691</v>
          </cell>
        </row>
        <row r="37">
          <cell r="A37">
            <v>210048</v>
          </cell>
          <cell r="B37">
            <v>1975.7261999999998</v>
          </cell>
          <cell r="C37">
            <v>1091.1761399999998</v>
          </cell>
          <cell r="D37">
            <v>3066.9023399999996</v>
          </cell>
          <cell r="E37">
            <v>210048</v>
          </cell>
          <cell r="F37">
            <v>227166.07521999997</v>
          </cell>
          <cell r="G37">
            <v>227166.07522000003</v>
          </cell>
          <cell r="H37">
            <v>454332.15044</v>
          </cell>
          <cell r="I37">
            <v>8.6972766425911061</v>
          </cell>
          <cell r="J37">
            <v>8.2344499140545029</v>
          </cell>
        </row>
        <row r="38">
          <cell r="A38">
            <v>210049</v>
          </cell>
          <cell r="B38">
            <v>2111.6067199999998</v>
          </cell>
          <cell r="C38">
            <v>1218.5809100000001</v>
          </cell>
          <cell r="D38">
            <v>3330.1876299999999</v>
          </cell>
          <cell r="E38">
            <v>210049</v>
          </cell>
          <cell r="F38">
            <v>158741.14883999998</v>
          </cell>
          <cell r="G38">
            <v>158741.14883999995</v>
          </cell>
          <cell r="H38">
            <v>317482.29767999996</v>
          </cell>
          <cell r="I38">
            <v>13.302201322281926</v>
          </cell>
          <cell r="J38">
            <v>13.159762676405023</v>
          </cell>
        </row>
        <row r="39">
          <cell r="A39">
            <v>210051</v>
          </cell>
          <cell r="B39">
            <v>1823.1019700000002</v>
          </cell>
          <cell r="C39">
            <v>1093.7161400000002</v>
          </cell>
          <cell r="D39">
            <v>2916.8181100000002</v>
          </cell>
          <cell r="E39">
            <v>210051</v>
          </cell>
          <cell r="F39">
            <v>143995.11116836002</v>
          </cell>
          <cell r="G39">
            <v>143995.11116835999</v>
          </cell>
          <cell r="H39">
            <v>287990.22233671998</v>
          </cell>
          <cell r="I39">
            <v>12.660860186207415</v>
          </cell>
          <cell r="J39">
            <v>13.020872299570788</v>
          </cell>
        </row>
        <row r="40">
          <cell r="A40">
            <v>210055</v>
          </cell>
          <cell r="B40">
            <v>0</v>
          </cell>
          <cell r="C40"/>
          <cell r="D40">
            <v>0</v>
          </cell>
          <cell r="E40">
            <v>210055</v>
          </cell>
          <cell r="F40">
            <v>0</v>
          </cell>
          <cell r="G40">
            <v>0</v>
          </cell>
          <cell r="H40">
            <v>0</v>
          </cell>
          <cell r="I40" t="e">
            <v>#DIV/0!</v>
          </cell>
          <cell r="J40" t="e">
            <v>#DIV/0!</v>
          </cell>
        </row>
        <row r="41">
          <cell r="A41">
            <v>210056</v>
          </cell>
          <cell r="B41">
            <v>2186.9071100000001</v>
          </cell>
          <cell r="C41">
            <v>1286.2522000000004</v>
          </cell>
          <cell r="D41">
            <v>3473.1593100000005</v>
          </cell>
          <cell r="E41">
            <v>210056</v>
          </cell>
          <cell r="F41">
            <v>72488.716461100004</v>
          </cell>
          <cell r="G41">
            <v>72488.716461100004</v>
          </cell>
          <cell r="H41">
            <v>144977.43292220001</v>
          </cell>
          <cell r="I41">
            <v>30.168931342212019</v>
          </cell>
          <cell r="J41">
            <v>30.418579319332476</v>
          </cell>
        </row>
        <row r="42">
          <cell r="A42">
            <v>210057</v>
          </cell>
          <cell r="B42">
            <v>1690.6557300000006</v>
          </cell>
          <cell r="C42">
            <v>1049.3412999999998</v>
          </cell>
          <cell r="D42">
            <v>2739.9970300000004</v>
          </cell>
          <cell r="E42">
            <v>210057</v>
          </cell>
          <cell r="F42">
            <v>263742.16328456998</v>
          </cell>
          <cell r="G42">
            <v>263742.16328457004</v>
          </cell>
          <cell r="H42">
            <v>527484.32656913996</v>
          </cell>
          <cell r="I42">
            <v>6.4102595843798893</v>
          </cell>
          <cell r="J42">
            <v>6.8205658799388518</v>
          </cell>
        </row>
        <row r="43">
          <cell r="A43">
            <v>210058</v>
          </cell>
          <cell r="B43"/>
          <cell r="C43"/>
          <cell r="D43"/>
          <cell r="E43">
            <v>210058</v>
          </cell>
          <cell r="F43"/>
          <cell r="G43">
            <v>0</v>
          </cell>
          <cell r="H43">
            <v>0</v>
          </cell>
          <cell r="I43" t="e">
            <v>#DIV/0!</v>
          </cell>
          <cell r="J43" t="e">
            <v>#DIV/0!</v>
          </cell>
        </row>
        <row r="44">
          <cell r="A44">
            <v>210060</v>
          </cell>
          <cell r="B44">
            <v>411.71875</v>
          </cell>
          <cell r="C44">
            <v>246.90981000000002</v>
          </cell>
          <cell r="D44">
            <v>658.62855999999999</v>
          </cell>
          <cell r="E44">
            <v>210060</v>
          </cell>
          <cell r="F44">
            <v>46403.210319999998</v>
          </cell>
          <cell r="G44">
            <v>46403.210320000006</v>
          </cell>
          <cell r="H44">
            <v>92806.420639999997</v>
          </cell>
          <cell r="I44">
            <v>8.872635043152334</v>
          </cell>
          <cell r="J44">
            <v>9.1216525124247045</v>
          </cell>
        </row>
        <row r="45">
          <cell r="A45">
            <v>210061</v>
          </cell>
          <cell r="B45">
            <v>227.49458000000001</v>
          </cell>
          <cell r="C45">
            <v>156.25551999999999</v>
          </cell>
          <cell r="D45">
            <v>383.75009999999997</v>
          </cell>
          <cell r="E45">
            <v>210061</v>
          </cell>
          <cell r="F45">
            <v>19438.294800000003</v>
          </cell>
          <cell r="G45">
            <v>19438.2948</v>
          </cell>
          <cell r="H45">
            <v>38876.589600000007</v>
          </cell>
          <cell r="I45">
            <v>11.703422668535717</v>
          </cell>
          <cell r="J45">
            <v>13.780355142791933</v>
          </cell>
        </row>
        <row r="46">
          <cell r="A46">
            <v>210062</v>
          </cell>
          <cell r="B46">
            <v>2440.7861300000009</v>
          </cell>
          <cell r="C46">
            <v>1392.0357300000001</v>
          </cell>
          <cell r="D46">
            <v>3832.8218600000009</v>
          </cell>
          <cell r="E46">
            <v>210062</v>
          </cell>
          <cell r="F46">
            <v>148027.49160000001</v>
          </cell>
          <cell r="G46">
            <v>148027.49159999998</v>
          </cell>
          <cell r="H46">
            <v>296054.98320000002</v>
          </cell>
          <cell r="I46">
            <v>16.488735326242608</v>
          </cell>
          <cell r="J46">
            <v>16.120971448754094</v>
          </cell>
        </row>
        <row r="47">
          <cell r="A47">
            <v>210063</v>
          </cell>
          <cell r="B47">
            <v>1730.9716400000007</v>
          </cell>
          <cell r="C47">
            <v>1057.40888</v>
          </cell>
          <cell r="D47">
            <v>2788.3805200000006</v>
          </cell>
          <cell r="E47">
            <v>210063</v>
          </cell>
          <cell r="F47">
            <v>136112.35972306799</v>
          </cell>
          <cell r="G47">
            <v>136112.35972306799</v>
          </cell>
          <cell r="H47">
            <v>272224.71944613598</v>
          </cell>
          <cell r="I47">
            <v>12.717226000062062</v>
          </cell>
          <cell r="J47">
            <v>13.317680634080176</v>
          </cell>
        </row>
        <row r="48">
          <cell r="A48">
            <v>210064</v>
          </cell>
          <cell r="B48">
            <v>0.36596000000000001</v>
          </cell>
          <cell r="C48">
            <v>0.20286999999999994</v>
          </cell>
          <cell r="D48">
            <v>0.56882999999999995</v>
          </cell>
          <cell r="E48">
            <v>210064</v>
          </cell>
          <cell r="F48">
            <v>24.165000315999993</v>
          </cell>
          <cell r="G48">
            <v>24.165000316</v>
          </cell>
          <cell r="H48">
            <v>48.330000631999994</v>
          </cell>
          <cell r="I48">
            <v>15.144216644503524</v>
          </cell>
          <cell r="J48">
            <v>14.391770672846812</v>
          </cell>
        </row>
        <row r="49">
          <cell r="A49">
            <v>210065</v>
          </cell>
          <cell r="B49">
            <v>214.60290000000001</v>
          </cell>
          <cell r="C49">
            <v>118.74141000000002</v>
          </cell>
          <cell r="D49">
            <v>333.34431000000001</v>
          </cell>
          <cell r="E49">
            <v>210065</v>
          </cell>
          <cell r="F49">
            <v>33520.615311999994</v>
          </cell>
          <cell r="G49">
            <v>33520.615312000009</v>
          </cell>
          <cell r="H49">
            <v>67041.230624000003</v>
          </cell>
          <cell r="I49">
            <v>6.4021169660085153</v>
          </cell>
          <cell r="J49">
            <v>6.0725825275728704</v>
          </cell>
        </row>
        <row r="50">
          <cell r="A50" t="str">
            <v>UNASSN</v>
          </cell>
          <cell r="B50">
            <v>31</v>
          </cell>
          <cell r="C50">
            <v>7</v>
          </cell>
          <cell r="D50">
            <v>38</v>
          </cell>
          <cell r="E50" t="str">
            <v>UNASSN</v>
          </cell>
          <cell r="F50">
            <v>19</v>
          </cell>
          <cell r="G50">
            <v>19</v>
          </cell>
          <cell r="H50">
            <v>38</v>
          </cell>
          <cell r="I50">
            <v>1631.578947368421</v>
          </cell>
          <cell r="J50">
            <v>631.57894736842104</v>
          </cell>
        </row>
        <row r="51">
          <cell r="A51" t="str">
            <v>Total</v>
          </cell>
          <cell r="B51">
            <v>70179.084930000012</v>
          </cell>
          <cell r="C51">
            <v>41226.056900000011</v>
          </cell>
          <cell r="D51">
            <v>111405.14182999999</v>
          </cell>
          <cell r="E51" t="str">
            <v>Grand Total</v>
          </cell>
          <cell r="F51">
            <v>4697061.2525981907</v>
          </cell>
          <cell r="G51">
            <v>4697061.2525981907</v>
          </cell>
          <cell r="H51">
            <v>9394122.5051963814</v>
          </cell>
          <cell r="I51">
            <v>14.94106232725415</v>
          </cell>
          <cell r="J51">
            <v>15.046267570155051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 Est IP %"/>
      <sheetName val="FY24 Revenue Split"/>
      <sheetName val="FY23 IP Revenue %"/>
    </sheetNames>
    <sheetDataSet>
      <sheetData sheetId="0"/>
      <sheetData sheetId="1">
        <row r="4">
          <cell r="A4">
            <v>210001</v>
          </cell>
          <cell r="B4">
            <v>1</v>
          </cell>
          <cell r="C4" t="str">
            <v>Meritus</v>
          </cell>
          <cell r="D4">
            <v>478467240.21290272</v>
          </cell>
          <cell r="E4">
            <v>10523553.759515222</v>
          </cell>
          <cell r="F4">
            <v>488990793.97241795</v>
          </cell>
        </row>
        <row r="5">
          <cell r="A5">
            <v>210002</v>
          </cell>
          <cell r="B5">
            <v>2</v>
          </cell>
          <cell r="C5" t="str">
            <v>UMMC</v>
          </cell>
          <cell r="D5">
            <v>1860209912.0676138</v>
          </cell>
          <cell r="E5">
            <v>70094395.19501707</v>
          </cell>
          <cell r="F5">
            <v>1930304307.2626309</v>
          </cell>
        </row>
        <row r="6">
          <cell r="A6">
            <v>210003</v>
          </cell>
          <cell r="B6">
            <v>3</v>
          </cell>
          <cell r="C6" t="str">
            <v>UM-Capital Region</v>
          </cell>
          <cell r="D6">
            <v>408625194.51869267</v>
          </cell>
          <cell r="E6">
            <v>14796056.646656128</v>
          </cell>
          <cell r="F6">
            <v>423421251.16534883</v>
          </cell>
        </row>
        <row r="7">
          <cell r="A7">
            <v>210004</v>
          </cell>
          <cell r="B7">
            <v>4</v>
          </cell>
          <cell r="C7" t="str">
            <v>Holy Cross</v>
          </cell>
          <cell r="D7">
            <v>587039375.01186275</v>
          </cell>
          <cell r="E7">
            <v>15308063.476463437</v>
          </cell>
          <cell r="F7">
            <v>602347438.48832619</v>
          </cell>
        </row>
        <row r="8">
          <cell r="A8">
            <v>210005</v>
          </cell>
          <cell r="B8">
            <v>5</v>
          </cell>
          <cell r="C8" t="str">
            <v>Frederick</v>
          </cell>
          <cell r="D8">
            <v>415867328.57763761</v>
          </cell>
          <cell r="E8">
            <v>6665329.0530184684</v>
          </cell>
          <cell r="F8">
            <v>422532657.63065606</v>
          </cell>
        </row>
        <row r="9">
          <cell r="A9">
            <v>210006</v>
          </cell>
          <cell r="B9">
            <v>6</v>
          </cell>
          <cell r="C9" t="str">
            <v>UM-Harford</v>
          </cell>
          <cell r="D9">
            <v>32467909.280536726</v>
          </cell>
          <cell r="E9">
            <v>-18120364.361195497</v>
          </cell>
          <cell r="F9">
            <v>14347544.919341229</v>
          </cell>
        </row>
        <row r="10">
          <cell r="A10">
            <v>210008</v>
          </cell>
          <cell r="B10">
            <v>8</v>
          </cell>
          <cell r="C10" t="str">
            <v>Mercy</v>
          </cell>
          <cell r="D10">
            <v>663731829.67688894</v>
          </cell>
          <cell r="E10">
            <v>18577588.709641255</v>
          </cell>
          <cell r="F10">
            <v>682309418.38653016</v>
          </cell>
        </row>
        <row r="11">
          <cell r="A11">
            <v>210009</v>
          </cell>
          <cell r="B11">
            <v>9</v>
          </cell>
          <cell r="C11" t="str">
            <v>Johns Hopkins</v>
          </cell>
          <cell r="D11">
            <v>2994468469.324101</v>
          </cell>
          <cell r="E11">
            <v>104043145.72761801</v>
          </cell>
          <cell r="F11">
            <v>3098511615.0517192</v>
          </cell>
        </row>
        <row r="12">
          <cell r="A12">
            <v>210010</v>
          </cell>
          <cell r="B12">
            <v>10</v>
          </cell>
          <cell r="C12" t="str">
            <v>UM-Cambridge</v>
          </cell>
          <cell r="D12">
            <v>16590183.763506753</v>
          </cell>
          <cell r="E12">
            <v>805763.11016107595</v>
          </cell>
          <cell r="F12">
            <v>17395946.873667829</v>
          </cell>
        </row>
        <row r="13">
          <cell r="A13">
            <v>210011</v>
          </cell>
          <cell r="B13">
            <v>11</v>
          </cell>
          <cell r="C13" t="str">
            <v>St Agnes</v>
          </cell>
          <cell r="D13">
            <v>505842462.01089501</v>
          </cell>
          <cell r="E13">
            <v>12278765.620847734</v>
          </cell>
          <cell r="F13">
            <v>518121227.63174278</v>
          </cell>
        </row>
        <row r="14">
          <cell r="A14">
            <v>210012</v>
          </cell>
          <cell r="B14">
            <v>12</v>
          </cell>
          <cell r="C14" t="str">
            <v>Sinai</v>
          </cell>
          <cell r="D14">
            <v>936875960.22956717</v>
          </cell>
          <cell r="E14">
            <v>25961002.520245384</v>
          </cell>
          <cell r="F14">
            <v>962836962.7498126</v>
          </cell>
        </row>
        <row r="15">
          <cell r="A15">
            <v>210013</v>
          </cell>
          <cell r="B15">
            <v>13</v>
          </cell>
          <cell r="C15" t="str">
            <v>Grace Medical Center</v>
          </cell>
          <cell r="D15">
            <v>32620708.228135515</v>
          </cell>
          <cell r="E15">
            <v>917193.10242880345</v>
          </cell>
          <cell r="F15">
            <v>33537901.33056432</v>
          </cell>
        </row>
        <row r="16">
          <cell r="A16">
            <v>210015</v>
          </cell>
          <cell r="B16">
            <v>15</v>
          </cell>
          <cell r="C16" t="str">
            <v>MedStar Franklin Sq</v>
          </cell>
          <cell r="D16">
            <v>656876654.69516695</v>
          </cell>
          <cell r="E16">
            <v>28515192.711193129</v>
          </cell>
          <cell r="F16">
            <v>685391847.40636003</v>
          </cell>
        </row>
        <row r="17">
          <cell r="A17">
            <v>210016</v>
          </cell>
          <cell r="B17">
            <v>16</v>
          </cell>
          <cell r="C17" t="str">
            <v>Adventist White Oak</v>
          </cell>
          <cell r="D17">
            <v>359090951.98432088</v>
          </cell>
          <cell r="E17">
            <v>11484471.896663871</v>
          </cell>
          <cell r="F17">
            <v>370575423.88098472</v>
          </cell>
        </row>
        <row r="18">
          <cell r="A18">
            <v>210017</v>
          </cell>
          <cell r="B18">
            <v>17</v>
          </cell>
          <cell r="C18" t="str">
            <v>Garrett</v>
          </cell>
          <cell r="D18">
            <v>90729925.73505494</v>
          </cell>
          <cell r="E18">
            <v>4317953.6528911572</v>
          </cell>
          <cell r="F18">
            <v>95047879.387946099</v>
          </cell>
        </row>
        <row r="19">
          <cell r="A19">
            <v>210018</v>
          </cell>
          <cell r="B19">
            <v>18</v>
          </cell>
          <cell r="C19" t="str">
            <v>MedStar Montgomery</v>
          </cell>
          <cell r="D19">
            <v>213390717.75717419</v>
          </cell>
          <cell r="E19">
            <v>8945863.2201561946</v>
          </cell>
          <cell r="F19">
            <v>222336580.97733039</v>
          </cell>
        </row>
        <row r="20">
          <cell r="A20">
            <v>210019</v>
          </cell>
          <cell r="B20">
            <v>19</v>
          </cell>
          <cell r="C20" t="str">
            <v>Peninsula</v>
          </cell>
          <cell r="D20">
            <v>594536498.83210492</v>
          </cell>
          <cell r="E20">
            <v>15572403.228377394</v>
          </cell>
          <cell r="F20">
            <v>603696200.6961627</v>
          </cell>
        </row>
        <row r="21">
          <cell r="A21">
            <v>210022</v>
          </cell>
          <cell r="B21">
            <v>22</v>
          </cell>
          <cell r="C21" t="str">
            <v>Suburban</v>
          </cell>
          <cell r="D21">
            <v>418575046.77583349</v>
          </cell>
          <cell r="E21">
            <v>12930464.686382428</v>
          </cell>
          <cell r="F21">
            <v>431505511.4622159</v>
          </cell>
        </row>
        <row r="22">
          <cell r="A22">
            <v>210023</v>
          </cell>
          <cell r="B22">
            <v>23</v>
          </cell>
          <cell r="C22" t="str">
            <v>Anne Arundel</v>
          </cell>
          <cell r="D22">
            <v>729263073.47058678</v>
          </cell>
          <cell r="E22">
            <v>15079932.015978321</v>
          </cell>
          <cell r="F22">
            <v>744343005.48656511</v>
          </cell>
        </row>
        <row r="23">
          <cell r="A23">
            <v>210024</v>
          </cell>
          <cell r="B23">
            <v>24</v>
          </cell>
          <cell r="C23" t="str">
            <v>MedStar Union</v>
          </cell>
          <cell r="D23">
            <v>483741861.21753514</v>
          </cell>
          <cell r="E23">
            <v>13957926.483512674</v>
          </cell>
          <cell r="F23">
            <v>497699787.70104784</v>
          </cell>
        </row>
        <row r="24">
          <cell r="A24">
            <v>210027</v>
          </cell>
          <cell r="B24">
            <v>27</v>
          </cell>
          <cell r="C24" t="str">
            <v>Western MD</v>
          </cell>
          <cell r="D24">
            <v>380094961.22715306</v>
          </cell>
          <cell r="E24">
            <v>13711874.101175426</v>
          </cell>
          <cell r="F24">
            <v>393806835.32832849</v>
          </cell>
        </row>
        <row r="25">
          <cell r="A25">
            <v>210028</v>
          </cell>
          <cell r="B25">
            <v>28</v>
          </cell>
          <cell r="C25" t="str">
            <v>MedStar St Mary's</v>
          </cell>
          <cell r="D25">
            <v>225605607.1087667</v>
          </cell>
          <cell r="E25">
            <v>10383097.853655715</v>
          </cell>
          <cell r="F25">
            <v>235988704.96242243</v>
          </cell>
        </row>
        <row r="26">
          <cell r="A26">
            <v>210029</v>
          </cell>
          <cell r="B26">
            <v>29</v>
          </cell>
          <cell r="C26" t="str">
            <v>JH - Bayview</v>
          </cell>
          <cell r="D26">
            <v>802740031.72143054</v>
          </cell>
          <cell r="E26">
            <v>27602876.971808698</v>
          </cell>
          <cell r="F26">
            <v>830342908.69323921</v>
          </cell>
        </row>
        <row r="27">
          <cell r="A27">
            <v>210030</v>
          </cell>
          <cell r="B27">
            <v>30</v>
          </cell>
          <cell r="C27" t="str">
            <v>UM-Chestertown</v>
          </cell>
          <cell r="D27">
            <v>50942798.915876739</v>
          </cell>
          <cell r="E27">
            <v>2638571.0568907256</v>
          </cell>
          <cell r="F27">
            <v>53581369.972767465</v>
          </cell>
        </row>
        <row r="28">
          <cell r="A28">
            <v>210032</v>
          </cell>
          <cell r="B28">
            <v>32</v>
          </cell>
          <cell r="C28" t="str">
            <v>ChristianaCare, Union</v>
          </cell>
          <cell r="D28">
            <v>195254332.18508387</v>
          </cell>
          <cell r="E28">
            <v>10315943.701963266</v>
          </cell>
          <cell r="F28">
            <v>205570275.88704714</v>
          </cell>
        </row>
        <row r="29">
          <cell r="A29">
            <v>210033</v>
          </cell>
          <cell r="B29">
            <v>33</v>
          </cell>
          <cell r="C29" t="str">
            <v>Carroll</v>
          </cell>
          <cell r="D29">
            <v>271856626.54364073</v>
          </cell>
          <cell r="E29">
            <v>22423554.614259414</v>
          </cell>
          <cell r="F29">
            <v>294280181.15790015</v>
          </cell>
        </row>
        <row r="30">
          <cell r="A30">
            <v>210034</v>
          </cell>
          <cell r="B30">
            <v>34</v>
          </cell>
          <cell r="C30" t="str">
            <v>MedStar Harbor</v>
          </cell>
          <cell r="D30">
            <v>214859167.96876401</v>
          </cell>
          <cell r="E30">
            <v>9758248.3076302242</v>
          </cell>
          <cell r="F30">
            <v>224617416.27639422</v>
          </cell>
        </row>
        <row r="31">
          <cell r="A31">
            <v>210035</v>
          </cell>
          <cell r="B31">
            <v>35</v>
          </cell>
          <cell r="C31" t="str">
            <v>UM-Charles Regional</v>
          </cell>
          <cell r="D31">
            <v>184304661.70522583</v>
          </cell>
          <cell r="E31">
            <v>6204788.4403097099</v>
          </cell>
          <cell r="F31">
            <v>190509450.14553553</v>
          </cell>
        </row>
        <row r="32">
          <cell r="A32">
            <v>210037</v>
          </cell>
          <cell r="B32">
            <v>37</v>
          </cell>
          <cell r="C32" t="str">
            <v>UM-Easton</v>
          </cell>
          <cell r="D32">
            <v>289195333.10398871</v>
          </cell>
          <cell r="E32">
            <v>7928601.0246960633</v>
          </cell>
          <cell r="F32">
            <v>297123934.12868476</v>
          </cell>
        </row>
        <row r="33">
          <cell r="A33">
            <v>210038</v>
          </cell>
          <cell r="B33">
            <v>38</v>
          </cell>
          <cell r="C33" t="str">
            <v>UM-Midtown</v>
          </cell>
          <cell r="D33">
            <v>268984437.69158345</v>
          </cell>
          <cell r="E33">
            <v>9640795.8591426238</v>
          </cell>
          <cell r="F33">
            <v>278625233.55072606</v>
          </cell>
        </row>
        <row r="34">
          <cell r="A34">
            <v>210039</v>
          </cell>
          <cell r="B34">
            <v>39</v>
          </cell>
          <cell r="C34" t="str">
            <v>Calvert</v>
          </cell>
          <cell r="D34">
            <v>179940482.61116764</v>
          </cell>
          <cell r="E34">
            <v>8718103.7143400442</v>
          </cell>
          <cell r="F34">
            <v>188658586.32550767</v>
          </cell>
        </row>
        <row r="35">
          <cell r="A35">
            <v>210040</v>
          </cell>
          <cell r="B35">
            <v>40</v>
          </cell>
          <cell r="C35" t="str">
            <v>Northwest</v>
          </cell>
          <cell r="D35">
            <v>301542118.3628397</v>
          </cell>
          <cell r="E35">
            <v>11291517.948482068</v>
          </cell>
          <cell r="F35">
            <v>312833636.31132179</v>
          </cell>
        </row>
        <row r="36">
          <cell r="A36">
            <v>210043</v>
          </cell>
          <cell r="B36">
            <v>43</v>
          </cell>
          <cell r="C36" t="str">
            <v>UM-BWMC</v>
          </cell>
          <cell r="D36">
            <v>520032689.70072818</v>
          </cell>
          <cell r="E36">
            <v>15322830.379740795</v>
          </cell>
          <cell r="F36">
            <v>535355520.08046895</v>
          </cell>
        </row>
        <row r="37">
          <cell r="A37">
            <v>210044</v>
          </cell>
          <cell r="B37">
            <v>44</v>
          </cell>
          <cell r="C37" t="str">
            <v>GBMC</v>
          </cell>
          <cell r="D37">
            <v>506164529.04853487</v>
          </cell>
          <cell r="E37">
            <v>17589460.532522477</v>
          </cell>
          <cell r="F37">
            <v>523753989.58105737</v>
          </cell>
        </row>
        <row r="38">
          <cell r="A38">
            <v>210045</v>
          </cell>
          <cell r="B38">
            <v>45</v>
          </cell>
          <cell r="C38" t="str">
            <v>McCready</v>
          </cell>
          <cell r="D38">
            <v>0</v>
          </cell>
          <cell r="E38">
            <v>0</v>
          </cell>
          <cell r="F38">
            <v>6412701.3643195629</v>
          </cell>
        </row>
        <row r="39">
          <cell r="A39">
            <v>210048</v>
          </cell>
          <cell r="B39">
            <v>48</v>
          </cell>
          <cell r="C39" t="str">
            <v>Howard County</v>
          </cell>
          <cell r="D39">
            <v>358586017.90617651</v>
          </cell>
          <cell r="E39">
            <v>14174242.294226985</v>
          </cell>
          <cell r="F39">
            <v>372760260.20040351</v>
          </cell>
        </row>
        <row r="40">
          <cell r="A40">
            <v>210049</v>
          </cell>
          <cell r="B40">
            <v>49</v>
          </cell>
          <cell r="C40" t="str">
            <v>UM-Upper Chesapeake</v>
          </cell>
          <cell r="D40">
            <v>442899244.6762622</v>
          </cell>
          <cell r="E40">
            <v>-31170925.139605489</v>
          </cell>
          <cell r="F40">
            <v>411728319.53665674</v>
          </cell>
        </row>
        <row r="41">
          <cell r="A41">
            <v>210051</v>
          </cell>
          <cell r="B41">
            <v>51</v>
          </cell>
          <cell r="C41" t="str">
            <v>Doctors</v>
          </cell>
          <cell r="D41">
            <v>300037284.9478721</v>
          </cell>
          <cell r="E41">
            <v>10332742.253007546</v>
          </cell>
          <cell r="F41">
            <v>310370027.20087963</v>
          </cell>
        </row>
        <row r="42">
          <cell r="A42">
            <v>210055</v>
          </cell>
          <cell r="B42">
            <v>55</v>
          </cell>
          <cell r="C42" t="str">
            <v>UM-Laurel</v>
          </cell>
          <cell r="D42">
            <v>40869720.742262602</v>
          </cell>
          <cell r="E42">
            <v>1511180.7877492267</v>
          </cell>
          <cell r="F42">
            <v>42380901.530011825</v>
          </cell>
        </row>
        <row r="43">
          <cell r="A43">
            <v>210056</v>
          </cell>
          <cell r="B43">
            <v>2004</v>
          </cell>
          <cell r="C43" t="str">
            <v>MedStar Good Sam</v>
          </cell>
          <cell r="D43">
            <v>310989150.36451924</v>
          </cell>
          <cell r="E43">
            <v>7166095.3905466534</v>
          </cell>
          <cell r="F43">
            <v>318155245.75506592</v>
          </cell>
        </row>
        <row r="44">
          <cell r="A44">
            <v>210057</v>
          </cell>
          <cell r="B44">
            <v>5050</v>
          </cell>
          <cell r="C44" t="str">
            <v>Shady Grove</v>
          </cell>
          <cell r="D44">
            <v>520762553.27869415</v>
          </cell>
          <cell r="E44">
            <v>9909150.3780739233</v>
          </cell>
          <cell r="F44">
            <v>530671703.65676808</v>
          </cell>
        </row>
        <row r="45">
          <cell r="A45">
            <v>210058</v>
          </cell>
          <cell r="B45">
            <v>2001</v>
          </cell>
          <cell r="C45" t="str">
            <v>UMROI</v>
          </cell>
          <cell r="D45">
            <v>143429729.46377787</v>
          </cell>
          <cell r="E45">
            <v>3910276.8170523355</v>
          </cell>
          <cell r="F45">
            <v>147340006.2808302</v>
          </cell>
        </row>
        <row r="46">
          <cell r="A46">
            <v>210060</v>
          </cell>
          <cell r="B46">
            <v>60</v>
          </cell>
          <cell r="C46" t="str">
            <v>Ft Washington</v>
          </cell>
          <cell r="D46">
            <v>67382848.520545706</v>
          </cell>
          <cell r="E46">
            <v>1048141.1170682944</v>
          </cell>
          <cell r="F46">
            <v>68430989.637613997</v>
          </cell>
        </row>
        <row r="47">
          <cell r="A47">
            <v>210061</v>
          </cell>
          <cell r="B47">
            <v>61</v>
          </cell>
          <cell r="C47" t="str">
            <v>Atlantic General</v>
          </cell>
          <cell r="D47">
            <v>130991802.29107995</v>
          </cell>
          <cell r="E47">
            <v>4503458.4946077308</v>
          </cell>
          <cell r="F47">
            <v>135495260.78568769</v>
          </cell>
        </row>
        <row r="48">
          <cell r="A48">
            <v>210062</v>
          </cell>
          <cell r="B48">
            <v>62</v>
          </cell>
          <cell r="C48" t="str">
            <v>MedStar Southern MD</v>
          </cell>
          <cell r="D48">
            <v>326791213.78018486</v>
          </cell>
          <cell r="E48">
            <v>11026934.407472901</v>
          </cell>
          <cell r="F48">
            <v>337818148.18765777</v>
          </cell>
        </row>
        <row r="49">
          <cell r="A49">
            <v>210063</v>
          </cell>
          <cell r="B49">
            <v>63</v>
          </cell>
          <cell r="C49" t="str">
            <v>UM-St Joe</v>
          </cell>
          <cell r="D49">
            <v>474406597.56226277</v>
          </cell>
          <cell r="E49">
            <v>12505267.958303027</v>
          </cell>
          <cell r="F49">
            <v>486911865.52056581</v>
          </cell>
        </row>
        <row r="50">
          <cell r="A50">
            <v>210087</v>
          </cell>
          <cell r="B50">
            <v>87</v>
          </cell>
          <cell r="C50" t="str">
            <v>Germantown ED</v>
          </cell>
          <cell r="D50">
            <v>18732354.184674501</v>
          </cell>
          <cell r="E50">
            <v>-176818.18806648499</v>
          </cell>
          <cell r="F50">
            <v>18555535.996608015</v>
          </cell>
        </row>
        <row r="51">
          <cell r="A51">
            <v>210088</v>
          </cell>
          <cell r="B51">
            <v>88</v>
          </cell>
          <cell r="C51" t="str">
            <v>UM-Queen Anne's ED</v>
          </cell>
          <cell r="D51">
            <v>9117829.309876183</v>
          </cell>
          <cell r="E51">
            <v>-30602.111491818716</v>
          </cell>
          <cell r="F51">
            <v>9087227.1983843651</v>
          </cell>
        </row>
        <row r="52">
          <cell r="A52">
            <v>210333</v>
          </cell>
          <cell r="B52">
            <v>333</v>
          </cell>
          <cell r="C52" t="str">
            <v>UM-Bowie ED</v>
          </cell>
          <cell r="D52">
            <v>24022951.327084828</v>
          </cell>
          <cell r="E52">
            <v>21844.493913993982</v>
          </cell>
          <cell r="F52">
            <v>24044795.820998821</v>
          </cell>
        </row>
        <row r="53">
          <cell r="A53">
            <v>210064</v>
          </cell>
          <cell r="B53">
            <v>5033</v>
          </cell>
          <cell r="C53" t="str">
            <v>Levindale</v>
          </cell>
          <cell r="D53">
            <v>71163455.210322335</v>
          </cell>
          <cell r="E53">
            <v>4074895.8554964205</v>
          </cell>
          <cell r="F53">
            <v>75238351.065818757</v>
          </cell>
        </row>
        <row r="54">
          <cell r="A54">
            <v>218992</v>
          </cell>
          <cell r="B54">
            <v>8992</v>
          </cell>
          <cell r="C54" t="str">
            <v>UM-Shock Trauma</v>
          </cell>
          <cell r="D54">
            <v>268234656.5864355</v>
          </cell>
          <cell r="E54">
            <v>6615186.3233025931</v>
          </cell>
          <cell r="F54">
            <v>274849842.90973806</v>
          </cell>
        </row>
        <row r="55">
          <cell r="A55">
            <v>210065</v>
          </cell>
          <cell r="B55">
            <v>65</v>
          </cell>
          <cell r="C55" t="str">
            <v>HC Germantown</v>
          </cell>
          <cell r="D55">
            <v>155306535.11802444</v>
          </cell>
          <cell r="E55">
            <v>8200108.4868946671</v>
          </cell>
          <cell r="F55">
            <v>163506643.60491911</v>
          </cell>
        </row>
        <row r="57">
          <cell r="A57" t="str">
            <v>Statewide</v>
          </cell>
          <cell r="C57" t="str">
            <v>Statewide</v>
          </cell>
          <cell r="D57">
            <v>20534253026.534958</v>
          </cell>
          <cell r="E57">
            <v>609806144.58074188</v>
          </cell>
          <cell r="F57">
            <v>21144059171.115696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2:I20"/>
  <sheetViews>
    <sheetView zoomScaleNormal="100" workbookViewId="0">
      <selection activeCell="F24" sqref="F24"/>
    </sheetView>
  </sheetViews>
  <sheetFormatPr defaultColWidth="8.85546875" defaultRowHeight="15" x14ac:dyDescent="0.25"/>
  <cols>
    <col min="1" max="1" width="62.7109375" customWidth="1"/>
    <col min="2" max="3" width="19.28515625" customWidth="1"/>
    <col min="4" max="4" width="37.42578125" customWidth="1"/>
    <col min="5" max="5" width="15.28515625" bestFit="1" customWidth="1"/>
    <col min="6" max="6" width="11.140625" customWidth="1"/>
    <col min="7" max="7" width="12.42578125" customWidth="1"/>
    <col min="9" max="9" width="37.85546875" customWidth="1"/>
  </cols>
  <sheetData>
    <row r="2" spans="1:9" ht="15.75" x14ac:dyDescent="0.25">
      <c r="A2" s="35" t="s">
        <v>176</v>
      </c>
      <c r="B2" s="35" t="s">
        <v>50</v>
      </c>
      <c r="C2" s="43"/>
    </row>
    <row r="3" spans="1:9" ht="15" customHeight="1" x14ac:dyDescent="0.25">
      <c r="A3" s="111" t="s">
        <v>209</v>
      </c>
      <c r="B3" s="36" t="s">
        <v>51</v>
      </c>
      <c r="C3" s="94">
        <v>20534253026.534958</v>
      </c>
      <c r="D3" s="66"/>
      <c r="F3" s="55"/>
    </row>
    <row r="4" spans="1:9" ht="15" customHeight="1" x14ac:dyDescent="0.25">
      <c r="A4" s="111" t="s">
        <v>210</v>
      </c>
      <c r="B4" s="36" t="s">
        <v>53</v>
      </c>
      <c r="C4" s="112">
        <f xml:space="preserve"> 3.24% +0.25%</f>
        <v>3.4900000000000007E-2</v>
      </c>
      <c r="D4" s="66"/>
      <c r="H4" s="114"/>
      <c r="I4" s="114"/>
    </row>
    <row r="5" spans="1:9" ht="15" customHeight="1" x14ac:dyDescent="0.25">
      <c r="A5" s="111" t="s">
        <v>211</v>
      </c>
      <c r="B5" s="36" t="s">
        <v>62</v>
      </c>
      <c r="C5" s="41">
        <f>'Statewide PAU Revenue'!F52</f>
        <v>2214105205.5900006</v>
      </c>
      <c r="D5" s="66"/>
    </row>
    <row r="6" spans="1:9" ht="15.75" x14ac:dyDescent="0.25">
      <c r="A6" s="37" t="s">
        <v>64</v>
      </c>
      <c r="B6" s="29" t="s">
        <v>63</v>
      </c>
      <c r="C6" s="38">
        <f>-C4*C5</f>
        <v>-77272271.675091043</v>
      </c>
      <c r="D6" s="67"/>
      <c r="E6" s="4"/>
    </row>
    <row r="7" spans="1:9" ht="15.75" x14ac:dyDescent="0.25">
      <c r="A7" s="37" t="s">
        <v>52</v>
      </c>
      <c r="B7" s="29" t="s">
        <v>65</v>
      </c>
      <c r="C7" s="39">
        <f>C6/C3</f>
        <v>-3.7630914343578787E-3</v>
      </c>
      <c r="D7" s="17"/>
      <c r="E7" s="8"/>
    </row>
    <row r="8" spans="1:9" ht="15" customHeight="1" x14ac:dyDescent="0.25">
      <c r="A8" s="97" t="s">
        <v>196</v>
      </c>
      <c r="B8" s="44" t="s">
        <v>167</v>
      </c>
      <c r="C8" s="72">
        <f>ROUND(C7,4)</f>
        <v>-3.8E-3</v>
      </c>
      <c r="D8" s="65"/>
    </row>
    <row r="9" spans="1:9" ht="15.75" x14ac:dyDescent="0.25">
      <c r="A9" s="29" t="s">
        <v>183</v>
      </c>
      <c r="B9" s="29" t="s">
        <v>163</v>
      </c>
      <c r="C9" s="38">
        <f>C8*C3</f>
        <v>-78030161.500832841</v>
      </c>
      <c r="D9" s="5"/>
      <c r="E9" s="64"/>
    </row>
    <row r="10" spans="1:9" ht="15.75" x14ac:dyDescent="0.25">
      <c r="A10" s="37" t="s">
        <v>54</v>
      </c>
      <c r="B10" s="29" t="s">
        <v>164</v>
      </c>
      <c r="C10" s="73">
        <f>'Statewide PAU Revenue'!I52</f>
        <v>0.1077483414250594</v>
      </c>
    </row>
    <row r="11" spans="1:9" ht="15.75" x14ac:dyDescent="0.25">
      <c r="A11" s="37" t="s">
        <v>56</v>
      </c>
      <c r="B11" s="29" t="s">
        <v>165</v>
      </c>
      <c r="C11" s="40">
        <f>C3*C10</f>
        <v>2212531706.0116482</v>
      </c>
      <c r="D11" s="5"/>
    </row>
    <row r="12" spans="1:9" ht="15.75" x14ac:dyDescent="0.25">
      <c r="A12" s="44" t="s">
        <v>197</v>
      </c>
      <c r="B12" s="44" t="s">
        <v>166</v>
      </c>
      <c r="C12" s="74">
        <f>C9/C11</f>
        <v>-3.5267364209433862E-2</v>
      </c>
      <c r="D12" s="45"/>
    </row>
    <row r="13" spans="1:9" ht="15.75" x14ac:dyDescent="0.25">
      <c r="A13" s="42"/>
      <c r="B13" s="45"/>
      <c r="C13" s="45"/>
      <c r="D13" s="45"/>
    </row>
    <row r="14" spans="1:9" ht="15.75" x14ac:dyDescent="0.25">
      <c r="A14" s="42"/>
      <c r="B14" s="45"/>
      <c r="C14" s="45"/>
      <c r="D14" s="45"/>
    </row>
    <row r="15" spans="1:9" ht="31.5" x14ac:dyDescent="0.25">
      <c r="A15" s="98" t="s">
        <v>177</v>
      </c>
      <c r="B15" s="98" t="s">
        <v>200</v>
      </c>
      <c r="C15" s="98" t="s">
        <v>195</v>
      </c>
      <c r="D15" s="98" t="s">
        <v>175</v>
      </c>
      <c r="E15" s="98" t="s">
        <v>174</v>
      </c>
    </row>
    <row r="16" spans="1:9" ht="15.75" x14ac:dyDescent="0.25">
      <c r="A16" s="31" t="s">
        <v>184</v>
      </c>
      <c r="B16" s="38">
        <f>'Statewide PAU Revenue'!G52</f>
        <v>931849337.48000038</v>
      </c>
      <c r="C16" s="76">
        <f>B16/B18</f>
        <v>0.42086949397315881</v>
      </c>
      <c r="D16" s="70">
        <f>C16*C8</f>
        <v>-1.5993040770980035E-3</v>
      </c>
      <c r="E16" s="38">
        <f>C16*C9</f>
        <v>-32840514.585499376</v>
      </c>
    </row>
    <row r="17" spans="1:5" ht="15.75" x14ac:dyDescent="0.25">
      <c r="A17" s="31" t="s">
        <v>173</v>
      </c>
      <c r="B17" s="38">
        <f>'Statewide PAU Revenue'!E52</f>
        <v>1282255868.1100001</v>
      </c>
      <c r="C17" s="76">
        <f>B17/B18</f>
        <v>0.57913050602684113</v>
      </c>
      <c r="D17" s="70">
        <f>C17*C8</f>
        <v>-2.2006959229019965E-3</v>
      </c>
      <c r="E17" s="38">
        <f>C17*C9</f>
        <v>-45189646.915333457</v>
      </c>
    </row>
    <row r="18" spans="1:5" ht="15.75" x14ac:dyDescent="0.25">
      <c r="A18" s="31" t="s">
        <v>66</v>
      </c>
      <c r="B18" s="38">
        <f>SUM(B16:B17)</f>
        <v>2214105205.5900006</v>
      </c>
      <c r="C18" s="76">
        <f>SUM(C16:C17)</f>
        <v>1</v>
      </c>
      <c r="D18" s="76">
        <f>SUM(D16:D17)</f>
        <v>-3.8E-3</v>
      </c>
      <c r="E18" s="38">
        <f>SUM(E16:E17)</f>
        <v>-78030161.500832826</v>
      </c>
    </row>
    <row r="20" spans="1:5" x14ac:dyDescent="0.25">
      <c r="A20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N6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" sqref="A9:XFD9"/>
    </sheetView>
  </sheetViews>
  <sheetFormatPr defaultColWidth="9.28515625" defaultRowHeight="14.25" x14ac:dyDescent="0.2"/>
  <cols>
    <col min="1" max="1" width="11" style="9" customWidth="1"/>
    <col min="2" max="2" width="21" style="9" customWidth="1"/>
    <col min="3" max="3" width="19.5703125" style="9" bestFit="1" customWidth="1"/>
    <col min="4" max="4" width="17.85546875" style="9" customWidth="1"/>
    <col min="5" max="5" width="23" style="9" customWidth="1"/>
    <col min="6" max="6" width="18.7109375" style="9" customWidth="1"/>
    <col min="7" max="7" width="22.140625" style="9" customWidth="1"/>
    <col min="8" max="8" width="14.42578125" style="9" customWidth="1"/>
    <col min="9" max="10" width="16.140625" style="9" customWidth="1"/>
    <col min="11" max="11" width="15.85546875" style="50" bestFit="1" customWidth="1"/>
    <col min="12" max="12" width="14.85546875" style="9" customWidth="1"/>
    <col min="13" max="13" width="12.28515625" style="9" customWidth="1"/>
    <col min="14" max="14" width="16.42578125" style="9" customWidth="1"/>
    <col min="15" max="223" width="9.28515625" style="9"/>
    <col min="224" max="224" width="11.7109375" style="9" customWidth="1"/>
    <col min="225" max="225" width="28.28515625" style="9" customWidth="1"/>
    <col min="226" max="226" width="25.7109375" style="9" customWidth="1"/>
    <col min="227" max="227" width="16" style="9" customWidth="1"/>
    <col min="228" max="228" width="16.7109375" style="9" customWidth="1"/>
    <col min="229" max="229" width="13.42578125" style="9" customWidth="1"/>
    <col min="230" max="230" width="14.28515625" style="9" customWidth="1"/>
    <col min="231" max="231" width="18.28515625" style="9" customWidth="1"/>
    <col min="232" max="232" width="17.42578125" style="9" bestFit="1" customWidth="1"/>
    <col min="233" max="233" width="18.28515625" style="9" bestFit="1" customWidth="1"/>
    <col min="234" max="479" width="9.28515625" style="9"/>
    <col min="480" max="480" width="11.7109375" style="9" customWidth="1"/>
    <col min="481" max="481" width="28.28515625" style="9" customWidth="1"/>
    <col min="482" max="482" width="25.7109375" style="9" customWidth="1"/>
    <col min="483" max="483" width="16" style="9" customWidth="1"/>
    <col min="484" max="484" width="16.7109375" style="9" customWidth="1"/>
    <col min="485" max="485" width="13.42578125" style="9" customWidth="1"/>
    <col min="486" max="486" width="14.28515625" style="9" customWidth="1"/>
    <col min="487" max="487" width="18.28515625" style="9" customWidth="1"/>
    <col min="488" max="488" width="17.42578125" style="9" bestFit="1" customWidth="1"/>
    <col min="489" max="489" width="18.28515625" style="9" bestFit="1" customWidth="1"/>
    <col min="490" max="735" width="9.28515625" style="9"/>
    <col min="736" max="736" width="11.7109375" style="9" customWidth="1"/>
    <col min="737" max="737" width="28.28515625" style="9" customWidth="1"/>
    <col min="738" max="738" width="25.7109375" style="9" customWidth="1"/>
    <col min="739" max="739" width="16" style="9" customWidth="1"/>
    <col min="740" max="740" width="16.7109375" style="9" customWidth="1"/>
    <col min="741" max="741" width="13.42578125" style="9" customWidth="1"/>
    <col min="742" max="742" width="14.28515625" style="9" customWidth="1"/>
    <col min="743" max="743" width="18.28515625" style="9" customWidth="1"/>
    <col min="744" max="744" width="17.42578125" style="9" bestFit="1" customWidth="1"/>
    <col min="745" max="745" width="18.28515625" style="9" bestFit="1" customWidth="1"/>
    <col min="746" max="991" width="9.28515625" style="9"/>
    <col min="992" max="992" width="11.7109375" style="9" customWidth="1"/>
    <col min="993" max="993" width="28.28515625" style="9" customWidth="1"/>
    <col min="994" max="994" width="25.7109375" style="9" customWidth="1"/>
    <col min="995" max="995" width="16" style="9" customWidth="1"/>
    <col min="996" max="996" width="16.7109375" style="9" customWidth="1"/>
    <col min="997" max="997" width="13.42578125" style="9" customWidth="1"/>
    <col min="998" max="998" width="14.28515625" style="9" customWidth="1"/>
    <col min="999" max="999" width="18.28515625" style="9" customWidth="1"/>
    <col min="1000" max="1000" width="17.42578125" style="9" bestFit="1" customWidth="1"/>
    <col min="1001" max="1001" width="18.28515625" style="9" bestFit="1" customWidth="1"/>
    <col min="1002" max="1247" width="9.28515625" style="9"/>
    <col min="1248" max="1248" width="11.7109375" style="9" customWidth="1"/>
    <col min="1249" max="1249" width="28.28515625" style="9" customWidth="1"/>
    <col min="1250" max="1250" width="25.7109375" style="9" customWidth="1"/>
    <col min="1251" max="1251" width="16" style="9" customWidth="1"/>
    <col min="1252" max="1252" width="16.7109375" style="9" customWidth="1"/>
    <col min="1253" max="1253" width="13.42578125" style="9" customWidth="1"/>
    <col min="1254" max="1254" width="14.28515625" style="9" customWidth="1"/>
    <col min="1255" max="1255" width="18.28515625" style="9" customWidth="1"/>
    <col min="1256" max="1256" width="17.42578125" style="9" bestFit="1" customWidth="1"/>
    <col min="1257" max="1257" width="18.28515625" style="9" bestFit="1" customWidth="1"/>
    <col min="1258" max="1503" width="9.28515625" style="9"/>
    <col min="1504" max="1504" width="11.7109375" style="9" customWidth="1"/>
    <col min="1505" max="1505" width="28.28515625" style="9" customWidth="1"/>
    <col min="1506" max="1506" width="25.7109375" style="9" customWidth="1"/>
    <col min="1507" max="1507" width="16" style="9" customWidth="1"/>
    <col min="1508" max="1508" width="16.7109375" style="9" customWidth="1"/>
    <col min="1509" max="1509" width="13.42578125" style="9" customWidth="1"/>
    <col min="1510" max="1510" width="14.28515625" style="9" customWidth="1"/>
    <col min="1511" max="1511" width="18.28515625" style="9" customWidth="1"/>
    <col min="1512" max="1512" width="17.42578125" style="9" bestFit="1" customWidth="1"/>
    <col min="1513" max="1513" width="18.28515625" style="9" bestFit="1" customWidth="1"/>
    <col min="1514" max="1759" width="9.28515625" style="9"/>
    <col min="1760" max="1760" width="11.7109375" style="9" customWidth="1"/>
    <col min="1761" max="1761" width="28.28515625" style="9" customWidth="1"/>
    <col min="1762" max="1762" width="25.7109375" style="9" customWidth="1"/>
    <col min="1763" max="1763" width="16" style="9" customWidth="1"/>
    <col min="1764" max="1764" width="16.7109375" style="9" customWidth="1"/>
    <col min="1765" max="1765" width="13.42578125" style="9" customWidth="1"/>
    <col min="1766" max="1766" width="14.28515625" style="9" customWidth="1"/>
    <col min="1767" max="1767" width="18.28515625" style="9" customWidth="1"/>
    <col min="1768" max="1768" width="17.42578125" style="9" bestFit="1" customWidth="1"/>
    <col min="1769" max="1769" width="18.28515625" style="9" bestFit="1" customWidth="1"/>
    <col min="1770" max="2015" width="9.28515625" style="9"/>
    <col min="2016" max="2016" width="11.7109375" style="9" customWidth="1"/>
    <col min="2017" max="2017" width="28.28515625" style="9" customWidth="1"/>
    <col min="2018" max="2018" width="25.7109375" style="9" customWidth="1"/>
    <col min="2019" max="2019" width="16" style="9" customWidth="1"/>
    <col min="2020" max="2020" width="16.7109375" style="9" customWidth="1"/>
    <col min="2021" max="2021" width="13.42578125" style="9" customWidth="1"/>
    <col min="2022" max="2022" width="14.28515625" style="9" customWidth="1"/>
    <col min="2023" max="2023" width="18.28515625" style="9" customWidth="1"/>
    <col min="2024" max="2024" width="17.42578125" style="9" bestFit="1" customWidth="1"/>
    <col min="2025" max="2025" width="18.28515625" style="9" bestFit="1" customWidth="1"/>
    <col min="2026" max="2271" width="9.28515625" style="9"/>
    <col min="2272" max="2272" width="11.7109375" style="9" customWidth="1"/>
    <col min="2273" max="2273" width="28.28515625" style="9" customWidth="1"/>
    <col min="2274" max="2274" width="25.7109375" style="9" customWidth="1"/>
    <col min="2275" max="2275" width="16" style="9" customWidth="1"/>
    <col min="2276" max="2276" width="16.7109375" style="9" customWidth="1"/>
    <col min="2277" max="2277" width="13.42578125" style="9" customWidth="1"/>
    <col min="2278" max="2278" width="14.28515625" style="9" customWidth="1"/>
    <col min="2279" max="2279" width="18.28515625" style="9" customWidth="1"/>
    <col min="2280" max="2280" width="17.42578125" style="9" bestFit="1" customWidth="1"/>
    <col min="2281" max="2281" width="18.28515625" style="9" bestFit="1" customWidth="1"/>
    <col min="2282" max="2527" width="9.28515625" style="9"/>
    <col min="2528" max="2528" width="11.7109375" style="9" customWidth="1"/>
    <col min="2529" max="2529" width="28.28515625" style="9" customWidth="1"/>
    <col min="2530" max="2530" width="25.7109375" style="9" customWidth="1"/>
    <col min="2531" max="2531" width="16" style="9" customWidth="1"/>
    <col min="2532" max="2532" width="16.7109375" style="9" customWidth="1"/>
    <col min="2533" max="2533" width="13.42578125" style="9" customWidth="1"/>
    <col min="2534" max="2534" width="14.28515625" style="9" customWidth="1"/>
    <col min="2535" max="2535" width="18.28515625" style="9" customWidth="1"/>
    <col min="2536" max="2536" width="17.42578125" style="9" bestFit="1" customWidth="1"/>
    <col min="2537" max="2537" width="18.28515625" style="9" bestFit="1" customWidth="1"/>
    <col min="2538" max="2783" width="9.28515625" style="9"/>
    <col min="2784" max="2784" width="11.7109375" style="9" customWidth="1"/>
    <col min="2785" max="2785" width="28.28515625" style="9" customWidth="1"/>
    <col min="2786" max="2786" width="25.7109375" style="9" customWidth="1"/>
    <col min="2787" max="2787" width="16" style="9" customWidth="1"/>
    <col min="2788" max="2788" width="16.7109375" style="9" customWidth="1"/>
    <col min="2789" max="2789" width="13.42578125" style="9" customWidth="1"/>
    <col min="2790" max="2790" width="14.28515625" style="9" customWidth="1"/>
    <col min="2791" max="2791" width="18.28515625" style="9" customWidth="1"/>
    <col min="2792" max="2792" width="17.42578125" style="9" bestFit="1" customWidth="1"/>
    <col min="2793" max="2793" width="18.28515625" style="9" bestFit="1" customWidth="1"/>
    <col min="2794" max="3039" width="9.28515625" style="9"/>
    <col min="3040" max="3040" width="11.7109375" style="9" customWidth="1"/>
    <col min="3041" max="3041" width="28.28515625" style="9" customWidth="1"/>
    <col min="3042" max="3042" width="25.7109375" style="9" customWidth="1"/>
    <col min="3043" max="3043" width="16" style="9" customWidth="1"/>
    <col min="3044" max="3044" width="16.7109375" style="9" customWidth="1"/>
    <col min="3045" max="3045" width="13.42578125" style="9" customWidth="1"/>
    <col min="3046" max="3046" width="14.28515625" style="9" customWidth="1"/>
    <col min="3047" max="3047" width="18.28515625" style="9" customWidth="1"/>
    <col min="3048" max="3048" width="17.42578125" style="9" bestFit="1" customWidth="1"/>
    <col min="3049" max="3049" width="18.28515625" style="9" bestFit="1" customWidth="1"/>
    <col min="3050" max="3295" width="9.28515625" style="9"/>
    <col min="3296" max="3296" width="11.7109375" style="9" customWidth="1"/>
    <col min="3297" max="3297" width="28.28515625" style="9" customWidth="1"/>
    <col min="3298" max="3298" width="25.7109375" style="9" customWidth="1"/>
    <col min="3299" max="3299" width="16" style="9" customWidth="1"/>
    <col min="3300" max="3300" width="16.7109375" style="9" customWidth="1"/>
    <col min="3301" max="3301" width="13.42578125" style="9" customWidth="1"/>
    <col min="3302" max="3302" width="14.28515625" style="9" customWidth="1"/>
    <col min="3303" max="3303" width="18.28515625" style="9" customWidth="1"/>
    <col min="3304" max="3304" width="17.42578125" style="9" bestFit="1" customWidth="1"/>
    <col min="3305" max="3305" width="18.28515625" style="9" bestFit="1" customWidth="1"/>
    <col min="3306" max="3551" width="9.28515625" style="9"/>
    <col min="3552" max="3552" width="11.7109375" style="9" customWidth="1"/>
    <col min="3553" max="3553" width="28.28515625" style="9" customWidth="1"/>
    <col min="3554" max="3554" width="25.7109375" style="9" customWidth="1"/>
    <col min="3555" max="3555" width="16" style="9" customWidth="1"/>
    <col min="3556" max="3556" width="16.7109375" style="9" customWidth="1"/>
    <col min="3557" max="3557" width="13.42578125" style="9" customWidth="1"/>
    <col min="3558" max="3558" width="14.28515625" style="9" customWidth="1"/>
    <col min="3559" max="3559" width="18.28515625" style="9" customWidth="1"/>
    <col min="3560" max="3560" width="17.42578125" style="9" bestFit="1" customWidth="1"/>
    <col min="3561" max="3561" width="18.28515625" style="9" bestFit="1" customWidth="1"/>
    <col min="3562" max="3807" width="9.28515625" style="9"/>
    <col min="3808" max="3808" width="11.7109375" style="9" customWidth="1"/>
    <col min="3809" max="3809" width="28.28515625" style="9" customWidth="1"/>
    <col min="3810" max="3810" width="25.7109375" style="9" customWidth="1"/>
    <col min="3811" max="3811" width="16" style="9" customWidth="1"/>
    <col min="3812" max="3812" width="16.7109375" style="9" customWidth="1"/>
    <col min="3813" max="3813" width="13.42578125" style="9" customWidth="1"/>
    <col min="3814" max="3814" width="14.28515625" style="9" customWidth="1"/>
    <col min="3815" max="3815" width="18.28515625" style="9" customWidth="1"/>
    <col min="3816" max="3816" width="17.42578125" style="9" bestFit="1" customWidth="1"/>
    <col min="3817" max="3817" width="18.28515625" style="9" bestFit="1" customWidth="1"/>
    <col min="3818" max="4063" width="9.28515625" style="9"/>
    <col min="4064" max="4064" width="11.7109375" style="9" customWidth="1"/>
    <col min="4065" max="4065" width="28.28515625" style="9" customWidth="1"/>
    <col min="4066" max="4066" width="25.7109375" style="9" customWidth="1"/>
    <col min="4067" max="4067" width="16" style="9" customWidth="1"/>
    <col min="4068" max="4068" width="16.7109375" style="9" customWidth="1"/>
    <col min="4069" max="4069" width="13.42578125" style="9" customWidth="1"/>
    <col min="4070" max="4070" width="14.28515625" style="9" customWidth="1"/>
    <col min="4071" max="4071" width="18.28515625" style="9" customWidth="1"/>
    <col min="4072" max="4072" width="17.42578125" style="9" bestFit="1" customWidth="1"/>
    <col min="4073" max="4073" width="18.28515625" style="9" bestFit="1" customWidth="1"/>
    <col min="4074" max="4319" width="9.28515625" style="9"/>
    <col min="4320" max="4320" width="11.7109375" style="9" customWidth="1"/>
    <col min="4321" max="4321" width="28.28515625" style="9" customWidth="1"/>
    <col min="4322" max="4322" width="25.7109375" style="9" customWidth="1"/>
    <col min="4323" max="4323" width="16" style="9" customWidth="1"/>
    <col min="4324" max="4324" width="16.7109375" style="9" customWidth="1"/>
    <col min="4325" max="4325" width="13.42578125" style="9" customWidth="1"/>
    <col min="4326" max="4326" width="14.28515625" style="9" customWidth="1"/>
    <col min="4327" max="4327" width="18.28515625" style="9" customWidth="1"/>
    <col min="4328" max="4328" width="17.42578125" style="9" bestFit="1" customWidth="1"/>
    <col min="4329" max="4329" width="18.28515625" style="9" bestFit="1" customWidth="1"/>
    <col min="4330" max="4575" width="9.28515625" style="9"/>
    <col min="4576" max="4576" width="11.7109375" style="9" customWidth="1"/>
    <col min="4577" max="4577" width="28.28515625" style="9" customWidth="1"/>
    <col min="4578" max="4578" width="25.7109375" style="9" customWidth="1"/>
    <col min="4579" max="4579" width="16" style="9" customWidth="1"/>
    <col min="4580" max="4580" width="16.7109375" style="9" customWidth="1"/>
    <col min="4581" max="4581" width="13.42578125" style="9" customWidth="1"/>
    <col min="4582" max="4582" width="14.28515625" style="9" customWidth="1"/>
    <col min="4583" max="4583" width="18.28515625" style="9" customWidth="1"/>
    <col min="4584" max="4584" width="17.42578125" style="9" bestFit="1" customWidth="1"/>
    <col min="4585" max="4585" width="18.28515625" style="9" bestFit="1" customWidth="1"/>
    <col min="4586" max="4831" width="9.28515625" style="9"/>
    <col min="4832" max="4832" width="11.7109375" style="9" customWidth="1"/>
    <col min="4833" max="4833" width="28.28515625" style="9" customWidth="1"/>
    <col min="4834" max="4834" width="25.7109375" style="9" customWidth="1"/>
    <col min="4835" max="4835" width="16" style="9" customWidth="1"/>
    <col min="4836" max="4836" width="16.7109375" style="9" customWidth="1"/>
    <col min="4837" max="4837" width="13.42578125" style="9" customWidth="1"/>
    <col min="4838" max="4838" width="14.28515625" style="9" customWidth="1"/>
    <col min="4839" max="4839" width="18.28515625" style="9" customWidth="1"/>
    <col min="4840" max="4840" width="17.42578125" style="9" bestFit="1" customWidth="1"/>
    <col min="4841" max="4841" width="18.28515625" style="9" bestFit="1" customWidth="1"/>
    <col min="4842" max="5087" width="9.28515625" style="9"/>
    <col min="5088" max="5088" width="11.7109375" style="9" customWidth="1"/>
    <col min="5089" max="5089" width="28.28515625" style="9" customWidth="1"/>
    <col min="5090" max="5090" width="25.7109375" style="9" customWidth="1"/>
    <col min="5091" max="5091" width="16" style="9" customWidth="1"/>
    <col min="5092" max="5092" width="16.7109375" style="9" customWidth="1"/>
    <col min="5093" max="5093" width="13.42578125" style="9" customWidth="1"/>
    <col min="5094" max="5094" width="14.28515625" style="9" customWidth="1"/>
    <col min="5095" max="5095" width="18.28515625" style="9" customWidth="1"/>
    <col min="5096" max="5096" width="17.42578125" style="9" bestFit="1" customWidth="1"/>
    <col min="5097" max="5097" width="18.28515625" style="9" bestFit="1" customWidth="1"/>
    <col min="5098" max="5343" width="9.28515625" style="9"/>
    <col min="5344" max="5344" width="11.7109375" style="9" customWidth="1"/>
    <col min="5345" max="5345" width="28.28515625" style="9" customWidth="1"/>
    <col min="5346" max="5346" width="25.7109375" style="9" customWidth="1"/>
    <col min="5347" max="5347" width="16" style="9" customWidth="1"/>
    <col min="5348" max="5348" width="16.7109375" style="9" customWidth="1"/>
    <col min="5349" max="5349" width="13.42578125" style="9" customWidth="1"/>
    <col min="5350" max="5350" width="14.28515625" style="9" customWidth="1"/>
    <col min="5351" max="5351" width="18.28515625" style="9" customWidth="1"/>
    <col min="5352" max="5352" width="17.42578125" style="9" bestFit="1" customWidth="1"/>
    <col min="5353" max="5353" width="18.28515625" style="9" bestFit="1" customWidth="1"/>
    <col min="5354" max="5599" width="9.28515625" style="9"/>
    <col min="5600" max="5600" width="11.7109375" style="9" customWidth="1"/>
    <col min="5601" max="5601" width="28.28515625" style="9" customWidth="1"/>
    <col min="5602" max="5602" width="25.7109375" style="9" customWidth="1"/>
    <col min="5603" max="5603" width="16" style="9" customWidth="1"/>
    <col min="5604" max="5604" width="16.7109375" style="9" customWidth="1"/>
    <col min="5605" max="5605" width="13.42578125" style="9" customWidth="1"/>
    <col min="5606" max="5606" width="14.28515625" style="9" customWidth="1"/>
    <col min="5607" max="5607" width="18.28515625" style="9" customWidth="1"/>
    <col min="5608" max="5608" width="17.42578125" style="9" bestFit="1" customWidth="1"/>
    <col min="5609" max="5609" width="18.28515625" style="9" bestFit="1" customWidth="1"/>
    <col min="5610" max="5855" width="9.28515625" style="9"/>
    <col min="5856" max="5856" width="11.7109375" style="9" customWidth="1"/>
    <col min="5857" max="5857" width="28.28515625" style="9" customWidth="1"/>
    <col min="5858" max="5858" width="25.7109375" style="9" customWidth="1"/>
    <col min="5859" max="5859" width="16" style="9" customWidth="1"/>
    <col min="5860" max="5860" width="16.7109375" style="9" customWidth="1"/>
    <col min="5861" max="5861" width="13.42578125" style="9" customWidth="1"/>
    <col min="5862" max="5862" width="14.28515625" style="9" customWidth="1"/>
    <col min="5863" max="5863" width="18.28515625" style="9" customWidth="1"/>
    <col min="5864" max="5864" width="17.42578125" style="9" bestFit="1" customWidth="1"/>
    <col min="5865" max="5865" width="18.28515625" style="9" bestFit="1" customWidth="1"/>
    <col min="5866" max="6111" width="9.28515625" style="9"/>
    <col min="6112" max="6112" width="11.7109375" style="9" customWidth="1"/>
    <col min="6113" max="6113" width="28.28515625" style="9" customWidth="1"/>
    <col min="6114" max="6114" width="25.7109375" style="9" customWidth="1"/>
    <col min="6115" max="6115" width="16" style="9" customWidth="1"/>
    <col min="6116" max="6116" width="16.7109375" style="9" customWidth="1"/>
    <col min="6117" max="6117" width="13.42578125" style="9" customWidth="1"/>
    <col min="6118" max="6118" width="14.28515625" style="9" customWidth="1"/>
    <col min="6119" max="6119" width="18.28515625" style="9" customWidth="1"/>
    <col min="6120" max="6120" width="17.42578125" style="9" bestFit="1" customWidth="1"/>
    <col min="6121" max="6121" width="18.28515625" style="9" bestFit="1" customWidth="1"/>
    <col min="6122" max="6367" width="9.28515625" style="9"/>
    <col min="6368" max="6368" width="11.7109375" style="9" customWidth="1"/>
    <col min="6369" max="6369" width="28.28515625" style="9" customWidth="1"/>
    <col min="6370" max="6370" width="25.7109375" style="9" customWidth="1"/>
    <col min="6371" max="6371" width="16" style="9" customWidth="1"/>
    <col min="6372" max="6372" width="16.7109375" style="9" customWidth="1"/>
    <col min="6373" max="6373" width="13.42578125" style="9" customWidth="1"/>
    <col min="6374" max="6374" width="14.28515625" style="9" customWidth="1"/>
    <col min="6375" max="6375" width="18.28515625" style="9" customWidth="1"/>
    <col min="6376" max="6376" width="17.42578125" style="9" bestFit="1" customWidth="1"/>
    <col min="6377" max="6377" width="18.28515625" style="9" bestFit="1" customWidth="1"/>
    <col min="6378" max="6623" width="9.28515625" style="9"/>
    <col min="6624" max="6624" width="11.7109375" style="9" customWidth="1"/>
    <col min="6625" max="6625" width="28.28515625" style="9" customWidth="1"/>
    <col min="6626" max="6626" width="25.7109375" style="9" customWidth="1"/>
    <col min="6627" max="6627" width="16" style="9" customWidth="1"/>
    <col min="6628" max="6628" width="16.7109375" style="9" customWidth="1"/>
    <col min="6629" max="6629" width="13.42578125" style="9" customWidth="1"/>
    <col min="6630" max="6630" width="14.28515625" style="9" customWidth="1"/>
    <col min="6631" max="6631" width="18.28515625" style="9" customWidth="1"/>
    <col min="6632" max="6632" width="17.42578125" style="9" bestFit="1" customWidth="1"/>
    <col min="6633" max="6633" width="18.28515625" style="9" bestFit="1" customWidth="1"/>
    <col min="6634" max="6879" width="9.28515625" style="9"/>
    <col min="6880" max="6880" width="11.7109375" style="9" customWidth="1"/>
    <col min="6881" max="6881" width="28.28515625" style="9" customWidth="1"/>
    <col min="6882" max="6882" width="25.7109375" style="9" customWidth="1"/>
    <col min="6883" max="6883" width="16" style="9" customWidth="1"/>
    <col min="6884" max="6884" width="16.7109375" style="9" customWidth="1"/>
    <col min="6885" max="6885" width="13.42578125" style="9" customWidth="1"/>
    <col min="6886" max="6886" width="14.28515625" style="9" customWidth="1"/>
    <col min="6887" max="6887" width="18.28515625" style="9" customWidth="1"/>
    <col min="6888" max="6888" width="17.42578125" style="9" bestFit="1" customWidth="1"/>
    <col min="6889" max="6889" width="18.28515625" style="9" bestFit="1" customWidth="1"/>
    <col min="6890" max="7135" width="9.28515625" style="9"/>
    <col min="7136" max="7136" width="11.7109375" style="9" customWidth="1"/>
    <col min="7137" max="7137" width="28.28515625" style="9" customWidth="1"/>
    <col min="7138" max="7138" width="25.7109375" style="9" customWidth="1"/>
    <col min="7139" max="7139" width="16" style="9" customWidth="1"/>
    <col min="7140" max="7140" width="16.7109375" style="9" customWidth="1"/>
    <col min="7141" max="7141" width="13.42578125" style="9" customWidth="1"/>
    <col min="7142" max="7142" width="14.28515625" style="9" customWidth="1"/>
    <col min="7143" max="7143" width="18.28515625" style="9" customWidth="1"/>
    <col min="7144" max="7144" width="17.42578125" style="9" bestFit="1" customWidth="1"/>
    <col min="7145" max="7145" width="18.28515625" style="9" bestFit="1" customWidth="1"/>
    <col min="7146" max="7391" width="9.28515625" style="9"/>
    <col min="7392" max="7392" width="11.7109375" style="9" customWidth="1"/>
    <col min="7393" max="7393" width="28.28515625" style="9" customWidth="1"/>
    <col min="7394" max="7394" width="25.7109375" style="9" customWidth="1"/>
    <col min="7395" max="7395" width="16" style="9" customWidth="1"/>
    <col min="7396" max="7396" width="16.7109375" style="9" customWidth="1"/>
    <col min="7397" max="7397" width="13.42578125" style="9" customWidth="1"/>
    <col min="7398" max="7398" width="14.28515625" style="9" customWidth="1"/>
    <col min="7399" max="7399" width="18.28515625" style="9" customWidth="1"/>
    <col min="7400" max="7400" width="17.42578125" style="9" bestFit="1" customWidth="1"/>
    <col min="7401" max="7401" width="18.28515625" style="9" bestFit="1" customWidth="1"/>
    <col min="7402" max="7647" width="9.28515625" style="9"/>
    <col min="7648" max="7648" width="11.7109375" style="9" customWidth="1"/>
    <col min="7649" max="7649" width="28.28515625" style="9" customWidth="1"/>
    <col min="7650" max="7650" width="25.7109375" style="9" customWidth="1"/>
    <col min="7651" max="7651" width="16" style="9" customWidth="1"/>
    <col min="7652" max="7652" width="16.7109375" style="9" customWidth="1"/>
    <col min="7653" max="7653" width="13.42578125" style="9" customWidth="1"/>
    <col min="7654" max="7654" width="14.28515625" style="9" customWidth="1"/>
    <col min="7655" max="7655" width="18.28515625" style="9" customWidth="1"/>
    <col min="7656" max="7656" width="17.42578125" style="9" bestFit="1" customWidth="1"/>
    <col min="7657" max="7657" width="18.28515625" style="9" bestFit="1" customWidth="1"/>
    <col min="7658" max="7903" width="9.28515625" style="9"/>
    <col min="7904" max="7904" width="11.7109375" style="9" customWidth="1"/>
    <col min="7905" max="7905" width="28.28515625" style="9" customWidth="1"/>
    <col min="7906" max="7906" width="25.7109375" style="9" customWidth="1"/>
    <col min="7907" max="7907" width="16" style="9" customWidth="1"/>
    <col min="7908" max="7908" width="16.7109375" style="9" customWidth="1"/>
    <col min="7909" max="7909" width="13.42578125" style="9" customWidth="1"/>
    <col min="7910" max="7910" width="14.28515625" style="9" customWidth="1"/>
    <col min="7911" max="7911" width="18.28515625" style="9" customWidth="1"/>
    <col min="7912" max="7912" width="17.42578125" style="9" bestFit="1" customWidth="1"/>
    <col min="7913" max="7913" width="18.28515625" style="9" bestFit="1" customWidth="1"/>
    <col min="7914" max="8159" width="9.28515625" style="9"/>
    <col min="8160" max="8160" width="11.7109375" style="9" customWidth="1"/>
    <col min="8161" max="8161" width="28.28515625" style="9" customWidth="1"/>
    <col min="8162" max="8162" width="25.7109375" style="9" customWidth="1"/>
    <col min="8163" max="8163" width="16" style="9" customWidth="1"/>
    <col min="8164" max="8164" width="16.7109375" style="9" customWidth="1"/>
    <col min="8165" max="8165" width="13.42578125" style="9" customWidth="1"/>
    <col min="8166" max="8166" width="14.28515625" style="9" customWidth="1"/>
    <col min="8167" max="8167" width="18.28515625" style="9" customWidth="1"/>
    <col min="8168" max="8168" width="17.42578125" style="9" bestFit="1" customWidth="1"/>
    <col min="8169" max="8169" width="18.28515625" style="9" bestFit="1" customWidth="1"/>
    <col min="8170" max="8415" width="9.28515625" style="9"/>
    <col min="8416" max="8416" width="11.7109375" style="9" customWidth="1"/>
    <col min="8417" max="8417" width="28.28515625" style="9" customWidth="1"/>
    <col min="8418" max="8418" width="25.7109375" style="9" customWidth="1"/>
    <col min="8419" max="8419" width="16" style="9" customWidth="1"/>
    <col min="8420" max="8420" width="16.7109375" style="9" customWidth="1"/>
    <col min="8421" max="8421" width="13.42578125" style="9" customWidth="1"/>
    <col min="8422" max="8422" width="14.28515625" style="9" customWidth="1"/>
    <col min="8423" max="8423" width="18.28515625" style="9" customWidth="1"/>
    <col min="8424" max="8424" width="17.42578125" style="9" bestFit="1" customWidth="1"/>
    <col min="8425" max="8425" width="18.28515625" style="9" bestFit="1" customWidth="1"/>
    <col min="8426" max="8671" width="9.28515625" style="9"/>
    <col min="8672" max="8672" width="11.7109375" style="9" customWidth="1"/>
    <col min="8673" max="8673" width="28.28515625" style="9" customWidth="1"/>
    <col min="8674" max="8674" width="25.7109375" style="9" customWidth="1"/>
    <col min="8675" max="8675" width="16" style="9" customWidth="1"/>
    <col min="8676" max="8676" width="16.7109375" style="9" customWidth="1"/>
    <col min="8677" max="8677" width="13.42578125" style="9" customWidth="1"/>
    <col min="8678" max="8678" width="14.28515625" style="9" customWidth="1"/>
    <col min="8679" max="8679" width="18.28515625" style="9" customWidth="1"/>
    <col min="8680" max="8680" width="17.42578125" style="9" bestFit="1" customWidth="1"/>
    <col min="8681" max="8681" width="18.28515625" style="9" bestFit="1" customWidth="1"/>
    <col min="8682" max="8927" width="9.28515625" style="9"/>
    <col min="8928" max="8928" width="11.7109375" style="9" customWidth="1"/>
    <col min="8929" max="8929" width="28.28515625" style="9" customWidth="1"/>
    <col min="8930" max="8930" width="25.7109375" style="9" customWidth="1"/>
    <col min="8931" max="8931" width="16" style="9" customWidth="1"/>
    <col min="8932" max="8932" width="16.7109375" style="9" customWidth="1"/>
    <col min="8933" max="8933" width="13.42578125" style="9" customWidth="1"/>
    <col min="8934" max="8934" width="14.28515625" style="9" customWidth="1"/>
    <col min="8935" max="8935" width="18.28515625" style="9" customWidth="1"/>
    <col min="8936" max="8936" width="17.42578125" style="9" bestFit="1" customWidth="1"/>
    <col min="8937" max="8937" width="18.28515625" style="9" bestFit="1" customWidth="1"/>
    <col min="8938" max="9183" width="9.28515625" style="9"/>
    <col min="9184" max="9184" width="11.7109375" style="9" customWidth="1"/>
    <col min="9185" max="9185" width="28.28515625" style="9" customWidth="1"/>
    <col min="9186" max="9186" width="25.7109375" style="9" customWidth="1"/>
    <col min="9187" max="9187" width="16" style="9" customWidth="1"/>
    <col min="9188" max="9188" width="16.7109375" style="9" customWidth="1"/>
    <col min="9189" max="9189" width="13.42578125" style="9" customWidth="1"/>
    <col min="9190" max="9190" width="14.28515625" style="9" customWidth="1"/>
    <col min="9191" max="9191" width="18.28515625" style="9" customWidth="1"/>
    <col min="9192" max="9192" width="17.42578125" style="9" bestFit="1" customWidth="1"/>
    <col min="9193" max="9193" width="18.28515625" style="9" bestFit="1" customWidth="1"/>
    <col min="9194" max="9439" width="9.28515625" style="9"/>
    <col min="9440" max="9440" width="11.7109375" style="9" customWidth="1"/>
    <col min="9441" max="9441" width="28.28515625" style="9" customWidth="1"/>
    <col min="9442" max="9442" width="25.7109375" style="9" customWidth="1"/>
    <col min="9443" max="9443" width="16" style="9" customWidth="1"/>
    <col min="9444" max="9444" width="16.7109375" style="9" customWidth="1"/>
    <col min="9445" max="9445" width="13.42578125" style="9" customWidth="1"/>
    <col min="9446" max="9446" width="14.28515625" style="9" customWidth="1"/>
    <col min="9447" max="9447" width="18.28515625" style="9" customWidth="1"/>
    <col min="9448" max="9448" width="17.42578125" style="9" bestFit="1" customWidth="1"/>
    <col min="9449" max="9449" width="18.28515625" style="9" bestFit="1" customWidth="1"/>
    <col min="9450" max="9695" width="9.28515625" style="9"/>
    <col min="9696" max="9696" width="11.7109375" style="9" customWidth="1"/>
    <col min="9697" max="9697" width="28.28515625" style="9" customWidth="1"/>
    <col min="9698" max="9698" width="25.7109375" style="9" customWidth="1"/>
    <col min="9699" max="9699" width="16" style="9" customWidth="1"/>
    <col min="9700" max="9700" width="16.7109375" style="9" customWidth="1"/>
    <col min="9701" max="9701" width="13.42578125" style="9" customWidth="1"/>
    <col min="9702" max="9702" width="14.28515625" style="9" customWidth="1"/>
    <col min="9703" max="9703" width="18.28515625" style="9" customWidth="1"/>
    <col min="9704" max="9704" width="17.42578125" style="9" bestFit="1" customWidth="1"/>
    <col min="9705" max="9705" width="18.28515625" style="9" bestFit="1" customWidth="1"/>
    <col min="9706" max="9951" width="9.28515625" style="9"/>
    <col min="9952" max="9952" width="11.7109375" style="9" customWidth="1"/>
    <col min="9953" max="9953" width="28.28515625" style="9" customWidth="1"/>
    <col min="9954" max="9954" width="25.7109375" style="9" customWidth="1"/>
    <col min="9955" max="9955" width="16" style="9" customWidth="1"/>
    <col min="9956" max="9956" width="16.7109375" style="9" customWidth="1"/>
    <col min="9957" max="9957" width="13.42578125" style="9" customWidth="1"/>
    <col min="9958" max="9958" width="14.28515625" style="9" customWidth="1"/>
    <col min="9959" max="9959" width="18.28515625" style="9" customWidth="1"/>
    <col min="9960" max="9960" width="17.42578125" style="9" bestFit="1" customWidth="1"/>
    <col min="9961" max="9961" width="18.28515625" style="9" bestFit="1" customWidth="1"/>
    <col min="9962" max="10207" width="9.28515625" style="9"/>
    <col min="10208" max="10208" width="11.7109375" style="9" customWidth="1"/>
    <col min="10209" max="10209" width="28.28515625" style="9" customWidth="1"/>
    <col min="10210" max="10210" width="25.7109375" style="9" customWidth="1"/>
    <col min="10211" max="10211" width="16" style="9" customWidth="1"/>
    <col min="10212" max="10212" width="16.7109375" style="9" customWidth="1"/>
    <col min="10213" max="10213" width="13.42578125" style="9" customWidth="1"/>
    <col min="10214" max="10214" width="14.28515625" style="9" customWidth="1"/>
    <col min="10215" max="10215" width="18.28515625" style="9" customWidth="1"/>
    <col min="10216" max="10216" width="17.42578125" style="9" bestFit="1" customWidth="1"/>
    <col min="10217" max="10217" width="18.28515625" style="9" bestFit="1" customWidth="1"/>
    <col min="10218" max="10463" width="9.28515625" style="9"/>
    <col min="10464" max="10464" width="11.7109375" style="9" customWidth="1"/>
    <col min="10465" max="10465" width="28.28515625" style="9" customWidth="1"/>
    <col min="10466" max="10466" width="25.7109375" style="9" customWidth="1"/>
    <col min="10467" max="10467" width="16" style="9" customWidth="1"/>
    <col min="10468" max="10468" width="16.7109375" style="9" customWidth="1"/>
    <col min="10469" max="10469" width="13.42578125" style="9" customWidth="1"/>
    <col min="10470" max="10470" width="14.28515625" style="9" customWidth="1"/>
    <col min="10471" max="10471" width="18.28515625" style="9" customWidth="1"/>
    <col min="10472" max="10472" width="17.42578125" style="9" bestFit="1" customWidth="1"/>
    <col min="10473" max="10473" width="18.28515625" style="9" bestFit="1" customWidth="1"/>
    <col min="10474" max="10719" width="9.28515625" style="9"/>
    <col min="10720" max="10720" width="11.7109375" style="9" customWidth="1"/>
    <col min="10721" max="10721" width="28.28515625" style="9" customWidth="1"/>
    <col min="10722" max="10722" width="25.7109375" style="9" customWidth="1"/>
    <col min="10723" max="10723" width="16" style="9" customWidth="1"/>
    <col min="10724" max="10724" width="16.7109375" style="9" customWidth="1"/>
    <col min="10725" max="10725" width="13.42578125" style="9" customWidth="1"/>
    <col min="10726" max="10726" width="14.28515625" style="9" customWidth="1"/>
    <col min="10727" max="10727" width="18.28515625" style="9" customWidth="1"/>
    <col min="10728" max="10728" width="17.42578125" style="9" bestFit="1" customWidth="1"/>
    <col min="10729" max="10729" width="18.28515625" style="9" bestFit="1" customWidth="1"/>
    <col min="10730" max="10975" width="9.28515625" style="9"/>
    <col min="10976" max="10976" width="11.7109375" style="9" customWidth="1"/>
    <col min="10977" max="10977" width="28.28515625" style="9" customWidth="1"/>
    <col min="10978" max="10978" width="25.7109375" style="9" customWidth="1"/>
    <col min="10979" max="10979" width="16" style="9" customWidth="1"/>
    <col min="10980" max="10980" width="16.7109375" style="9" customWidth="1"/>
    <col min="10981" max="10981" width="13.42578125" style="9" customWidth="1"/>
    <col min="10982" max="10982" width="14.28515625" style="9" customWidth="1"/>
    <col min="10983" max="10983" width="18.28515625" style="9" customWidth="1"/>
    <col min="10984" max="10984" width="17.42578125" style="9" bestFit="1" customWidth="1"/>
    <col min="10985" max="10985" width="18.28515625" style="9" bestFit="1" customWidth="1"/>
    <col min="10986" max="11231" width="9.28515625" style="9"/>
    <col min="11232" max="11232" width="11.7109375" style="9" customWidth="1"/>
    <col min="11233" max="11233" width="28.28515625" style="9" customWidth="1"/>
    <col min="11234" max="11234" width="25.7109375" style="9" customWidth="1"/>
    <col min="11235" max="11235" width="16" style="9" customWidth="1"/>
    <col min="11236" max="11236" width="16.7109375" style="9" customWidth="1"/>
    <col min="11237" max="11237" width="13.42578125" style="9" customWidth="1"/>
    <col min="11238" max="11238" width="14.28515625" style="9" customWidth="1"/>
    <col min="11239" max="11239" width="18.28515625" style="9" customWidth="1"/>
    <col min="11240" max="11240" width="17.42578125" style="9" bestFit="1" customWidth="1"/>
    <col min="11241" max="11241" width="18.28515625" style="9" bestFit="1" customWidth="1"/>
    <col min="11242" max="11487" width="9.28515625" style="9"/>
    <col min="11488" max="11488" width="11.7109375" style="9" customWidth="1"/>
    <col min="11489" max="11489" width="28.28515625" style="9" customWidth="1"/>
    <col min="11490" max="11490" width="25.7109375" style="9" customWidth="1"/>
    <col min="11491" max="11491" width="16" style="9" customWidth="1"/>
    <col min="11492" max="11492" width="16.7109375" style="9" customWidth="1"/>
    <col min="11493" max="11493" width="13.42578125" style="9" customWidth="1"/>
    <col min="11494" max="11494" width="14.28515625" style="9" customWidth="1"/>
    <col min="11495" max="11495" width="18.28515625" style="9" customWidth="1"/>
    <col min="11496" max="11496" width="17.42578125" style="9" bestFit="1" customWidth="1"/>
    <col min="11497" max="11497" width="18.28515625" style="9" bestFit="1" customWidth="1"/>
    <col min="11498" max="11743" width="9.28515625" style="9"/>
    <col min="11744" max="11744" width="11.7109375" style="9" customWidth="1"/>
    <col min="11745" max="11745" width="28.28515625" style="9" customWidth="1"/>
    <col min="11746" max="11746" width="25.7109375" style="9" customWidth="1"/>
    <col min="11747" max="11747" width="16" style="9" customWidth="1"/>
    <col min="11748" max="11748" width="16.7109375" style="9" customWidth="1"/>
    <col min="11749" max="11749" width="13.42578125" style="9" customWidth="1"/>
    <col min="11750" max="11750" width="14.28515625" style="9" customWidth="1"/>
    <col min="11751" max="11751" width="18.28515625" style="9" customWidth="1"/>
    <col min="11752" max="11752" width="17.42578125" style="9" bestFit="1" customWidth="1"/>
    <col min="11753" max="11753" width="18.28515625" style="9" bestFit="1" customWidth="1"/>
    <col min="11754" max="11999" width="9.28515625" style="9"/>
    <col min="12000" max="12000" width="11.7109375" style="9" customWidth="1"/>
    <col min="12001" max="12001" width="28.28515625" style="9" customWidth="1"/>
    <col min="12002" max="12002" width="25.7109375" style="9" customWidth="1"/>
    <col min="12003" max="12003" width="16" style="9" customWidth="1"/>
    <col min="12004" max="12004" width="16.7109375" style="9" customWidth="1"/>
    <col min="12005" max="12005" width="13.42578125" style="9" customWidth="1"/>
    <col min="12006" max="12006" width="14.28515625" style="9" customWidth="1"/>
    <col min="12007" max="12007" width="18.28515625" style="9" customWidth="1"/>
    <col min="12008" max="12008" width="17.42578125" style="9" bestFit="1" customWidth="1"/>
    <col min="12009" max="12009" width="18.28515625" style="9" bestFit="1" customWidth="1"/>
    <col min="12010" max="12255" width="9.28515625" style="9"/>
    <col min="12256" max="12256" width="11.7109375" style="9" customWidth="1"/>
    <col min="12257" max="12257" width="28.28515625" style="9" customWidth="1"/>
    <col min="12258" max="12258" width="25.7109375" style="9" customWidth="1"/>
    <col min="12259" max="12259" width="16" style="9" customWidth="1"/>
    <col min="12260" max="12260" width="16.7109375" style="9" customWidth="1"/>
    <col min="12261" max="12261" width="13.42578125" style="9" customWidth="1"/>
    <col min="12262" max="12262" width="14.28515625" style="9" customWidth="1"/>
    <col min="12263" max="12263" width="18.28515625" style="9" customWidth="1"/>
    <col min="12264" max="12264" width="17.42578125" style="9" bestFit="1" customWidth="1"/>
    <col min="12265" max="12265" width="18.28515625" style="9" bestFit="1" customWidth="1"/>
    <col min="12266" max="12511" width="9.28515625" style="9"/>
    <col min="12512" max="12512" width="11.7109375" style="9" customWidth="1"/>
    <col min="12513" max="12513" width="28.28515625" style="9" customWidth="1"/>
    <col min="12514" max="12514" width="25.7109375" style="9" customWidth="1"/>
    <col min="12515" max="12515" width="16" style="9" customWidth="1"/>
    <col min="12516" max="12516" width="16.7109375" style="9" customWidth="1"/>
    <col min="12517" max="12517" width="13.42578125" style="9" customWidth="1"/>
    <col min="12518" max="12518" width="14.28515625" style="9" customWidth="1"/>
    <col min="12519" max="12519" width="18.28515625" style="9" customWidth="1"/>
    <col min="12520" max="12520" width="17.42578125" style="9" bestFit="1" customWidth="1"/>
    <col min="12521" max="12521" width="18.28515625" style="9" bestFit="1" customWidth="1"/>
    <col min="12522" max="12767" width="9.28515625" style="9"/>
    <col min="12768" max="12768" width="11.7109375" style="9" customWidth="1"/>
    <col min="12769" max="12769" width="28.28515625" style="9" customWidth="1"/>
    <col min="12770" max="12770" width="25.7109375" style="9" customWidth="1"/>
    <col min="12771" max="12771" width="16" style="9" customWidth="1"/>
    <col min="12772" max="12772" width="16.7109375" style="9" customWidth="1"/>
    <col min="12773" max="12773" width="13.42578125" style="9" customWidth="1"/>
    <col min="12774" max="12774" width="14.28515625" style="9" customWidth="1"/>
    <col min="12775" max="12775" width="18.28515625" style="9" customWidth="1"/>
    <col min="12776" max="12776" width="17.42578125" style="9" bestFit="1" customWidth="1"/>
    <col min="12777" max="12777" width="18.28515625" style="9" bestFit="1" customWidth="1"/>
    <col min="12778" max="13023" width="9.28515625" style="9"/>
    <col min="13024" max="13024" width="11.7109375" style="9" customWidth="1"/>
    <col min="13025" max="13025" width="28.28515625" style="9" customWidth="1"/>
    <col min="13026" max="13026" width="25.7109375" style="9" customWidth="1"/>
    <col min="13027" max="13027" width="16" style="9" customWidth="1"/>
    <col min="13028" max="13028" width="16.7109375" style="9" customWidth="1"/>
    <col min="13029" max="13029" width="13.42578125" style="9" customWidth="1"/>
    <col min="13030" max="13030" width="14.28515625" style="9" customWidth="1"/>
    <col min="13031" max="13031" width="18.28515625" style="9" customWidth="1"/>
    <col min="13032" max="13032" width="17.42578125" style="9" bestFit="1" customWidth="1"/>
    <col min="13033" max="13033" width="18.28515625" style="9" bestFit="1" customWidth="1"/>
    <col min="13034" max="13279" width="9.28515625" style="9"/>
    <col min="13280" max="13280" width="11.7109375" style="9" customWidth="1"/>
    <col min="13281" max="13281" width="28.28515625" style="9" customWidth="1"/>
    <col min="13282" max="13282" width="25.7109375" style="9" customWidth="1"/>
    <col min="13283" max="13283" width="16" style="9" customWidth="1"/>
    <col min="13284" max="13284" width="16.7109375" style="9" customWidth="1"/>
    <col min="13285" max="13285" width="13.42578125" style="9" customWidth="1"/>
    <col min="13286" max="13286" width="14.28515625" style="9" customWidth="1"/>
    <col min="13287" max="13287" width="18.28515625" style="9" customWidth="1"/>
    <col min="13288" max="13288" width="17.42578125" style="9" bestFit="1" customWidth="1"/>
    <col min="13289" max="13289" width="18.28515625" style="9" bestFit="1" customWidth="1"/>
    <col min="13290" max="13535" width="9.28515625" style="9"/>
    <col min="13536" max="13536" width="11.7109375" style="9" customWidth="1"/>
    <col min="13537" max="13537" width="28.28515625" style="9" customWidth="1"/>
    <col min="13538" max="13538" width="25.7109375" style="9" customWidth="1"/>
    <col min="13539" max="13539" width="16" style="9" customWidth="1"/>
    <col min="13540" max="13540" width="16.7109375" style="9" customWidth="1"/>
    <col min="13541" max="13541" width="13.42578125" style="9" customWidth="1"/>
    <col min="13542" max="13542" width="14.28515625" style="9" customWidth="1"/>
    <col min="13543" max="13543" width="18.28515625" style="9" customWidth="1"/>
    <col min="13544" max="13544" width="17.42578125" style="9" bestFit="1" customWidth="1"/>
    <col min="13545" max="13545" width="18.28515625" style="9" bestFit="1" customWidth="1"/>
    <col min="13546" max="13791" width="9.28515625" style="9"/>
    <col min="13792" max="13792" width="11.7109375" style="9" customWidth="1"/>
    <col min="13793" max="13793" width="28.28515625" style="9" customWidth="1"/>
    <col min="13794" max="13794" width="25.7109375" style="9" customWidth="1"/>
    <col min="13795" max="13795" width="16" style="9" customWidth="1"/>
    <col min="13796" max="13796" width="16.7109375" style="9" customWidth="1"/>
    <col min="13797" max="13797" width="13.42578125" style="9" customWidth="1"/>
    <col min="13798" max="13798" width="14.28515625" style="9" customWidth="1"/>
    <col min="13799" max="13799" width="18.28515625" style="9" customWidth="1"/>
    <col min="13800" max="13800" width="17.42578125" style="9" bestFit="1" customWidth="1"/>
    <col min="13801" max="13801" width="18.28515625" style="9" bestFit="1" customWidth="1"/>
    <col min="13802" max="14047" width="9.28515625" style="9"/>
    <col min="14048" max="14048" width="11.7109375" style="9" customWidth="1"/>
    <col min="14049" max="14049" width="28.28515625" style="9" customWidth="1"/>
    <col min="14050" max="14050" width="25.7109375" style="9" customWidth="1"/>
    <col min="14051" max="14051" width="16" style="9" customWidth="1"/>
    <col min="14052" max="14052" width="16.7109375" style="9" customWidth="1"/>
    <col min="14053" max="14053" width="13.42578125" style="9" customWidth="1"/>
    <col min="14054" max="14054" width="14.28515625" style="9" customWidth="1"/>
    <col min="14055" max="14055" width="18.28515625" style="9" customWidth="1"/>
    <col min="14056" max="14056" width="17.42578125" style="9" bestFit="1" customWidth="1"/>
    <col min="14057" max="14057" width="18.28515625" style="9" bestFit="1" customWidth="1"/>
    <col min="14058" max="14303" width="9.28515625" style="9"/>
    <col min="14304" max="14304" width="11.7109375" style="9" customWidth="1"/>
    <col min="14305" max="14305" width="28.28515625" style="9" customWidth="1"/>
    <col min="14306" max="14306" width="25.7109375" style="9" customWidth="1"/>
    <col min="14307" max="14307" width="16" style="9" customWidth="1"/>
    <col min="14308" max="14308" width="16.7109375" style="9" customWidth="1"/>
    <col min="14309" max="14309" width="13.42578125" style="9" customWidth="1"/>
    <col min="14310" max="14310" width="14.28515625" style="9" customWidth="1"/>
    <col min="14311" max="14311" width="18.28515625" style="9" customWidth="1"/>
    <col min="14312" max="14312" width="17.42578125" style="9" bestFit="1" customWidth="1"/>
    <col min="14313" max="14313" width="18.28515625" style="9" bestFit="1" customWidth="1"/>
    <col min="14314" max="14559" width="9.28515625" style="9"/>
    <col min="14560" max="14560" width="11.7109375" style="9" customWidth="1"/>
    <col min="14561" max="14561" width="28.28515625" style="9" customWidth="1"/>
    <col min="14562" max="14562" width="25.7109375" style="9" customWidth="1"/>
    <col min="14563" max="14563" width="16" style="9" customWidth="1"/>
    <col min="14564" max="14564" width="16.7109375" style="9" customWidth="1"/>
    <col min="14565" max="14565" width="13.42578125" style="9" customWidth="1"/>
    <col min="14566" max="14566" width="14.28515625" style="9" customWidth="1"/>
    <col min="14567" max="14567" width="18.28515625" style="9" customWidth="1"/>
    <col min="14568" max="14568" width="17.42578125" style="9" bestFit="1" customWidth="1"/>
    <col min="14569" max="14569" width="18.28515625" style="9" bestFit="1" customWidth="1"/>
    <col min="14570" max="14815" width="9.28515625" style="9"/>
    <col min="14816" max="14816" width="11.7109375" style="9" customWidth="1"/>
    <col min="14817" max="14817" width="28.28515625" style="9" customWidth="1"/>
    <col min="14818" max="14818" width="25.7109375" style="9" customWidth="1"/>
    <col min="14819" max="14819" width="16" style="9" customWidth="1"/>
    <col min="14820" max="14820" width="16.7109375" style="9" customWidth="1"/>
    <col min="14821" max="14821" width="13.42578125" style="9" customWidth="1"/>
    <col min="14822" max="14822" width="14.28515625" style="9" customWidth="1"/>
    <col min="14823" max="14823" width="18.28515625" style="9" customWidth="1"/>
    <col min="14824" max="14824" width="17.42578125" style="9" bestFit="1" customWidth="1"/>
    <col min="14825" max="14825" width="18.28515625" style="9" bestFit="1" customWidth="1"/>
    <col min="14826" max="15071" width="9.28515625" style="9"/>
    <col min="15072" max="15072" width="11.7109375" style="9" customWidth="1"/>
    <col min="15073" max="15073" width="28.28515625" style="9" customWidth="1"/>
    <col min="15074" max="15074" width="25.7109375" style="9" customWidth="1"/>
    <col min="15075" max="15075" width="16" style="9" customWidth="1"/>
    <col min="15076" max="15076" width="16.7109375" style="9" customWidth="1"/>
    <col min="15077" max="15077" width="13.42578125" style="9" customWidth="1"/>
    <col min="15078" max="15078" width="14.28515625" style="9" customWidth="1"/>
    <col min="15079" max="15079" width="18.28515625" style="9" customWidth="1"/>
    <col min="15080" max="15080" width="17.42578125" style="9" bestFit="1" customWidth="1"/>
    <col min="15081" max="15081" width="18.28515625" style="9" bestFit="1" customWidth="1"/>
    <col min="15082" max="15327" width="9.28515625" style="9"/>
    <col min="15328" max="15328" width="11.7109375" style="9" customWidth="1"/>
    <col min="15329" max="15329" width="28.28515625" style="9" customWidth="1"/>
    <col min="15330" max="15330" width="25.7109375" style="9" customWidth="1"/>
    <col min="15331" max="15331" width="16" style="9" customWidth="1"/>
    <col min="15332" max="15332" width="16.7109375" style="9" customWidth="1"/>
    <col min="15333" max="15333" width="13.42578125" style="9" customWidth="1"/>
    <col min="15334" max="15334" width="14.28515625" style="9" customWidth="1"/>
    <col min="15335" max="15335" width="18.28515625" style="9" customWidth="1"/>
    <col min="15336" max="15336" width="17.42578125" style="9" bestFit="1" customWidth="1"/>
    <col min="15337" max="15337" width="18.28515625" style="9" bestFit="1" customWidth="1"/>
    <col min="15338" max="15583" width="9.28515625" style="9"/>
    <col min="15584" max="15584" width="11.7109375" style="9" customWidth="1"/>
    <col min="15585" max="15585" width="28.28515625" style="9" customWidth="1"/>
    <col min="15586" max="15586" width="25.7109375" style="9" customWidth="1"/>
    <col min="15587" max="15587" width="16" style="9" customWidth="1"/>
    <col min="15588" max="15588" width="16.7109375" style="9" customWidth="1"/>
    <col min="15589" max="15589" width="13.42578125" style="9" customWidth="1"/>
    <col min="15590" max="15590" width="14.28515625" style="9" customWidth="1"/>
    <col min="15591" max="15591" width="18.28515625" style="9" customWidth="1"/>
    <col min="15592" max="15592" width="17.42578125" style="9" bestFit="1" customWidth="1"/>
    <col min="15593" max="15593" width="18.28515625" style="9" bestFit="1" customWidth="1"/>
    <col min="15594" max="15839" width="9.28515625" style="9"/>
    <col min="15840" max="15840" width="11.7109375" style="9" customWidth="1"/>
    <col min="15841" max="15841" width="28.28515625" style="9" customWidth="1"/>
    <col min="15842" max="15842" width="25.7109375" style="9" customWidth="1"/>
    <col min="15843" max="15843" width="16" style="9" customWidth="1"/>
    <col min="15844" max="15844" width="16.7109375" style="9" customWidth="1"/>
    <col min="15845" max="15845" width="13.42578125" style="9" customWidth="1"/>
    <col min="15846" max="15846" width="14.28515625" style="9" customWidth="1"/>
    <col min="15847" max="15847" width="18.28515625" style="9" customWidth="1"/>
    <col min="15848" max="15848" width="17.42578125" style="9" bestFit="1" customWidth="1"/>
    <col min="15849" max="15849" width="18.28515625" style="9" bestFit="1" customWidth="1"/>
    <col min="15850" max="16095" width="9.28515625" style="9"/>
    <col min="16096" max="16096" width="11.7109375" style="9" customWidth="1"/>
    <col min="16097" max="16097" width="28.28515625" style="9" customWidth="1"/>
    <col min="16098" max="16098" width="25.7109375" style="9" customWidth="1"/>
    <col min="16099" max="16099" width="16" style="9" customWidth="1"/>
    <col min="16100" max="16100" width="16.7109375" style="9" customWidth="1"/>
    <col min="16101" max="16101" width="13.42578125" style="9" customWidth="1"/>
    <col min="16102" max="16102" width="14.28515625" style="9" customWidth="1"/>
    <col min="16103" max="16103" width="18.28515625" style="9" customWidth="1"/>
    <col min="16104" max="16104" width="17.42578125" style="9" bestFit="1" customWidth="1"/>
    <col min="16105" max="16105" width="18.28515625" style="9" bestFit="1" customWidth="1"/>
    <col min="16106" max="16384" width="9.28515625" style="9"/>
  </cols>
  <sheetData>
    <row r="1" spans="1:14" ht="47.25" customHeight="1" x14ac:dyDescent="0.2">
      <c r="A1" s="14" t="s">
        <v>202</v>
      </c>
      <c r="B1" s="10"/>
      <c r="C1" s="10"/>
      <c r="D1" s="10"/>
      <c r="E1" s="47"/>
      <c r="F1" s="47"/>
      <c r="G1" s="47"/>
      <c r="H1" s="47"/>
      <c r="I1" s="10"/>
      <c r="J1" s="10"/>
      <c r="K1" s="47"/>
    </row>
    <row r="2" spans="1:14" s="54" customFormat="1" ht="76.5" customHeight="1" x14ac:dyDescent="0.2">
      <c r="A2" s="52" t="s">
        <v>57</v>
      </c>
      <c r="B2" s="52" t="s">
        <v>58</v>
      </c>
      <c r="C2" s="52" t="s">
        <v>207</v>
      </c>
      <c r="D2" s="52" t="s">
        <v>206</v>
      </c>
      <c r="E2" s="52" t="s">
        <v>160</v>
      </c>
      <c r="F2" s="52" t="s">
        <v>161</v>
      </c>
      <c r="G2" s="52" t="s">
        <v>162</v>
      </c>
      <c r="H2" s="52" t="s">
        <v>208</v>
      </c>
      <c r="I2" s="52" t="s">
        <v>156</v>
      </c>
      <c r="J2" s="52" t="s">
        <v>126</v>
      </c>
      <c r="K2" s="52" t="s">
        <v>127</v>
      </c>
      <c r="L2" s="52" t="s">
        <v>159</v>
      </c>
      <c r="M2" s="52" t="s">
        <v>158</v>
      </c>
    </row>
    <row r="3" spans="1:14" s="6" customFormat="1" ht="24" x14ac:dyDescent="0.2">
      <c r="A3" s="25" t="s">
        <v>51</v>
      </c>
      <c r="B3" s="25" t="s">
        <v>53</v>
      </c>
      <c r="C3" s="26" t="s">
        <v>62</v>
      </c>
      <c r="D3" s="26" t="s">
        <v>55</v>
      </c>
      <c r="E3" s="26" t="s">
        <v>191</v>
      </c>
      <c r="F3" s="27" t="s">
        <v>172</v>
      </c>
      <c r="G3" s="27" t="s">
        <v>193</v>
      </c>
      <c r="H3" s="26" t="s">
        <v>164</v>
      </c>
      <c r="I3" s="27" t="s">
        <v>192</v>
      </c>
      <c r="J3" s="27" t="s">
        <v>180</v>
      </c>
      <c r="K3" s="27" t="s">
        <v>194</v>
      </c>
      <c r="L3" s="27" t="s">
        <v>181</v>
      </c>
      <c r="M3" s="27" t="s">
        <v>182</v>
      </c>
      <c r="N3" s="96"/>
    </row>
    <row r="4" spans="1:14" ht="15.75" customHeight="1" x14ac:dyDescent="0.2">
      <c r="A4" s="19">
        <v>210001</v>
      </c>
      <c r="B4" s="19" t="s">
        <v>67</v>
      </c>
      <c r="C4" s="118">
        <f>IFERROR(VLOOKUP(A4,'[7]FY24 Revenue Split'!$A$4:$F$57,4,0),"")</f>
        <v>478467240.21290272</v>
      </c>
      <c r="D4" s="71">
        <f>IFERROR(VLOOKUP($A4,'PAU Performance'!$A:$F,6,FALSE),"")</f>
        <v>15.60225618313309</v>
      </c>
      <c r="E4" s="51">
        <f>IFERROR(D4/$D$53*Savings!$C$8*Savings!$C$16,"")</f>
        <v>-2.1261365721676369E-3</v>
      </c>
      <c r="F4" s="88">
        <f t="shared" ref="F4:F41" si="0">IFERROR(E4*$C4,"")</f>
        <v>-1017286.6980007703</v>
      </c>
      <c r="G4" s="53">
        <f>IFERROR(F4*Savings!$C$9*Savings!$C$16/$F$53,"")</f>
        <v>-764025.85259715316</v>
      </c>
      <c r="H4" s="20">
        <f>IFERROR(VLOOKUP(A4,'PAU Performance'!A:C,3,FALSE),"")</f>
        <v>6.3970899999999997E-2</v>
      </c>
      <c r="I4" s="21">
        <f>H4/$H$53*Savings!$C$8*Savings!$C$17</f>
        <v>-2.423710526427291E-3</v>
      </c>
      <c r="J4" s="88">
        <f t="shared" ref="J4:J51" si="1">IFERROR(I4*C4,"")</f>
        <v>-1159666.0866546275</v>
      </c>
      <c r="K4" s="53">
        <f>IFERROR(J4*Savings!$C$9*Savings!$C$17/$J$53,"")</f>
        <v>-1170615.0624739663</v>
      </c>
      <c r="L4" s="88">
        <f t="shared" ref="L4:L51" si="2">IFERROR(G4+K4,"")</f>
        <v>-1934640.9150711196</v>
      </c>
      <c r="M4" s="70">
        <f t="shared" ref="M4:M11" si="3">L4/C4</f>
        <v>-4.0434135348749595E-3</v>
      </c>
    </row>
    <row r="5" spans="1:14" ht="15.75" customHeight="1" x14ac:dyDescent="0.2">
      <c r="A5" s="22">
        <v>210002</v>
      </c>
      <c r="B5" s="22" t="s">
        <v>60</v>
      </c>
      <c r="C5" s="118">
        <v>2128444568.6540501</v>
      </c>
      <c r="D5" s="71">
        <f>IFERROR(VLOOKUP($A5,'PAU Performance'!$A:$F,6,FALSE),"")</f>
        <v>22.999210926214726</v>
      </c>
      <c r="E5" s="51">
        <f>IFERROR(D5/$D$53*Savings!$C$8*Savings!$C$16,"")</f>
        <v>-3.1341277125090214E-3</v>
      </c>
      <c r="F5" s="88">
        <f t="shared" si="0"/>
        <v>-6670817.1071579689</v>
      </c>
      <c r="G5" s="53">
        <f>IFERROR(F5*Savings!$C$9*Savings!$C$16/$F$53,"")</f>
        <v>-5010069.1750244256</v>
      </c>
      <c r="H5" s="20">
        <f>IFERROR(VLOOKUP(A5,'PAU Performance'!A:C,3,FALSE),"")</f>
        <v>4.2385100000000002E-2</v>
      </c>
      <c r="I5" s="21">
        <f>H5/$H$53*Savings!$C$8*Savings!$C$17</f>
        <v>-1.6058741245421498E-3</v>
      </c>
      <c r="J5" s="88">
        <f t="shared" si="1"/>
        <v>-3418014.0583238164</v>
      </c>
      <c r="K5" s="53">
        <f>IFERROR(J5*Savings!$C$9*Savings!$C$17/$J$53,"")</f>
        <v>-3450285.2040487956</v>
      </c>
      <c r="L5" s="88">
        <f t="shared" si="2"/>
        <v>-8460354.3790732212</v>
      </c>
      <c r="M5" s="70">
        <f t="shared" si="3"/>
        <v>-3.9749000296602681E-3</v>
      </c>
    </row>
    <row r="6" spans="1:14" ht="15.75" customHeight="1" x14ac:dyDescent="0.2">
      <c r="A6" s="22">
        <v>210003</v>
      </c>
      <c r="B6" s="22" t="s">
        <v>171</v>
      </c>
      <c r="C6" s="118">
        <f>IFERROR(VLOOKUP(A6,'[7]FY24 Revenue Split'!$A$4:$F$57,4,0),"")</f>
        <v>408625194.51869267</v>
      </c>
      <c r="D6" s="71">
        <f>IFERROR(VLOOKUP($A6,'PAU Performance'!$A:$F,6,FALSE),"")</f>
        <v>14.805325713621928</v>
      </c>
      <c r="E6" s="51">
        <f>IFERROR(D6/$D$53*Savings!$C$8*Savings!$C$16,"")</f>
        <v>-2.0175379825268561E-3</v>
      </c>
      <c r="F6" s="88">
        <f t="shared" si="0"/>
        <v>-824416.85055888735</v>
      </c>
      <c r="G6" s="53">
        <f>IFERROR(F6*Savings!$C$9*Savings!$C$16/$F$53,"")</f>
        <v>-619172.34185955778</v>
      </c>
      <c r="H6" s="20">
        <f>IFERROR(VLOOKUP(A6,'PAU Performance'!A:C,3,FALSE),"")</f>
        <v>6.8411299999999994E-2</v>
      </c>
      <c r="I6" s="21">
        <f>H6/$H$53*Savings!$C$8*Savings!$C$17</f>
        <v>-2.591947087450315E-3</v>
      </c>
      <c r="J6" s="88">
        <f t="shared" si="1"/>
        <v>-1059134.8827915438</v>
      </c>
      <c r="K6" s="53">
        <f>IFERROR(J6*Savings!$C$9*Savings!$C$17/$J$53,"")</f>
        <v>-1069134.6942498197</v>
      </c>
      <c r="L6" s="88">
        <f t="shared" si="2"/>
        <v>-1688307.0361093776</v>
      </c>
      <c r="M6" s="70">
        <f t="shared" si="3"/>
        <v>-4.1316763106053304E-3</v>
      </c>
    </row>
    <row r="7" spans="1:14" ht="15.75" customHeight="1" x14ac:dyDescent="0.2">
      <c r="A7" s="22">
        <v>210004</v>
      </c>
      <c r="B7" s="22" t="s">
        <v>68</v>
      </c>
      <c r="C7" s="118">
        <f>IFERROR(VLOOKUP(A7,'[7]FY24 Revenue Split'!$A$4:$F$57,4,0),"")</f>
        <v>587039375.01186275</v>
      </c>
      <c r="D7" s="71">
        <f>IFERROR(VLOOKUP($A7,'PAU Performance'!$A:$F,6,FALSE),"")</f>
        <v>8.4694096915164767</v>
      </c>
      <c r="E7" s="51">
        <f>IFERROR(D7/$D$53*Savings!$C$8*Savings!$C$16,"")</f>
        <v>-1.1541357530887688E-3</v>
      </c>
      <c r="F7" s="88">
        <f t="shared" si="0"/>
        <v>-677523.13117207633</v>
      </c>
      <c r="G7" s="53">
        <f>IFERROR(F7*Savings!$C$9*Savings!$C$16/$F$53,"")</f>
        <v>-508848.8711838504</v>
      </c>
      <c r="H7" s="20">
        <f>IFERROR(VLOOKUP(A7,'PAU Performance'!A:C,3,FALSE),"")</f>
        <v>6.4118999999999995E-2</v>
      </c>
      <c r="I7" s="21">
        <f>H7/$H$53*Savings!$C$8*Savings!$C$17</f>
        <v>-2.4293216953957426E-3</v>
      </c>
      <c r="J7" s="88">
        <f t="shared" si="1"/>
        <v>-1426107.4897678755</v>
      </c>
      <c r="K7" s="53">
        <f>IFERROR(J7*Savings!$C$9*Savings!$C$17/$J$53,"")</f>
        <v>-1439572.0694438154</v>
      </c>
      <c r="L7" s="88">
        <f t="shared" si="2"/>
        <v>-1948420.9406276657</v>
      </c>
      <c r="M7" s="70">
        <f t="shared" si="3"/>
        <v>-3.3190634624607465E-3</v>
      </c>
    </row>
    <row r="8" spans="1:14" ht="15.75" customHeight="1" x14ac:dyDescent="0.2">
      <c r="A8" s="22">
        <v>210005</v>
      </c>
      <c r="B8" s="22" t="s">
        <v>69</v>
      </c>
      <c r="C8" s="118">
        <f>IFERROR(VLOOKUP(A8,'[7]FY24 Revenue Split'!$A$4:$F$57,4,0),"")</f>
        <v>415867328.57763761</v>
      </c>
      <c r="D8" s="71">
        <f>IFERROR(VLOOKUP($A8,'PAU Performance'!$A:$F,6,FALSE),"")</f>
        <v>8.2367151168459039</v>
      </c>
      <c r="E8" s="51">
        <f>IFERROR(D8/$D$53*Savings!$C$8*Savings!$C$16,"")</f>
        <v>-1.1224262080367564E-3</v>
      </c>
      <c r="F8" s="88">
        <f t="shared" si="0"/>
        <v>-466780.38866177358</v>
      </c>
      <c r="G8" s="53">
        <f>IFERROR(F8*Savings!$C$9*Savings!$C$16/$F$53,"")</f>
        <v>-350572.05124554969</v>
      </c>
      <c r="H8" s="20">
        <f>IFERROR(VLOOKUP(A8,'PAU Performance'!A:C,3,FALSE),"")</f>
        <v>6.9245699999999993E-2</v>
      </c>
      <c r="I8" s="21">
        <f>H8/$H$53*Savings!$C$8*Savings!$C$17</f>
        <v>-2.6235605877020065E-3</v>
      </c>
      <c r="J8" s="88">
        <f t="shared" si="1"/>
        <v>-1091053.1329692104</v>
      </c>
      <c r="K8" s="53">
        <f>IFERROR(J8*Savings!$C$9*Savings!$C$17/$J$53,"")</f>
        <v>-1101354.3002689763</v>
      </c>
      <c r="L8" s="88">
        <f t="shared" si="2"/>
        <v>-1451926.3515145259</v>
      </c>
      <c r="M8" s="70">
        <f t="shared" si="3"/>
        <v>-3.4913210337548027E-3</v>
      </c>
    </row>
    <row r="9" spans="1:14" ht="15.75" customHeight="1" x14ac:dyDescent="0.2">
      <c r="A9" s="22">
        <v>210006</v>
      </c>
      <c r="B9" s="22" t="s">
        <v>70</v>
      </c>
      <c r="C9" s="118">
        <v>31270105</v>
      </c>
      <c r="D9" s="71">
        <f>IFERROR(VLOOKUP($A9,'PAU Performance'!$A:$F,6,FALSE),"")</f>
        <v>14.967529443407889</v>
      </c>
      <c r="E9" s="51">
        <f>IFERROR(D9/$D$53*Savings!$C$8*Savings!$C$16,"")</f>
        <v>-2.0396416627889934E-3</v>
      </c>
      <c r="F9" s="88">
        <f t="shared" si="0"/>
        <v>-63779.808957786416</v>
      </c>
      <c r="G9" s="53">
        <f>IFERROR(F9*Savings!$C$9*Savings!$C$16/$F$53,"")</f>
        <v>-47901.366461610225</v>
      </c>
      <c r="H9" s="20">
        <f>IFERROR(VLOOKUP(A9,'PAU Performance'!A:C,3,FALSE),"")</f>
        <v>9.9804400000000001E-2</v>
      </c>
      <c r="I9" s="21">
        <f>H9/$H$53*Savings!$C$8*Savings!$C$17</f>
        <v>-3.7813595691753594E-3</v>
      </c>
      <c r="J9" s="88">
        <f t="shared" si="1"/>
        <v>-118243.51077086825</v>
      </c>
      <c r="K9" s="53">
        <f>IFERROR(J9*Savings!$C$9*Savings!$C$17/$J$53,"")</f>
        <v>-119359.90570137685</v>
      </c>
      <c r="L9" s="88">
        <f t="shared" si="2"/>
        <v>-167261.27216298706</v>
      </c>
      <c r="M9" s="70">
        <f t="shared" si="3"/>
        <v>-5.3489194284121232E-3</v>
      </c>
    </row>
    <row r="10" spans="1:14" ht="15.75" customHeight="1" x14ac:dyDescent="0.2">
      <c r="A10" s="22">
        <v>210008</v>
      </c>
      <c r="B10" s="22" t="s">
        <v>71</v>
      </c>
      <c r="C10" s="118">
        <f>IFERROR(VLOOKUP(A10,'[7]FY24 Revenue Split'!$A$4:$F$57,4,0),"")</f>
        <v>663731829.67688894</v>
      </c>
      <c r="D10" s="71">
        <f>IFERROR(VLOOKUP($A10,'PAU Performance'!$A:$F,6,FALSE),"")</f>
        <v>23.051267954865885</v>
      </c>
      <c r="E10" s="51">
        <f>IFERROR(D10/$D$53*Savings!$C$8*Savings!$C$16,"")</f>
        <v>-3.1412215809312857E-3</v>
      </c>
      <c r="F10" s="88">
        <f t="shared" si="0"/>
        <v>-2084928.7473320519</v>
      </c>
      <c r="G10" s="53">
        <f>IFERROR(F10*Savings!$C$9*Savings!$C$16/$F$53,"")</f>
        <v>-1565870.7293776874</v>
      </c>
      <c r="H10" s="20">
        <f>IFERROR(VLOOKUP(A10,'PAU Performance'!A:C,3,FALSE),"")</f>
        <v>3.3165300000000002E-2</v>
      </c>
      <c r="I10" s="21">
        <f>H10/$H$53*Savings!$C$8*Savings!$C$17</f>
        <v>-1.2565570708262515E-3</v>
      </c>
      <c r="J10" s="88">
        <f t="shared" si="1"/>
        <v>-834016.92371294007</v>
      </c>
      <c r="K10" s="53">
        <f>IFERROR(J10*Savings!$C$9*Savings!$C$17/$J$53,"")</f>
        <v>-841891.28620033083</v>
      </c>
      <c r="L10" s="88">
        <f t="shared" si="2"/>
        <v>-2407762.0155780185</v>
      </c>
      <c r="M10" s="70">
        <f t="shared" si="3"/>
        <v>-3.6276127012774728E-3</v>
      </c>
    </row>
    <row r="11" spans="1:14" ht="15.75" customHeight="1" x14ac:dyDescent="0.2">
      <c r="A11" s="22">
        <v>210009</v>
      </c>
      <c r="B11" s="22" t="s">
        <v>72</v>
      </c>
      <c r="C11" s="118">
        <f>IFERROR(VLOOKUP(A11,'[7]FY24 Revenue Split'!$A$4:$F$57,4,0),"")</f>
        <v>2994468469.324101</v>
      </c>
      <c r="D11" s="71">
        <f>IFERROR(VLOOKUP($A11,'PAU Performance'!$A:$F,6,FALSE),"")</f>
        <v>22.632147544852998</v>
      </c>
      <c r="E11" s="51">
        <f>IFERROR(D11/$D$53*Savings!$C$8*Savings!$C$16,"")</f>
        <v>-3.0841075827113596E-3</v>
      </c>
      <c r="F11" s="88">
        <f t="shared" si="0"/>
        <v>-9235262.9124325383</v>
      </c>
      <c r="G11" s="53">
        <f>IFERROR(F11*Savings!$C$9*Savings!$C$16/$F$53,"")</f>
        <v>-6936077.7394385971</v>
      </c>
      <c r="H11" s="20">
        <f>IFERROR(VLOOKUP(A11,'PAU Performance'!A:C,3,FALSE),"")</f>
        <v>5.1998700000000002E-2</v>
      </c>
      <c r="I11" s="21">
        <f>H11/$H$53*Savings!$C$8*Savings!$C$17</f>
        <v>-1.9701113561093374E-3</v>
      </c>
      <c r="J11" s="88">
        <f t="shared" si="1"/>
        <v>-5899436.3369267564</v>
      </c>
      <c r="K11" s="53">
        <f>IFERROR(J11*Savings!$C$9*Savings!$C$17/$J$53,"")</f>
        <v>-5955135.8064068677</v>
      </c>
      <c r="L11" s="88">
        <f t="shared" si="2"/>
        <v>-12891213.545845464</v>
      </c>
      <c r="M11" s="70">
        <f t="shared" si="3"/>
        <v>-4.3050089449615126E-3</v>
      </c>
    </row>
    <row r="12" spans="1:14" ht="15.75" customHeight="1" x14ac:dyDescent="0.2">
      <c r="A12" s="22">
        <v>210010</v>
      </c>
      <c r="B12" s="22" t="s">
        <v>73</v>
      </c>
      <c r="C12" s="118">
        <f>IFERROR(VLOOKUP(A12,'[7]FY24 Revenue Split'!$A$4:$F$57,4,0),"")</f>
        <v>16590183.763506753</v>
      </c>
      <c r="D12" s="71">
        <f>IFERROR(VLOOKUP($A12,'PAU Performance'!$A:$F,6,FALSE),"")</f>
        <v>0</v>
      </c>
      <c r="E12" s="51">
        <f>IFERROR(D12/$D$53*Savings!$C$8*Savings!$C$16,"")</f>
        <v>0</v>
      </c>
      <c r="F12" s="88">
        <f t="shared" si="0"/>
        <v>0</v>
      </c>
      <c r="G12" s="53">
        <f>IFERROR(F12*Savings!$C$9*Savings!$C$16/$F$53,"")</f>
        <v>0</v>
      </c>
      <c r="H12" s="20" t="str">
        <f>IFERROR(VLOOKUP(A12,'PAU Performance'!A:C,3,FALSE),"")</f>
        <v/>
      </c>
      <c r="I12" s="21">
        <v>0</v>
      </c>
      <c r="J12" s="88">
        <f t="shared" si="1"/>
        <v>0</v>
      </c>
      <c r="K12" s="53">
        <f>IFERROR(J12*Savings!$C$9*Savings!$C$17/$J$53,"")</f>
        <v>0</v>
      </c>
      <c r="L12" s="88">
        <f t="shared" si="2"/>
        <v>0</v>
      </c>
      <c r="M12" s="70"/>
    </row>
    <row r="13" spans="1:14" ht="15.75" customHeight="1" x14ac:dyDescent="0.2">
      <c r="A13" s="22">
        <v>210011</v>
      </c>
      <c r="B13" s="22" t="s">
        <v>74</v>
      </c>
      <c r="C13" s="118">
        <f>IFERROR(VLOOKUP(A13,'[7]FY24 Revenue Split'!$A$4:$F$57,4,0),"")</f>
        <v>505842462.01089501</v>
      </c>
      <c r="D13" s="71">
        <f>IFERROR(VLOOKUP($A13,'PAU Performance'!$A:$F,6,FALSE),"")</f>
        <v>12.600504349483778</v>
      </c>
      <c r="E13" s="51">
        <f>IFERROR(D13/$D$53*Savings!$C$8*Savings!$C$16,"")</f>
        <v>-1.7170845556398922E-3</v>
      </c>
      <c r="F13" s="88">
        <f t="shared" si="0"/>
        <v>-868574.27910576668</v>
      </c>
      <c r="G13" s="53">
        <f>IFERROR(F13*Savings!$C$9*Savings!$C$16/$F$53,"")</f>
        <v>-652336.46074593463</v>
      </c>
      <c r="H13" s="20">
        <f>IFERROR(VLOOKUP(A13,'PAU Performance'!A:C,3,FALSE),"")</f>
        <v>6.8067299999999997E-2</v>
      </c>
      <c r="I13" s="21">
        <f>H13/$H$53*Savings!$C$8*Savings!$C$17</f>
        <v>-2.5789137172602603E-3</v>
      </c>
      <c r="J13" s="88">
        <f t="shared" si="1"/>
        <v>-1304524.0640525992</v>
      </c>
      <c r="K13" s="53">
        <f>IFERROR(J13*Savings!$C$9*Savings!$C$17/$J$53,"")</f>
        <v>-1316840.7150243125</v>
      </c>
      <c r="L13" s="88">
        <f t="shared" si="2"/>
        <v>-1969177.1757702471</v>
      </c>
      <c r="M13" s="70">
        <f>L13/C13</f>
        <v>-3.8928665022349078E-3</v>
      </c>
    </row>
    <row r="14" spans="1:14" ht="15.75" customHeight="1" x14ac:dyDescent="0.2">
      <c r="A14" s="22">
        <v>210012</v>
      </c>
      <c r="B14" s="22" t="s">
        <v>75</v>
      </c>
      <c r="C14" s="118">
        <f>IFERROR(VLOOKUP(A14,'[7]FY24 Revenue Split'!$A$4:$F$57,4,0),"")</f>
        <v>936875960.22956717</v>
      </c>
      <c r="D14" s="71">
        <f>IFERROR(VLOOKUP($A14,'PAU Performance'!$A:$F,6,FALSE),"")</f>
        <v>17.758104241955895</v>
      </c>
      <c r="E14" s="51">
        <f>IFERROR(D14/$D$53*Savings!$C$8*Savings!$C$16,"")</f>
        <v>-2.4199163529954213E-3</v>
      </c>
      <c r="F14" s="88">
        <f t="shared" si="0"/>
        <v>-2267161.4568878175</v>
      </c>
      <c r="G14" s="53">
        <f>IFERROR(F14*Savings!$C$9*Savings!$C$16/$F$53,"")</f>
        <v>-1702735.2942668744</v>
      </c>
      <c r="H14" s="20">
        <f>IFERROR(VLOOKUP(A14,'PAU Performance'!A:C,3,FALSE),"")</f>
        <v>5.6847300000000003E-2</v>
      </c>
      <c r="I14" s="21">
        <f>H14/$H$53*Savings!$C$8*Savings!$C$17</f>
        <v>-2.153813677921839E-3</v>
      </c>
      <c r="J14" s="88">
        <f t="shared" si="1"/>
        <v>-2017856.2576585987</v>
      </c>
      <c r="K14" s="53">
        <f>IFERROR(J14*Savings!$C$9*Savings!$C$17/$J$53,"")</f>
        <v>-2036907.827439121</v>
      </c>
      <c r="L14" s="88">
        <f t="shared" si="2"/>
        <v>-3739643.1217059954</v>
      </c>
      <c r="M14" s="70">
        <f>L14/C14</f>
        <v>-3.9916096478659277E-3</v>
      </c>
    </row>
    <row r="15" spans="1:14" ht="15.75" customHeight="1" x14ac:dyDescent="0.2">
      <c r="A15" s="22">
        <v>210013</v>
      </c>
      <c r="B15" s="22" t="s">
        <v>76</v>
      </c>
      <c r="C15" s="118">
        <f>IFERROR(VLOOKUP(A15,'[7]FY24 Revenue Split'!$A$4:$F$57,4,0),"")</f>
        <v>32620708.228135515</v>
      </c>
      <c r="D15" s="71">
        <f>IFERROR(VLOOKUP($A15,'PAU Performance'!$A:$F,6,FALSE),"")</f>
        <v>0</v>
      </c>
      <c r="E15" s="51">
        <f>IFERROR(D15/$D$53*Savings!$C$8*Savings!$C$16,"")</f>
        <v>0</v>
      </c>
      <c r="F15" s="88">
        <f t="shared" si="0"/>
        <v>0</v>
      </c>
      <c r="G15" s="53">
        <f>IFERROR(F15*Savings!$C$9*Savings!$C$16/$F$53,"")</f>
        <v>0</v>
      </c>
      <c r="H15" s="20" t="str">
        <f>IFERROR(VLOOKUP(A15,'PAU Performance'!A:C,3,FALSE),"")</f>
        <v/>
      </c>
      <c r="I15" s="21"/>
      <c r="J15" s="88">
        <f t="shared" si="1"/>
        <v>0</v>
      </c>
      <c r="K15" s="53">
        <f>IFERROR(J15*Savings!$C$9*Savings!$C$17/$J$53,"")</f>
        <v>0</v>
      </c>
      <c r="L15" s="88">
        <f t="shared" si="2"/>
        <v>0</v>
      </c>
      <c r="M15" s="70"/>
    </row>
    <row r="16" spans="1:14" ht="15.75" customHeight="1" x14ac:dyDescent="0.2">
      <c r="A16" s="22">
        <v>210015</v>
      </c>
      <c r="B16" s="22" t="s">
        <v>77</v>
      </c>
      <c r="C16" s="118">
        <f>IFERROR(VLOOKUP(A16,'[7]FY24 Revenue Split'!$A$4:$F$57,4,0),"")</f>
        <v>656876654.69516695</v>
      </c>
      <c r="D16" s="71">
        <f>IFERROR(VLOOKUP($A16,'PAU Performance'!$A:$F,6,FALSE),"")</f>
        <v>17.872342189588093</v>
      </c>
      <c r="E16" s="51">
        <f>IFERROR(D16/$D$53*Savings!$C$8*Savings!$C$16,"")</f>
        <v>-2.435483683485274E-3</v>
      </c>
      <c r="F16" s="88">
        <f t="shared" si="0"/>
        <v>-1599812.3745724696</v>
      </c>
      <c r="G16" s="53">
        <f>IFERROR(F16*Savings!$C$9*Savings!$C$16/$F$53,"")</f>
        <v>-1201527.5692489999</v>
      </c>
      <c r="H16" s="20">
        <f>IFERROR(VLOOKUP(A16,'PAU Performance'!A:C,3,FALSE),"")</f>
        <v>7.1417700000000001E-2</v>
      </c>
      <c r="I16" s="21">
        <f>H16/$H$53*Savings!$C$8*Savings!$C$17</f>
        <v>-2.7058526808787491E-3</v>
      </c>
      <c r="J16" s="88">
        <f t="shared" si="1"/>
        <v>-1777411.4571135819</v>
      </c>
      <c r="K16" s="53">
        <f>IFERROR(J16*Savings!$C$9*Savings!$C$17/$J$53,"")</f>
        <v>-1794192.8697020044</v>
      </c>
      <c r="L16" s="88">
        <f t="shared" si="2"/>
        <v>-2995720.4389510043</v>
      </c>
      <c r="M16" s="70">
        <f t="shared" ref="M16:M51" si="4">L16/C16</f>
        <v>-4.5605524530951879E-3</v>
      </c>
    </row>
    <row r="17" spans="1:13" ht="15.75" customHeight="1" x14ac:dyDescent="0.2">
      <c r="A17" s="22">
        <v>210016</v>
      </c>
      <c r="B17" s="22" t="s">
        <v>78</v>
      </c>
      <c r="C17" s="118">
        <f>IFERROR(VLOOKUP(A17,'[7]FY24 Revenue Split'!$A$4:$F$57,4,0),"")</f>
        <v>359090951.98432088</v>
      </c>
      <c r="D17" s="71">
        <f>IFERROR(VLOOKUP($A17,'PAU Performance'!$A:$F,6,FALSE),"")</f>
        <v>8.8122539635641903</v>
      </c>
      <c r="E17" s="51">
        <f>IFERROR(D17/$D$53*Savings!$C$8*Savings!$C$16,"")</f>
        <v>-1.2008555182818857E-3</v>
      </c>
      <c r="F17" s="88">
        <f t="shared" si="0"/>
        <v>-431216.35125546739</v>
      </c>
      <c r="G17" s="53">
        <f>IFERROR(F17*Savings!$C$9*Savings!$C$16/$F$53,"")</f>
        <v>-323861.93692423811</v>
      </c>
      <c r="H17" s="20">
        <f>IFERROR(VLOOKUP(A17,'PAU Performance'!A:C,3,FALSE),"")</f>
        <v>6.5881400000000007E-2</v>
      </c>
      <c r="I17" s="21">
        <f>H17/$H$53*Savings!$C$8*Savings!$C$17</f>
        <v>-2.4960949849973501E-3</v>
      </c>
      <c r="J17" s="88">
        <f t="shared" si="1"/>
        <v>-896325.12440598756</v>
      </c>
      <c r="K17" s="53">
        <f>IFERROR(J17*Savings!$C$9*Savings!$C$17/$J$53,"")</f>
        <v>-904787.76915030158</v>
      </c>
      <c r="L17" s="88">
        <f t="shared" si="2"/>
        <v>-1228649.7060745396</v>
      </c>
      <c r="M17" s="70">
        <f t="shared" si="4"/>
        <v>-3.4215557347938596E-3</v>
      </c>
    </row>
    <row r="18" spans="1:13" ht="15.75" customHeight="1" x14ac:dyDescent="0.2">
      <c r="A18" s="22">
        <v>210017</v>
      </c>
      <c r="B18" s="22" t="s">
        <v>79</v>
      </c>
      <c r="C18" s="118">
        <f>IFERROR(VLOOKUP(A18,'[7]FY24 Revenue Split'!$A$4:$F$57,4,0),"")</f>
        <v>90729925.73505494</v>
      </c>
      <c r="D18" s="71">
        <f>IFERROR(VLOOKUP($A18,'PAU Performance'!$A:$F,6,FALSE),"")</f>
        <v>8.7302851542073991</v>
      </c>
      <c r="E18" s="51">
        <f>IFERROR(D18/$D$53*Savings!$C$8*Savings!$C$16,"")</f>
        <v>-1.1896855386773389E-3</v>
      </c>
      <c r="F18" s="88">
        <f t="shared" si="0"/>
        <v>-107940.08057226379</v>
      </c>
      <c r="G18" s="53">
        <f>IFERROR(F18*Savings!$C$9*Savings!$C$16/$F$53,"")</f>
        <v>-81067.620613443622</v>
      </c>
      <c r="H18" s="20">
        <f>IFERROR(VLOOKUP(A18,'PAU Performance'!A:C,3,FALSE),"")</f>
        <v>2.4863900000000001E-2</v>
      </c>
      <c r="I18" s="21">
        <f>H18/$H$53*Savings!$C$8*Savings!$C$17</f>
        <v>-9.4203608450147704E-4</v>
      </c>
      <c r="J18" s="88">
        <f t="shared" si="1"/>
        <v>-85470.863986560958</v>
      </c>
      <c r="K18" s="53">
        <f>IFERROR(J18*Savings!$C$9*Savings!$C$17/$J$53,"")</f>
        <v>-86277.836298518858</v>
      </c>
      <c r="L18" s="88">
        <f t="shared" si="2"/>
        <v>-167345.45691196248</v>
      </c>
      <c r="M18" s="70">
        <f t="shared" si="4"/>
        <v>-1.8444350698647812E-3</v>
      </c>
    </row>
    <row r="19" spans="1:13" ht="15.75" customHeight="1" x14ac:dyDescent="0.2">
      <c r="A19" s="22">
        <v>210018</v>
      </c>
      <c r="B19" s="22" t="s">
        <v>80</v>
      </c>
      <c r="C19" s="118">
        <f>IFERROR(VLOOKUP(A19,'[7]FY24 Revenue Split'!$A$4:$F$57,4,0),"")</f>
        <v>213390717.75717419</v>
      </c>
      <c r="D19" s="71">
        <f>IFERROR(VLOOKUP($A19,'PAU Performance'!$A:$F,6,FALSE),"")</f>
        <v>6.1783024256476091</v>
      </c>
      <c r="E19" s="51">
        <f>IFERROR(D19/$D$53*Savings!$C$8*Savings!$C$16,"")</f>
        <v>-8.4192405168183706E-4</v>
      </c>
      <c r="F19" s="88">
        <f t="shared" si="0"/>
        <v>-179658.77768541544</v>
      </c>
      <c r="G19" s="53">
        <f>IFERROR(F19*Savings!$C$9*Savings!$C$16/$F$53,"")</f>
        <v>-134931.43188387385</v>
      </c>
      <c r="H19" s="20">
        <f>IFERROR(VLOOKUP(A19,'PAU Performance'!A:C,3,FALSE),"")</f>
        <v>6.5028100000000005E-2</v>
      </c>
      <c r="I19" s="21">
        <f>H19/$H$53*Savings!$C$8*Savings!$C$17</f>
        <v>-2.4637654071392864E-3</v>
      </c>
      <c r="J19" s="88">
        <f t="shared" si="1"/>
        <v>-525744.66861474887</v>
      </c>
      <c r="K19" s="53">
        <f>IFERROR(J19*Savings!$C$9*Savings!$C$17/$J$53,"")</f>
        <v>-530708.48167270853</v>
      </c>
      <c r="L19" s="88">
        <f t="shared" si="2"/>
        <v>-665639.91355658241</v>
      </c>
      <c r="M19" s="70">
        <f t="shared" si="4"/>
        <v>-3.1193480229727735E-3</v>
      </c>
    </row>
    <row r="20" spans="1:13" ht="15.75" customHeight="1" x14ac:dyDescent="0.2">
      <c r="A20" s="22">
        <v>210019</v>
      </c>
      <c r="B20" s="22" t="s">
        <v>61</v>
      </c>
      <c r="C20" s="118">
        <f>IFERROR(VLOOKUP(A20,'[7]FY24 Revenue Split'!$A$4:$F$57,4,0),"")</f>
        <v>594536498.83210492</v>
      </c>
      <c r="D20" s="71">
        <f>IFERROR(VLOOKUP($A20,'PAU Performance'!$A:$F,6,FALSE),"")</f>
        <v>10.519720924470471</v>
      </c>
      <c r="E20" s="51">
        <f>IFERROR(D20/$D$53*Savings!$C$8*Savings!$C$16,"")</f>
        <v>-1.4335339148381055E-3</v>
      </c>
      <c r="F20" s="88">
        <f t="shared" si="0"/>
        <v>-852288.23468492809</v>
      </c>
      <c r="G20" s="53">
        <f>IFERROR(F20*Savings!$C$9*Savings!$C$16/$F$53,"")</f>
        <v>-640104.94430271385</v>
      </c>
      <c r="H20" s="20">
        <f>IFERROR(VLOOKUP(A20,'PAU Performance'!A:C,3,FALSE),"")</f>
        <v>5.8018899999999998E-2</v>
      </c>
      <c r="I20" s="21">
        <f>H20/$H$53*Savings!$C$8*Savings!$C$17</f>
        <v>-2.1982029119761077E-3</v>
      </c>
      <c r="J20" s="88">
        <f t="shared" si="1"/>
        <v>-1306911.8630088128</v>
      </c>
      <c r="K20" s="53">
        <f>IFERROR(J20*Savings!$C$9*Savings!$C$17/$J$53,"")</f>
        <v>-1319251.0583606141</v>
      </c>
      <c r="L20" s="88">
        <f t="shared" si="2"/>
        <v>-1959356.0026633278</v>
      </c>
      <c r="M20" s="70">
        <f t="shared" si="4"/>
        <v>-3.2956025517562773E-3</v>
      </c>
    </row>
    <row r="21" spans="1:13" ht="15.75" customHeight="1" x14ac:dyDescent="0.2">
      <c r="A21" s="22">
        <v>210022</v>
      </c>
      <c r="B21" s="22" t="s">
        <v>81</v>
      </c>
      <c r="C21" s="118">
        <f>IFERROR(VLOOKUP(A21,'[7]FY24 Revenue Split'!$A$4:$F$57,4,0),"")</f>
        <v>418575046.77583349</v>
      </c>
      <c r="D21" s="71">
        <f>IFERROR(VLOOKUP($A21,'PAU Performance'!$A:$F,6,FALSE),"")</f>
        <v>4.9008073812451975</v>
      </c>
      <c r="E21" s="51">
        <f>IFERROR(D21/$D$53*Savings!$C$8*Savings!$C$16,"")</f>
        <v>-6.6783840004363529E-4</v>
      </c>
      <c r="F21" s="88">
        <f t="shared" si="0"/>
        <v>-279540.48953696241</v>
      </c>
      <c r="G21" s="53">
        <f>IFERROR(F21*Savings!$C$9*Savings!$C$16/$F$53,"")</f>
        <v>-209946.87266985333</v>
      </c>
      <c r="H21" s="20">
        <f>IFERROR(VLOOKUP(A21,'PAU Performance'!A:C,3,FALSE),"")</f>
        <v>6.6142599999999996E-2</v>
      </c>
      <c r="I21" s="21">
        <f>H21/$H$53*Savings!$C$8*Savings!$C$17</f>
        <v>-2.505991253292822E-3</v>
      </c>
      <c r="J21" s="88">
        <f t="shared" si="1"/>
        <v>-1048945.4060668726</v>
      </c>
      <c r="K21" s="53">
        <f>IFERROR(J21*Savings!$C$9*Savings!$C$17/$J$53,"")</f>
        <v>-1058849.0136820301</v>
      </c>
      <c r="L21" s="88">
        <f t="shared" si="2"/>
        <v>-1268795.8863518834</v>
      </c>
      <c r="M21" s="70">
        <f t="shared" si="4"/>
        <v>-3.0312267683538789E-3</v>
      </c>
    </row>
    <row r="22" spans="1:13" ht="15.75" customHeight="1" x14ac:dyDescent="0.2">
      <c r="A22" s="22">
        <v>210023</v>
      </c>
      <c r="B22" s="22" t="s">
        <v>82</v>
      </c>
      <c r="C22" s="118">
        <f>IFERROR(VLOOKUP(A22,'[7]FY24 Revenue Split'!$A$4:$F$57,4,0),"")</f>
        <v>729263073.47058678</v>
      </c>
      <c r="D22" s="71">
        <f>IFERROR(VLOOKUP($A22,'PAU Performance'!$A:$F,6,FALSE),"")</f>
        <v>9.7300863151261439</v>
      </c>
      <c r="E22" s="51">
        <f>IFERROR(D22/$D$53*Savings!$C$8*Savings!$C$16,"")</f>
        <v>-1.3259295400688182E-3</v>
      </c>
      <c r="F22" s="88">
        <f t="shared" si="0"/>
        <v>-966951.45159602794</v>
      </c>
      <c r="G22" s="53">
        <f>IFERROR(F22*Savings!$C$9*Savings!$C$16/$F$53,"")</f>
        <v>-726221.92807356524</v>
      </c>
      <c r="H22" s="20">
        <f>IFERROR(VLOOKUP(A22,'PAU Performance'!A:C,3,FALSE),"")</f>
        <v>5.4502700000000001E-2</v>
      </c>
      <c r="I22" s="21">
        <f>H22/$H$53*Savings!$C$8*Savings!$C$17</f>
        <v>-2.0649821670276447E-3</v>
      </c>
      <c r="J22" s="88">
        <f t="shared" si="1"/>
        <v>-1505915.2417885328</v>
      </c>
      <c r="K22" s="53">
        <f>IFERROR(J22*Savings!$C$9*Savings!$C$17/$J$53,"")</f>
        <v>-1520133.3255611481</v>
      </c>
      <c r="L22" s="88">
        <f t="shared" si="2"/>
        <v>-2246355.2536347136</v>
      </c>
      <c r="M22" s="70">
        <f t="shared" si="4"/>
        <v>-3.0803085132834651E-3</v>
      </c>
    </row>
    <row r="23" spans="1:13" ht="15.75" customHeight="1" x14ac:dyDescent="0.2">
      <c r="A23" s="22">
        <v>210024</v>
      </c>
      <c r="B23" s="22" t="s">
        <v>83</v>
      </c>
      <c r="C23" s="118">
        <f>IFERROR(VLOOKUP(A23,'[7]FY24 Revenue Split'!$A$4:$F$57,4,0),"")</f>
        <v>483741861.21753514</v>
      </c>
      <c r="D23" s="71">
        <f>IFERROR(VLOOKUP($A23,'PAU Performance'!$A:$F,6,FALSE),"")</f>
        <v>20.407909933269302</v>
      </c>
      <c r="E23" s="51">
        <f>IFERROR(D23/$D$53*Savings!$C$8*Savings!$C$16,"")</f>
        <v>-2.7810082824773819E-3</v>
      </c>
      <c r="F23" s="88">
        <f t="shared" si="0"/>
        <v>-1345290.1226269894</v>
      </c>
      <c r="G23" s="53">
        <f>IFERROR(F23*Savings!$C$9*Savings!$C$16/$F$53,"")</f>
        <v>-1010370.4638530877</v>
      </c>
      <c r="H23" s="20">
        <f>IFERROR(VLOOKUP(A23,'PAU Performance'!A:C,3,FALSE),"")</f>
        <v>6.8376999999999993E-2</v>
      </c>
      <c r="I23" s="21">
        <f>H23/$H$53*Savings!$C$8*Savings!$C$17</f>
        <v>-2.5906475392017138E-3</v>
      </c>
      <c r="J23" s="88">
        <f t="shared" si="1"/>
        <v>-1253204.6623720643</v>
      </c>
      <c r="K23" s="53">
        <f>IFERROR(J23*Savings!$C$9*Savings!$C$17/$J$53,"")</f>
        <v>-1265036.7817234003</v>
      </c>
      <c r="L23" s="88">
        <f t="shared" si="2"/>
        <v>-2275407.2455764879</v>
      </c>
      <c r="M23" s="70">
        <f t="shared" si="4"/>
        <v>-4.7037633663737323E-3</v>
      </c>
    </row>
    <row r="24" spans="1:13" ht="15.75" customHeight="1" x14ac:dyDescent="0.2">
      <c r="A24" s="22">
        <v>210027</v>
      </c>
      <c r="B24" s="22" t="s">
        <v>84</v>
      </c>
      <c r="C24" s="118">
        <f>IFERROR(VLOOKUP(A24,'[7]FY24 Revenue Split'!$A$4:$F$57,4,0),"")</f>
        <v>380094961.22715306</v>
      </c>
      <c r="D24" s="71">
        <f>IFERROR(VLOOKUP($A24,'PAU Performance'!$A:$F,6,FALSE),"")</f>
        <v>15.449757744196697</v>
      </c>
      <c r="E24" s="51">
        <f>IFERROR(D24/$D$53*Savings!$C$8*Savings!$C$16,"")</f>
        <v>-2.1053554425402663E-3</v>
      </c>
      <c r="F24" s="88">
        <f t="shared" si="0"/>
        <v>-800234.99530171824</v>
      </c>
      <c r="G24" s="53">
        <f>IFERROR(F24*Savings!$C$9*Savings!$C$16/$F$53,"")</f>
        <v>-601010.73351792817</v>
      </c>
      <c r="H24" s="20">
        <f>IFERROR(VLOOKUP(A24,'PAU Performance'!A:C,3,FALSE),"")</f>
        <v>5.4031099999999999E-2</v>
      </c>
      <c r="I24" s="21">
        <f>H24/$H$53*Savings!$C$8*Savings!$C$17</f>
        <v>-2.0471143258019762E-3</v>
      </c>
      <c r="J24" s="88">
        <f t="shared" si="1"/>
        <v>-778097.84029325168</v>
      </c>
      <c r="K24" s="53">
        <f>IFERROR(J24*Savings!$C$9*Savings!$C$17/$J$53,"")</f>
        <v>-785444.24331088841</v>
      </c>
      <c r="L24" s="88">
        <f t="shared" si="2"/>
        <v>-1386454.9768288166</v>
      </c>
      <c r="M24" s="70">
        <f t="shared" si="4"/>
        <v>-3.6476541871341482E-3</v>
      </c>
    </row>
    <row r="25" spans="1:13" ht="15.75" customHeight="1" x14ac:dyDescent="0.2">
      <c r="A25" s="22">
        <v>210028</v>
      </c>
      <c r="B25" s="22" t="s">
        <v>85</v>
      </c>
      <c r="C25" s="118">
        <f>IFERROR(VLOOKUP(A25,'[7]FY24 Revenue Split'!$A$4:$F$57,4,0),"")</f>
        <v>225605607.1087667</v>
      </c>
      <c r="D25" s="71">
        <f>IFERROR(VLOOKUP($A25,'PAU Performance'!$A:$F,6,FALSE),"")</f>
        <v>13.512049954234316</v>
      </c>
      <c r="E25" s="51">
        <f>IFERROR(D25/$D$53*Savings!$C$8*Savings!$C$16,"")</f>
        <v>-1.8413018755396862E-3</v>
      </c>
      <c r="F25" s="88">
        <f t="shared" si="0"/>
        <v>-415408.02750164171</v>
      </c>
      <c r="G25" s="53">
        <f>IFERROR(F25*Savings!$C$9*Savings!$C$16/$F$53,"")</f>
        <v>-311989.20914957556</v>
      </c>
      <c r="H25" s="20">
        <f>IFERROR(VLOOKUP(A25,'PAU Performance'!A:C,3,FALSE),"")</f>
        <v>4.7594699999999997E-2</v>
      </c>
      <c r="I25" s="21">
        <f>H25/$H$53*Savings!$C$8*Savings!$C$17</f>
        <v>-1.8032539075134007E-3</v>
      </c>
      <c r="J25" s="88">
        <f t="shared" si="1"/>
        <v>-406824.19257581659</v>
      </c>
      <c r="K25" s="53">
        <f>IFERROR(J25*Savings!$C$9*Savings!$C$17/$J$53,"")</f>
        <v>-410665.21914242458</v>
      </c>
      <c r="L25" s="88">
        <f t="shared" si="2"/>
        <v>-722654.4282920002</v>
      </c>
      <c r="M25" s="70">
        <f t="shared" si="4"/>
        <v>-3.2031758321662694E-3</v>
      </c>
    </row>
    <row r="26" spans="1:13" ht="15.75" customHeight="1" x14ac:dyDescent="0.2">
      <c r="A26" s="22">
        <v>210029</v>
      </c>
      <c r="B26" s="22" t="s">
        <v>110</v>
      </c>
      <c r="C26" s="118">
        <f>IFERROR(VLOOKUP(A26,'[7]FY24 Revenue Split'!$A$4:$F$57,4,0),"")</f>
        <v>802740031.72143054</v>
      </c>
      <c r="D26" s="71">
        <f>IFERROR(VLOOKUP($A26,'PAU Performance'!$A:$F,6,FALSE),"")</f>
        <v>22.582550032559958</v>
      </c>
      <c r="E26" s="51">
        <f>IFERROR(D26/$D$53*Savings!$C$8*Savings!$C$16,"")</f>
        <v>-3.0773488752823168E-3</v>
      </c>
      <c r="F26" s="88">
        <f t="shared" si="0"/>
        <v>-2470311.1337620355</v>
      </c>
      <c r="G26" s="53">
        <f>IFERROR(F26*Savings!$C$9*Savings!$C$16/$F$53,"")</f>
        <v>-1855309.396910398</v>
      </c>
      <c r="H26" s="20">
        <f>IFERROR(VLOOKUP(A26,'PAU Performance'!A:C,3,FALSE),"")</f>
        <v>5.4051099999999998E-2</v>
      </c>
      <c r="I26" s="21">
        <f>H26/$H$53*Savings!$C$8*Savings!$C$17</f>
        <v>-2.0478720798827936E-3</v>
      </c>
      <c r="J26" s="88">
        <f t="shared" si="1"/>
        <v>-1643908.8983665456</v>
      </c>
      <c r="K26" s="53">
        <f>IFERROR(J26*Savings!$C$9*Savings!$C$17/$J$53,"")</f>
        <v>-1659429.8478748084</v>
      </c>
      <c r="L26" s="88">
        <f t="shared" si="2"/>
        <v>-3514739.2447852064</v>
      </c>
      <c r="M26" s="70">
        <f t="shared" si="4"/>
        <v>-4.3784277672661315E-3</v>
      </c>
    </row>
    <row r="27" spans="1:13" ht="15.75" customHeight="1" x14ac:dyDescent="0.2">
      <c r="A27" s="22">
        <v>210030</v>
      </c>
      <c r="B27" s="22" t="s">
        <v>86</v>
      </c>
      <c r="C27" s="118">
        <f>IFERROR(VLOOKUP(A27,'[7]FY24 Revenue Split'!$A$4:$F$57,4,0),"")</f>
        <v>50942798.915876739</v>
      </c>
      <c r="D27" s="71">
        <f>IFERROR(VLOOKUP($A27,'PAU Performance'!$A:$F,6,FALSE),"")</f>
        <v>6.4730018117404455</v>
      </c>
      <c r="E27" s="51">
        <f>IFERROR(D27/$D$53*Savings!$C$8*Savings!$C$16,"")</f>
        <v>-8.8208306043114151E-4</v>
      </c>
      <c r="F27" s="88">
        <f t="shared" si="0"/>
        <v>-44935.779974644793</v>
      </c>
      <c r="G27" s="53">
        <f>IFERROR(F27*Savings!$C$9*Savings!$C$16/$F$53,"")</f>
        <v>-33748.69412400404</v>
      </c>
      <c r="H27" s="20">
        <f>IFERROR(VLOOKUP(A27,'PAU Performance'!A:C,3,FALSE),"")</f>
        <v>2.39913E-2</v>
      </c>
      <c r="I27" s="21">
        <f>H27/$H$53*Savings!$C$8*Savings!$C$17</f>
        <v>-9.0897527395542477E-4</v>
      </c>
      <c r="J27" s="88">
        <f t="shared" si="1"/>
        <v>-46305.744600615173</v>
      </c>
      <c r="K27" s="53">
        <f>IFERROR(J27*Savings!$C$9*Savings!$C$17/$J$53,"")</f>
        <v>-46742.939827554335</v>
      </c>
      <c r="L27" s="88">
        <f t="shared" si="2"/>
        <v>-80491.633951558382</v>
      </c>
      <c r="M27" s="70">
        <f t="shared" si="4"/>
        <v>-1.5800394886915511E-3</v>
      </c>
    </row>
    <row r="28" spans="1:13" ht="15.75" customHeight="1" x14ac:dyDescent="0.2">
      <c r="A28" s="22">
        <v>210032</v>
      </c>
      <c r="B28" s="22" t="s">
        <v>87</v>
      </c>
      <c r="C28" s="118">
        <f>IFERROR(VLOOKUP(A28,'[7]FY24 Revenue Split'!$A$4:$F$57,4,0),"")</f>
        <v>195254332.18508387</v>
      </c>
      <c r="D28" s="71">
        <f>IFERROR(VLOOKUP($A28,'PAU Performance'!$A:$F,6,FALSE),"")</f>
        <v>15.55598414875038</v>
      </c>
      <c r="E28" s="51">
        <f>IFERROR(D28/$D$53*Savings!$C$8*Savings!$C$16,"")</f>
        <v>-2.1198310312628525E-3</v>
      </c>
      <c r="F28" s="88">
        <f t="shared" si="0"/>
        <v>-413906.19235444593</v>
      </c>
      <c r="G28" s="53">
        <f>IFERROR(F28*Savings!$C$9*Savings!$C$16/$F$53,"")</f>
        <v>-310861.26667175523</v>
      </c>
      <c r="H28" s="20">
        <f>IFERROR(VLOOKUP(A28,'PAU Performance'!A:C,3,FALSE),"")</f>
        <v>5.37809E-2</v>
      </c>
      <c r="I28" s="21">
        <f>H28/$H$53*Savings!$C$8*Savings!$C$17</f>
        <v>-2.0376348222509535E-3</v>
      </c>
      <c r="J28" s="88">
        <f t="shared" si="1"/>
        <v>-397857.026455682</v>
      </c>
      <c r="K28" s="53">
        <f>IFERROR(J28*Savings!$C$9*Savings!$C$17/$J$53,"")</f>
        <v>-401613.38961258333</v>
      </c>
      <c r="L28" s="88">
        <f t="shared" si="2"/>
        <v>-712474.65628433856</v>
      </c>
      <c r="M28" s="70">
        <f t="shared" si="4"/>
        <v>-3.6489569696664939E-3</v>
      </c>
    </row>
    <row r="29" spans="1:13" ht="15.75" customHeight="1" x14ac:dyDescent="0.2">
      <c r="A29" s="22">
        <v>210033</v>
      </c>
      <c r="B29" s="22" t="s">
        <v>88</v>
      </c>
      <c r="C29" s="118">
        <f>IFERROR(VLOOKUP(A29,'[7]FY24 Revenue Split'!$A$4:$F$57,4,0),"")</f>
        <v>271856626.54364073</v>
      </c>
      <c r="D29" s="71">
        <f>IFERROR(VLOOKUP($A29,'PAU Performance'!$A:$F,6,FALSE),"")</f>
        <v>12.015257029429446</v>
      </c>
      <c r="E29" s="51">
        <f>IFERROR(D29/$D$53*Savings!$C$8*Savings!$C$16,"")</f>
        <v>-1.6373322610790718E-3</v>
      </c>
      <c r="F29" s="88">
        <f t="shared" si="0"/>
        <v>-445119.62502802809</v>
      </c>
      <c r="G29" s="53">
        <f>IFERROR(F29*Savings!$C$9*Savings!$C$16/$F$53,"")</f>
        <v>-334303.89062209747</v>
      </c>
      <c r="H29" s="20">
        <f>IFERROR(VLOOKUP(A29,'PAU Performance'!A:C,3,FALSE),"")</f>
        <v>7.1864399999999995E-2</v>
      </c>
      <c r="I29" s="21">
        <f>H29/$H$53*Savings!$C$8*Savings!$C$17</f>
        <v>-2.7227771182738005E-3</v>
      </c>
      <c r="J29" s="88">
        <f t="shared" si="1"/>
        <v>-740205.00220413087</v>
      </c>
      <c r="K29" s="53">
        <f>IFERROR(J29*Savings!$C$9*Savings!$C$17/$J$53,"")</f>
        <v>-747193.64036795474</v>
      </c>
      <c r="L29" s="88">
        <f t="shared" si="2"/>
        <v>-1081497.5309900523</v>
      </c>
      <c r="M29" s="70">
        <f t="shared" si="4"/>
        <v>-3.9781908013062214E-3</v>
      </c>
    </row>
    <row r="30" spans="1:13" ht="15.75" customHeight="1" x14ac:dyDescent="0.2">
      <c r="A30" s="22">
        <v>210034</v>
      </c>
      <c r="B30" s="22" t="s">
        <v>89</v>
      </c>
      <c r="C30" s="118">
        <f>IFERROR(VLOOKUP(A30,'[7]FY24 Revenue Split'!$A$4:$F$57,4,0),"")</f>
        <v>214859167.96876401</v>
      </c>
      <c r="D30" s="71">
        <f>IFERROR(VLOOKUP($A30,'PAU Performance'!$A:$F,6,FALSE),"")</f>
        <v>22.533044446073792</v>
      </c>
      <c r="E30" s="51">
        <f>IFERROR(D30/$D$53*Savings!$C$8*Savings!$C$16,"")</f>
        <v>-3.0706026946838577E-3</v>
      </c>
      <c r="F30" s="88">
        <f t="shared" si="0"/>
        <v>-659747.14014241833</v>
      </c>
      <c r="G30" s="53">
        <f>IFERROR(F30*Savings!$C$9*Savings!$C$16/$F$53,"")</f>
        <v>-495498.34106398874</v>
      </c>
      <c r="H30" s="20">
        <f>IFERROR(VLOOKUP(A30,'PAU Performance'!A:C,3,FALSE),"")</f>
        <v>7.8478900000000004E-2</v>
      </c>
      <c r="I30" s="21">
        <f>H30/$H$53*Savings!$C$8*Savings!$C$17</f>
        <v>-2.9733853366520524E-3</v>
      </c>
      <c r="J30" s="88">
        <f t="shared" si="1"/>
        <v>-638859.09948358324</v>
      </c>
      <c r="K30" s="53">
        <f>IFERROR(J30*Savings!$C$9*Savings!$C$17/$J$53,"")</f>
        <v>-644890.88131518697</v>
      </c>
      <c r="L30" s="88">
        <f t="shared" si="2"/>
        <v>-1140389.2223791757</v>
      </c>
      <c r="M30" s="70">
        <f t="shared" si="4"/>
        <v>-5.3076125778582757E-3</v>
      </c>
    </row>
    <row r="31" spans="1:13" ht="15.75" customHeight="1" x14ac:dyDescent="0.2">
      <c r="A31" s="22">
        <v>210035</v>
      </c>
      <c r="B31" s="22" t="s">
        <v>90</v>
      </c>
      <c r="C31" s="118">
        <f>IFERROR(VLOOKUP(A31,'[7]FY24 Revenue Split'!$A$4:$F$57,4,0),"")</f>
        <v>184304661.70522583</v>
      </c>
      <c r="D31" s="71">
        <f>IFERROR(VLOOKUP($A31,'PAU Performance'!$A:$F,6,FALSE),"")</f>
        <v>9.7328136237224427</v>
      </c>
      <c r="E31" s="51">
        <f>IFERROR(D31/$D$53*Savings!$C$8*Savings!$C$16,"")</f>
        <v>-1.3263011934042152E-3</v>
      </c>
      <c r="F31" s="88">
        <f t="shared" si="0"/>
        <v>-244443.49276960117</v>
      </c>
      <c r="G31" s="53">
        <f>IFERROR(F31*Savings!$C$9*Savings!$C$16/$F$53,"")</f>
        <v>-183587.52585888936</v>
      </c>
      <c r="H31" s="20">
        <f>IFERROR(VLOOKUP(A31,'PAU Performance'!A:C,3,FALSE),"")</f>
        <v>6.09595E-2</v>
      </c>
      <c r="I31" s="21">
        <f>H31/$H$53*Savings!$C$8*Savings!$C$17</f>
        <v>-2.309615494478653E-3</v>
      </c>
      <c r="J31" s="88">
        <f t="shared" si="1"/>
        <v>-425672.90237903601</v>
      </c>
      <c r="K31" s="53">
        <f>IFERROR(J31*Savings!$C$9*Savings!$C$17/$J$53,"")</f>
        <v>-429691.88885172049</v>
      </c>
      <c r="L31" s="88">
        <f t="shared" si="2"/>
        <v>-613279.41471060982</v>
      </c>
      <c r="M31" s="70">
        <f t="shared" si="4"/>
        <v>-3.3275306714242526E-3</v>
      </c>
    </row>
    <row r="32" spans="1:13" ht="15.75" customHeight="1" x14ac:dyDescent="0.2">
      <c r="A32" s="22">
        <v>210037</v>
      </c>
      <c r="B32" s="22" t="s">
        <v>91</v>
      </c>
      <c r="C32" s="118">
        <f>IFERROR(VLOOKUP(A32,'[7]FY24 Revenue Split'!$A$4:$F$57,4,0),"")</f>
        <v>289195333.10398871</v>
      </c>
      <c r="D32" s="71">
        <f>IFERROR(VLOOKUP($A32,'PAU Performance'!$A:$F,6,FALSE),"")</f>
        <v>8.3689095755139178</v>
      </c>
      <c r="E32" s="51">
        <f>IFERROR(D32/$D$53*Savings!$C$8*Savings!$C$16,"")</f>
        <v>-1.1404404919911381E-3</v>
      </c>
      <c r="F32" s="88">
        <f t="shared" si="0"/>
        <v>-329810.06796665397</v>
      </c>
      <c r="G32" s="53">
        <f>IFERROR(F32*Savings!$C$9*Savings!$C$16/$F$53,"")</f>
        <v>-247701.47773342553</v>
      </c>
      <c r="H32" s="20">
        <f>IFERROR(VLOOKUP(A32,'PAU Performance'!A:C,3,FALSE),"")</f>
        <v>4.7545799999999999E-2</v>
      </c>
      <c r="I32" s="21">
        <f>H32/$H$53*Savings!$C$8*Savings!$C$17</f>
        <v>-1.8014011987858029E-3</v>
      </c>
      <c r="J32" s="88">
        <f t="shared" si="1"/>
        <v>-520956.81973678485</v>
      </c>
      <c r="K32" s="53">
        <f>IFERROR(J32*Savings!$C$9*Savings!$C$17/$J$53,"")</f>
        <v>-525875.42836719879</v>
      </c>
      <c r="L32" s="88">
        <f t="shared" si="2"/>
        <v>-773576.90610062436</v>
      </c>
      <c r="M32" s="70">
        <f t="shared" si="4"/>
        <v>-2.6749287334538762E-3</v>
      </c>
    </row>
    <row r="33" spans="1:13" ht="15.75" customHeight="1" x14ac:dyDescent="0.2">
      <c r="A33" s="22">
        <v>210038</v>
      </c>
      <c r="B33" s="22" t="s">
        <v>92</v>
      </c>
      <c r="C33" s="118">
        <f>IFERROR(VLOOKUP(A33,'[7]FY24 Revenue Split'!$A$4:$F$57,4,0),"")</f>
        <v>268984437.69158345</v>
      </c>
      <c r="D33" s="71">
        <f>IFERROR(VLOOKUP($A33,'PAU Performance'!$A:$F,6,FALSE),"")</f>
        <v>26.031431307375065</v>
      </c>
      <c r="E33" s="51">
        <f>IFERROR(D33/$D$53*Savings!$C$8*Savings!$C$16,"")</f>
        <v>-3.5473317114426218E-3</v>
      </c>
      <c r="F33" s="88">
        <f t="shared" si="0"/>
        <v>-954177.02570791601</v>
      </c>
      <c r="G33" s="53">
        <f>IFERROR(F33*Savings!$C$9*Savings!$C$16/$F$53,"")</f>
        <v>-716627.7874544214</v>
      </c>
      <c r="H33" s="20">
        <f>IFERROR(VLOOKUP(A33,'PAU Performance'!A:C,3,FALSE),"")</f>
        <v>5.4401699999999997E-2</v>
      </c>
      <c r="I33" s="21">
        <f>H33/$H$53*Savings!$C$8*Savings!$C$17</f>
        <v>-2.0611555089195179E-3</v>
      </c>
      <c r="J33" s="88">
        <f t="shared" si="1"/>
        <v>-554418.75556162605</v>
      </c>
      <c r="K33" s="53">
        <f>IFERROR(J33*Savings!$C$9*Savings!$C$17/$J$53,"")</f>
        <v>-559653.2947262089</v>
      </c>
      <c r="L33" s="88">
        <f t="shared" si="2"/>
        <v>-1276281.0821806304</v>
      </c>
      <c r="M33" s="70">
        <f t="shared" si="4"/>
        <v>-4.7448138380556037E-3</v>
      </c>
    </row>
    <row r="34" spans="1:13" ht="15.75" customHeight="1" x14ac:dyDescent="0.2">
      <c r="A34" s="22">
        <v>210039</v>
      </c>
      <c r="B34" s="22" t="s">
        <v>93</v>
      </c>
      <c r="C34" s="118">
        <f>IFERROR(VLOOKUP(A34,'[7]FY24 Revenue Split'!$A$4:$F$57,4,0),"")</f>
        <v>179940482.61116764</v>
      </c>
      <c r="D34" s="71">
        <f>IFERROR(VLOOKUP($A34,'PAU Performance'!$A:$F,6,FALSE),"")</f>
        <v>9.8380745237165108</v>
      </c>
      <c r="E34" s="51">
        <f>IFERROR(D34/$D$53*Savings!$C$8*Savings!$C$16,"")</f>
        <v>-1.3406452117609071E-3</v>
      </c>
      <c r="F34" s="88">
        <f t="shared" si="0"/>
        <v>-241236.34641460868</v>
      </c>
      <c r="G34" s="53">
        <f>IFERROR(F34*Savings!$C$9*Savings!$C$16/$F$53,"")</f>
        <v>-181178.82167245643</v>
      </c>
      <c r="H34" s="20">
        <f>IFERROR(VLOOKUP(A34,'PAU Performance'!A:C,3,FALSE),"")</f>
        <v>4.9656199999999998E-2</v>
      </c>
      <c r="I34" s="21">
        <f>H34/$H$53*Savings!$C$8*Savings!$C$17</f>
        <v>-1.8813594093936286E-3</v>
      </c>
      <c r="J34" s="88">
        <f t="shared" si="1"/>
        <v>-338532.72009135084</v>
      </c>
      <c r="K34" s="53">
        <f>IFERROR(J34*Savings!$C$9*Savings!$C$17/$J$53,"")</f>
        <v>-341728.97339994583</v>
      </c>
      <c r="L34" s="88">
        <f t="shared" si="2"/>
        <v>-522907.79507240222</v>
      </c>
      <c r="M34" s="70">
        <f t="shared" si="4"/>
        <v>-2.9060041825182312E-3</v>
      </c>
    </row>
    <row r="35" spans="1:13" ht="15.75" customHeight="1" x14ac:dyDescent="0.2">
      <c r="A35" s="22">
        <v>210040</v>
      </c>
      <c r="B35" s="22" t="s">
        <v>94</v>
      </c>
      <c r="C35" s="118">
        <f>IFERROR(VLOOKUP(A35,'[7]FY24 Revenue Split'!$A$4:$F$57,4,0),"")</f>
        <v>301542118.3628397</v>
      </c>
      <c r="D35" s="71">
        <f>IFERROR(VLOOKUP($A35,'PAU Performance'!$A:$F,6,FALSE),"")</f>
        <v>15.601546847868759</v>
      </c>
      <c r="E35" s="51">
        <f>IFERROR(D35/$D$53*Savings!$C$8*Savings!$C$16,"")</f>
        <v>-2.1260399102727341E-3</v>
      </c>
      <c r="F35" s="88">
        <f t="shared" si="0"/>
        <v>-641090.57826758188</v>
      </c>
      <c r="G35" s="53">
        <f>IFERROR(F35*Savings!$C$9*Savings!$C$16/$F$53,"")</f>
        <v>-481486.46454877791</v>
      </c>
      <c r="H35" s="20">
        <f>IFERROR(VLOOKUP(A35,'PAU Performance'!A:C,3,FALSE),"")</f>
        <v>8.2384299999999994E-2</v>
      </c>
      <c r="I35" s="21">
        <f>H35/$H$53*Savings!$C$8*Savings!$C$17</f>
        <v>-3.1213519760132169E-3</v>
      </c>
      <c r="J35" s="88">
        <f t="shared" si="1"/>
        <v>-941219.08700306108</v>
      </c>
      <c r="K35" s="53">
        <f>IFERROR(J35*Savings!$C$9*Savings!$C$17/$J$53,"")</f>
        <v>-950105.59764857416</v>
      </c>
      <c r="L35" s="88">
        <f t="shared" si="2"/>
        <v>-1431592.0621973521</v>
      </c>
      <c r="M35" s="70">
        <f t="shared" si="4"/>
        <v>-4.7475691620456999E-3</v>
      </c>
    </row>
    <row r="36" spans="1:13" ht="15.75" customHeight="1" x14ac:dyDescent="0.2">
      <c r="A36" s="22">
        <v>210043</v>
      </c>
      <c r="B36" s="22" t="s">
        <v>95</v>
      </c>
      <c r="C36" s="118">
        <f>IFERROR(VLOOKUP(A36,'[7]FY24 Revenue Split'!$A$4:$F$57,4,0),"")</f>
        <v>520032689.70072818</v>
      </c>
      <c r="D36" s="71">
        <f>IFERROR(VLOOKUP($A36,'PAU Performance'!$A:$F,6,FALSE),"")</f>
        <v>11.973127850824556</v>
      </c>
      <c r="E36" s="51">
        <f>IFERROR(D36/$D$53*Savings!$C$8*Savings!$C$16,"")</f>
        <v>-1.6315912716775469E-3</v>
      </c>
      <c r="F36" s="88">
        <f t="shared" si="0"/>
        <v>-848480.79750270629</v>
      </c>
      <c r="G36" s="53">
        <f>IFERROR(F36*Savings!$C$9*Savings!$C$16/$F$53,"")</f>
        <v>-637245.39601109258</v>
      </c>
      <c r="H36" s="20">
        <f>IFERROR(VLOOKUP(A36,'PAU Performance'!A:C,3,FALSE),"")</f>
        <v>8.3932499999999993E-2</v>
      </c>
      <c r="I36" s="21">
        <f>H36/$H$53*Savings!$C$8*Savings!$C$17</f>
        <v>-3.1800097194092723E-3</v>
      </c>
      <c r="J36" s="88">
        <f t="shared" si="1"/>
        <v>-1653709.0076588618</v>
      </c>
      <c r="K36" s="53">
        <f>IFERROR(J36*Savings!$C$9*Savings!$C$17/$J$53,"")</f>
        <v>-1669322.4848015043</v>
      </c>
      <c r="L36" s="88">
        <f t="shared" si="2"/>
        <v>-2306567.880812597</v>
      </c>
      <c r="M36" s="70">
        <f t="shared" si="4"/>
        <v>-4.435428630727033E-3</v>
      </c>
    </row>
    <row r="37" spans="1:13" ht="15.75" customHeight="1" x14ac:dyDescent="0.2">
      <c r="A37" s="22">
        <v>210044</v>
      </c>
      <c r="B37" s="22" t="s">
        <v>96</v>
      </c>
      <c r="C37" s="118">
        <f>IFERROR(VLOOKUP(A37,'[7]FY24 Revenue Split'!$A$4:$F$57,4,0),"")</f>
        <v>506164529.04853487</v>
      </c>
      <c r="D37" s="71">
        <f>IFERROR(VLOOKUP($A37,'PAU Performance'!$A:$F,6,FALSE),"")</f>
        <v>10.380361916577735</v>
      </c>
      <c r="E37" s="51">
        <f>IFERROR(D37/$D$53*Savings!$C$8*Savings!$C$16,"")</f>
        <v>-1.4145433098984134E-3</v>
      </c>
      <c r="F37" s="88">
        <f t="shared" si="0"/>
        <v>-715991.64827348618</v>
      </c>
      <c r="G37" s="53">
        <f>IFERROR(F37*Savings!$C$9*Savings!$C$16/$F$53,"")</f>
        <v>-537740.37407513324</v>
      </c>
      <c r="H37" s="20">
        <f>IFERROR(VLOOKUP(A37,'PAU Performance'!A:C,3,FALSE),"")</f>
        <v>4.1884600000000001E-2</v>
      </c>
      <c r="I37" s="21">
        <f>H37/$H$53*Savings!$C$8*Savings!$C$17</f>
        <v>-1.5869113286697007E-3</v>
      </c>
      <c r="J37" s="88">
        <f t="shared" si="1"/>
        <v>-803238.22531788377</v>
      </c>
      <c r="K37" s="53">
        <f>IFERROR(J37*Savings!$C$9*Savings!$C$17/$J$53,"")</f>
        <v>-810821.9910306026</v>
      </c>
      <c r="L37" s="88">
        <f t="shared" si="2"/>
        <v>-1348562.3651057358</v>
      </c>
      <c r="M37" s="70">
        <f t="shared" si="4"/>
        <v>-2.6642767078931869E-3</v>
      </c>
    </row>
    <row r="38" spans="1:13" ht="15.75" customHeight="1" x14ac:dyDescent="0.2">
      <c r="A38" s="22">
        <v>210045</v>
      </c>
      <c r="B38" s="22" t="s">
        <v>198</v>
      </c>
      <c r="C38" s="118">
        <f>IFERROR(VLOOKUP(A38,'[7]FY24 Revenue Split'!$A$4:$F$57,4,0),"")</f>
        <v>0</v>
      </c>
      <c r="D38" s="71">
        <f>IFERROR(VLOOKUP($A38,'PAU Performance'!$A:$F,6,FALSE),"")</f>
        <v>0</v>
      </c>
      <c r="E38" s="51">
        <f>IFERROR(D38/$D$53*Savings!$C$8*Savings!$C$16,"")</f>
        <v>0</v>
      </c>
      <c r="F38" s="88">
        <f t="shared" si="0"/>
        <v>0</v>
      </c>
      <c r="G38" s="53">
        <f>IFERROR(F38*Savings!$C$9*Savings!$C$16/$F$53,"")</f>
        <v>0</v>
      </c>
      <c r="H38" s="20" t="str">
        <f>IFERROR(VLOOKUP(A38,'PAU Performance'!A:C,3,FALSE),"")</f>
        <v/>
      </c>
      <c r="I38" s="21" t="e">
        <f>H38/$H$53*Savings!$C$8*Savings!$C$17</f>
        <v>#VALUE!</v>
      </c>
      <c r="J38" s="88" t="str">
        <f t="shared" si="1"/>
        <v/>
      </c>
      <c r="K38" s="53" t="str">
        <f>IFERROR(J38*Savings!$C$9*Savings!$C$17/$J$53,"")</f>
        <v/>
      </c>
      <c r="L38" s="88" t="str">
        <f t="shared" si="2"/>
        <v/>
      </c>
      <c r="M38" s="70">
        <v>0</v>
      </c>
    </row>
    <row r="39" spans="1:13" ht="15.75" customHeight="1" x14ac:dyDescent="0.2">
      <c r="A39" s="22">
        <v>210048</v>
      </c>
      <c r="B39" s="22" t="s">
        <v>98</v>
      </c>
      <c r="C39" s="118">
        <f>IFERROR(VLOOKUP(A39,'[7]FY24 Revenue Split'!$A$4:$F$57,4,0),"")</f>
        <v>358586017.90617651</v>
      </c>
      <c r="D39" s="71">
        <f>IFERROR(VLOOKUP($A39,'PAU Performance'!$A:$F,6,FALSE),"")</f>
        <v>7.4210069871992417</v>
      </c>
      <c r="E39" s="51">
        <f>IFERROR(D39/$D$53*Savings!$C$8*Savings!$C$16,"")</f>
        <v>-1.0112687660424945E-3</v>
      </c>
      <c r="F39" s="88">
        <f t="shared" si="0"/>
        <v>-362626.83984807093</v>
      </c>
      <c r="G39" s="53">
        <f>IFERROR(F39*Savings!$C$9*Savings!$C$16/$F$53,"")</f>
        <v>-272348.27805575402</v>
      </c>
      <c r="H39" s="20">
        <f>IFERROR(VLOOKUP(A39,'PAU Performance'!A:C,3,FALSE),"")</f>
        <v>7.2417400000000007E-2</v>
      </c>
      <c r="I39" s="21">
        <f>H39/$H$53*Savings!$C$8*Savings!$C$17</f>
        <v>-2.7437290186083951E-3</v>
      </c>
      <c r="J39" s="88">
        <f t="shared" si="1"/>
        <v>-983862.86299640604</v>
      </c>
      <c r="K39" s="53">
        <f>IFERROR(J39*Savings!$C$9*Savings!$C$17/$J$53,"")</f>
        <v>-993151.99442868656</v>
      </c>
      <c r="L39" s="88">
        <f t="shared" si="2"/>
        <v>-1265500.2724844406</v>
      </c>
      <c r="M39" s="70">
        <f t="shared" si="4"/>
        <v>-3.5291400369535791E-3</v>
      </c>
    </row>
    <row r="40" spans="1:13" ht="15.75" customHeight="1" x14ac:dyDescent="0.2">
      <c r="A40" s="22">
        <v>210049</v>
      </c>
      <c r="B40" s="22" t="s">
        <v>99</v>
      </c>
      <c r="C40" s="118">
        <f>IFERROR(VLOOKUP(A40,'[7]FY24 Revenue Split'!$A$4:$F$57,4,0),"")</f>
        <v>442899244.6762622</v>
      </c>
      <c r="D40" s="71">
        <f>IFERROR(VLOOKUP($A40,'PAU Performance'!$A:$F,6,FALSE),"")</f>
        <v>10.981712848841997</v>
      </c>
      <c r="E40" s="51">
        <f>IFERROR(D40/$D$53*Savings!$C$8*Savings!$C$16,"")</f>
        <v>-1.4964900613673672E-3</v>
      </c>
      <c r="F40" s="88">
        <f t="shared" si="0"/>
        <v>-662794.31784514023</v>
      </c>
      <c r="G40" s="53">
        <f>IFERROR(F40*Savings!$C$9*Savings!$C$16/$F$53,"")</f>
        <v>-497786.90194551065</v>
      </c>
      <c r="H40" s="20">
        <f>IFERROR(VLOOKUP(A40,'PAU Performance'!A:C,3,FALSE),"")</f>
        <v>6.8746100000000004E-2</v>
      </c>
      <c r="I40" s="21">
        <f>H40/$H$53*Savings!$C$8*Savings!$C$17</f>
        <v>-2.6046318907631946E-3</v>
      </c>
      <c r="J40" s="88">
        <f t="shared" si="1"/>
        <v>-1153589.4970787235</v>
      </c>
      <c r="K40" s="53">
        <f>IFERROR(J40*Savings!$C$9*Savings!$C$17/$J$53,"")</f>
        <v>-1164481.1008380391</v>
      </c>
      <c r="L40" s="88">
        <f t="shared" si="2"/>
        <v>-1662268.0027835497</v>
      </c>
      <c r="M40" s="70">
        <f t="shared" si="4"/>
        <v>-3.7531515864259075E-3</v>
      </c>
    </row>
    <row r="41" spans="1:13" s="10" customFormat="1" ht="15.75" customHeight="1" x14ac:dyDescent="0.2">
      <c r="A41" s="22">
        <v>210051</v>
      </c>
      <c r="B41" s="22" t="s">
        <v>100</v>
      </c>
      <c r="C41" s="118">
        <f>IFERROR(VLOOKUP(A41,'[7]FY24 Revenue Split'!$A$4:$F$57,4,0),"")</f>
        <v>300037284.9478721</v>
      </c>
      <c r="D41" s="71">
        <f>IFERROR(VLOOKUP($A41,'PAU Performance'!$A:$F,6,FALSE),"")</f>
        <v>12.999824779413</v>
      </c>
      <c r="E41" s="51">
        <f>IFERROR(D41/$D$53*Savings!$C$8*Savings!$C$16,"")</f>
        <v>-1.7715003888450957E-3</v>
      </c>
      <c r="F41" s="88">
        <f t="shared" si="0"/>
        <v>-531516.1669531822</v>
      </c>
      <c r="G41" s="53">
        <f>IFERROR(F41*Savings!$C$9*Savings!$C$16/$F$53,"")</f>
        <v>-399191.39159457316</v>
      </c>
      <c r="H41" s="20">
        <f>IFERROR(VLOOKUP(A41,'PAU Performance'!A:C,3,FALSE),"")</f>
        <v>8.3318799999999998E-2</v>
      </c>
      <c r="I41" s="21">
        <f>H41/$H$53*Savings!$C$8*Savings!$C$17</f>
        <v>-3.1567580354393988E-3</v>
      </c>
      <c r="J41" s="88">
        <f t="shared" si="1"/>
        <v>-947145.11019061587</v>
      </c>
      <c r="K41" s="53">
        <f>IFERROR(J41*Savings!$C$9*Savings!$C$17/$J$53,"")</f>
        <v>-956087.57132509479</v>
      </c>
      <c r="L41" s="88">
        <f t="shared" si="2"/>
        <v>-1355278.9629196678</v>
      </c>
      <c r="M41" s="70">
        <f t="shared" si="4"/>
        <v>-4.5170351516650052E-3</v>
      </c>
    </row>
    <row r="42" spans="1:13" s="10" customFormat="1" ht="15.75" customHeight="1" x14ac:dyDescent="0.2">
      <c r="A42" s="22">
        <v>210055</v>
      </c>
      <c r="B42" s="22" t="s">
        <v>168</v>
      </c>
      <c r="C42" s="118">
        <f>IFERROR(VLOOKUP(A42,'[7]FY24 Revenue Split'!$A$4:$F$57,4,0),"")</f>
        <v>40869720.742262602</v>
      </c>
      <c r="D42" s="71">
        <f>IFERROR(VLOOKUP($A42,'PAU Performance'!$A:$F,6,FALSE),"")</f>
        <v>0</v>
      </c>
      <c r="E42" s="51">
        <f>IFERROR(D42/$D$53*Savings!$C$8*Savings!$C$16,"")</f>
        <v>0</v>
      </c>
      <c r="F42" s="88"/>
      <c r="G42" s="53">
        <f>IFERROR(F42*Savings!$C$9*Savings!$C$16/$F$53,"")</f>
        <v>0</v>
      </c>
      <c r="H42" s="20"/>
      <c r="I42" s="21"/>
      <c r="J42" s="88">
        <f t="shared" si="1"/>
        <v>0</v>
      </c>
      <c r="K42" s="53">
        <f>IFERROR(J42*Savings!$C$9*Savings!$C$17/$J$53,"")</f>
        <v>0</v>
      </c>
      <c r="L42" s="88">
        <f t="shared" si="2"/>
        <v>0</v>
      </c>
      <c r="M42" s="70">
        <f t="shared" si="4"/>
        <v>0</v>
      </c>
    </row>
    <row r="43" spans="1:13" ht="15.75" customHeight="1" x14ac:dyDescent="0.2">
      <c r="A43" s="22">
        <v>210056</v>
      </c>
      <c r="B43" s="22" t="s">
        <v>101</v>
      </c>
      <c r="C43" s="118">
        <f>IFERROR(VLOOKUP(A43,'[7]FY24 Revenue Split'!$A$4:$F$57,4,0),"")</f>
        <v>310989150.36451924</v>
      </c>
      <c r="D43" s="71">
        <f>IFERROR(VLOOKUP($A43,'PAU Performance'!$A:$F,6,FALSE),"")</f>
        <v>20.508778734526828</v>
      </c>
      <c r="E43" s="51">
        <f>IFERROR(D43/$D$53*Savings!$C$8*Savings!$C$16,"")</f>
        <v>-2.7947537847193065E-3</v>
      </c>
      <c r="F43" s="88">
        <f t="shared" ref="F43:F51" si="5">IFERROR(E43*$C43,"")</f>
        <v>-869138.10498788161</v>
      </c>
      <c r="G43" s="53">
        <f>IFERROR(F43*Savings!$C$9*Savings!$C$16/$F$53,"")</f>
        <v>-652759.91811655182</v>
      </c>
      <c r="H43" s="20">
        <f>IFERROR(VLOOKUP(A43,'PAU Performance'!A:C,3,FALSE),"")</f>
        <v>7.8798000000000007E-2</v>
      </c>
      <c r="I43" s="21">
        <f>H43/$H$53*Savings!$C$8*Savings!$C$17</f>
        <v>-2.9854753030114901E-3</v>
      </c>
      <c r="J43" s="88">
        <f t="shared" si="1"/>
        <v>-928450.42791779886</v>
      </c>
      <c r="K43" s="53">
        <f>IFERROR(J43*Savings!$C$9*Savings!$C$17/$J$53,"")</f>
        <v>-937216.38339559687</v>
      </c>
      <c r="L43" s="88">
        <f t="shared" si="2"/>
        <v>-1589976.3015121487</v>
      </c>
      <c r="M43" s="70">
        <f t="shared" si="4"/>
        <v>-5.1126423531126152E-3</v>
      </c>
    </row>
    <row r="44" spans="1:13" ht="15.75" customHeight="1" x14ac:dyDescent="0.2">
      <c r="A44" s="22">
        <v>210057</v>
      </c>
      <c r="B44" s="22" t="s">
        <v>102</v>
      </c>
      <c r="C44" s="118">
        <f>IFERROR(VLOOKUP(A44,'[7]FY24 Revenue Split'!$A$4:$F$57,4,0),"")</f>
        <v>520762553.27869415</v>
      </c>
      <c r="D44" s="71">
        <f>IFERROR(VLOOKUP($A44,'PAU Performance'!$A:$F,6,FALSE),"")</f>
        <v>6.519145569629111</v>
      </c>
      <c r="E44" s="51">
        <f>IFERROR(D44/$D$53*Savings!$C$8*Savings!$C$16,"")</f>
        <v>-8.8837112095731079E-4</v>
      </c>
      <c r="F44" s="88">
        <f t="shared" si="5"/>
        <v>-462630.41320878483</v>
      </c>
      <c r="G44" s="53">
        <f>IFERROR(F44*Savings!$C$9*Savings!$C$16/$F$53,"")</f>
        <v>-347455.2420510932</v>
      </c>
      <c r="H44" s="20">
        <f>IFERROR(VLOOKUP(A44,'PAU Performance'!A:C,3,FALSE),"")</f>
        <v>6.4680500000000002E-2</v>
      </c>
      <c r="I44" s="21">
        <f>H44/$H$53*Savings!$C$8*Savings!$C$17</f>
        <v>-2.4505956412146841E-3</v>
      </c>
      <c r="J44" s="88">
        <f t="shared" si="1"/>
        <v>-1276178.4431725976</v>
      </c>
      <c r="K44" s="53">
        <f>IFERROR(J44*Savings!$C$9*Savings!$C$17/$J$53,"")</f>
        <v>-1288227.46924679</v>
      </c>
      <c r="L44" s="88">
        <f t="shared" si="2"/>
        <v>-1635682.7112978832</v>
      </c>
      <c r="M44" s="70">
        <f t="shared" si="4"/>
        <v>-3.140937651910087E-3</v>
      </c>
    </row>
    <row r="45" spans="1:13" ht="15.75" customHeight="1" x14ac:dyDescent="0.2">
      <c r="A45" s="22">
        <v>210058</v>
      </c>
      <c r="B45" s="22" t="s">
        <v>103</v>
      </c>
      <c r="C45" s="118">
        <f>IFERROR(VLOOKUP(A45,'[7]FY24 Revenue Split'!$A$4:$F$57,4,0),"")</f>
        <v>143429729.46377787</v>
      </c>
      <c r="D45" s="71">
        <f>IFERROR(VLOOKUP($A45,'PAU Performance'!$A:$F,6,FALSE),"")</f>
        <v>0</v>
      </c>
      <c r="E45" s="51">
        <f>IFERROR(D45/$D$53*Savings!$C$8*Savings!$C$16,"")</f>
        <v>0</v>
      </c>
      <c r="F45" s="88">
        <f t="shared" si="5"/>
        <v>0</v>
      </c>
      <c r="G45" s="53">
        <f>IFERROR(F45*Savings!$C$9*Savings!$C$16/$F$53,"")</f>
        <v>0</v>
      </c>
      <c r="H45" s="20" t="str">
        <f>IFERROR(VLOOKUP(A45,'PAU Performance'!A:C,3,FALSE),"")</f>
        <v>.</v>
      </c>
      <c r="I45" s="21" t="e">
        <f>H45/$H$53*Savings!$C$8*Savings!$C$17</f>
        <v>#VALUE!</v>
      </c>
      <c r="J45" s="88" t="str">
        <f t="shared" si="1"/>
        <v/>
      </c>
      <c r="K45" s="53" t="str">
        <f>IFERROR(J45*Savings!$C$9*Savings!$C$17/$J$53,"")</f>
        <v/>
      </c>
      <c r="L45" s="88" t="str">
        <f t="shared" si="2"/>
        <v/>
      </c>
      <c r="M45" s="70" t="e">
        <f t="shared" si="4"/>
        <v>#VALUE!</v>
      </c>
    </row>
    <row r="46" spans="1:13" ht="15.75" customHeight="1" x14ac:dyDescent="0.2">
      <c r="A46" s="22">
        <v>210060</v>
      </c>
      <c r="B46" s="22" t="s">
        <v>104</v>
      </c>
      <c r="C46" s="118">
        <f>IFERROR(VLOOKUP(A46,'[7]FY24 Revenue Split'!$A$4:$F$57,4,0),"")</f>
        <v>67382848.520545706</v>
      </c>
      <c r="D46" s="71">
        <f>IFERROR(VLOOKUP($A46,'PAU Performance'!$A:$F,6,FALSE),"")</f>
        <v>11.788721395758282</v>
      </c>
      <c r="E46" s="51">
        <f>IFERROR(D46/$D$53*Savings!$C$8*Savings!$C$16,"")</f>
        <v>-1.6064620016759401E-3</v>
      </c>
      <c r="F46" s="88">
        <f t="shared" si="5"/>
        <v>-108247.98571294252</v>
      </c>
      <c r="G46" s="53">
        <f>IFERROR(F46*Savings!$C$9*Savings!$C$16/$F$53,"")</f>
        <v>-81298.870553198503</v>
      </c>
      <c r="H46" s="20">
        <f>IFERROR(VLOOKUP(A46,'PAU Performance'!A:C,3,FALSE),"")</f>
        <v>3.9679300000000001E-2</v>
      </c>
      <c r="I46" s="21">
        <f>H46/$H$53*Savings!$C$8*Savings!$C$17</f>
        <v>-1.5033575749483974E-3</v>
      </c>
      <c r="J46" s="88">
        <f t="shared" si="1"/>
        <v>-101300.5157449628</v>
      </c>
      <c r="K46" s="53">
        <f>IFERROR(J46*Savings!$C$9*Savings!$C$17/$J$53,"")</f>
        <v>-102256.94355650446</v>
      </c>
      <c r="L46" s="88">
        <f t="shared" si="2"/>
        <v>-183555.81410970294</v>
      </c>
      <c r="M46" s="70">
        <f t="shared" si="4"/>
        <v>-2.724073234359259E-3</v>
      </c>
    </row>
    <row r="47" spans="1:13" ht="15.75" customHeight="1" x14ac:dyDescent="0.2">
      <c r="A47" s="22">
        <v>210061</v>
      </c>
      <c r="B47" s="22" t="s">
        <v>105</v>
      </c>
      <c r="C47" s="118">
        <f>IFERROR(VLOOKUP(A47,'[7]FY24 Revenue Split'!$A$4:$F$57,4,0),"")</f>
        <v>130991802.29107995</v>
      </c>
      <c r="D47" s="71">
        <f>IFERROR(VLOOKUP($A47,'PAU Performance'!$A:$F,6,FALSE),"")</f>
        <v>9.4338575114945389</v>
      </c>
      <c r="E47" s="51">
        <f>IFERROR(D47/$D$53*Savings!$C$8*Savings!$C$16,"")</f>
        <v>-1.2855621159131058E-3</v>
      </c>
      <c r="F47" s="88">
        <f t="shared" si="5"/>
        <v>-168398.09852059197</v>
      </c>
      <c r="G47" s="53">
        <f>IFERROR(F47*Savings!$C$9*Savings!$C$16/$F$53,"")</f>
        <v>-126474.17984604104</v>
      </c>
      <c r="H47" s="20">
        <f>IFERROR(VLOOKUP(A47,'PAU Performance'!A:C,3,FALSE),"")</f>
        <v>4.5165700000000003E-2</v>
      </c>
      <c r="I47" s="21">
        <f>H47/$H$53*Savings!$C$8*Savings!$C$17</f>
        <v>-1.7112246743981581E-3</v>
      </c>
      <c r="J47" s="88">
        <f t="shared" si="1"/>
        <v>-224156.4042243812</v>
      </c>
      <c r="K47" s="53">
        <f>IFERROR(J47*Savings!$C$9*Savings!$C$17/$J$53,"")</f>
        <v>-226272.77468467705</v>
      </c>
      <c r="L47" s="88">
        <f t="shared" si="2"/>
        <v>-352746.9545307181</v>
      </c>
      <c r="M47" s="70">
        <f t="shared" si="4"/>
        <v>-2.6928933594399353E-3</v>
      </c>
    </row>
    <row r="48" spans="1:13" ht="15.75" customHeight="1" x14ac:dyDescent="0.2">
      <c r="A48" s="22">
        <v>210062</v>
      </c>
      <c r="B48" s="22" t="s">
        <v>106</v>
      </c>
      <c r="C48" s="118">
        <f>IFERROR(VLOOKUP(A48,'[7]FY24 Revenue Split'!$A$4:$F$57,4,0),"")</f>
        <v>326791213.78018486</v>
      </c>
      <c r="D48" s="71">
        <f>IFERROR(VLOOKUP($A48,'PAU Performance'!$A:$F,6,FALSE),"")</f>
        <v>12.424290503907786</v>
      </c>
      <c r="E48" s="51">
        <f>IFERROR(D48/$D$53*Savings!$C$8*Savings!$C$16,"")</f>
        <v>-1.6930717015241883E-3</v>
      </c>
      <c r="F48" s="88">
        <f t="shared" si="5"/>
        <v>-553280.95635797235</v>
      </c>
      <c r="G48" s="53">
        <f>IFERROR(F48*Savings!$C$9*Savings!$C$16/$F$53,"")</f>
        <v>-415537.68002464139</v>
      </c>
      <c r="H48" s="20">
        <f>IFERROR(VLOOKUP(A48,'PAU Performance'!A:C,3,FALSE),"")</f>
        <v>7.2031800000000007E-2</v>
      </c>
      <c r="I48" s="21">
        <f>H48/$H$53*Savings!$C$8*Savings!$C$17</f>
        <v>-2.7291195199302403E-3</v>
      </c>
      <c r="J48" s="88">
        <f t="shared" si="1"/>
        <v>-891852.28046919859</v>
      </c>
      <c r="K48" s="53">
        <f>IFERROR(J48*Savings!$C$9*Savings!$C$17/$J$53,"")</f>
        <v>-900272.69490198488</v>
      </c>
      <c r="L48" s="88">
        <f t="shared" si="2"/>
        <v>-1315810.3749266262</v>
      </c>
      <c r="M48" s="70">
        <f t="shared" si="4"/>
        <v>-4.0264557902456406E-3</v>
      </c>
    </row>
    <row r="49" spans="1:14" ht="15.75" customHeight="1" x14ac:dyDescent="0.2">
      <c r="A49" s="22">
        <v>210063</v>
      </c>
      <c r="B49" s="22" t="s">
        <v>107</v>
      </c>
      <c r="C49" s="118">
        <f>IFERROR(VLOOKUP(A49,'[7]FY24 Revenue Split'!$A$4:$F$57,4,0),"")</f>
        <v>474406597.56226277</v>
      </c>
      <c r="D49" s="71">
        <f>IFERROR(VLOOKUP($A49,'PAU Performance'!$A:$F,6,FALSE),"")</f>
        <v>10.851994072400485</v>
      </c>
      <c r="E49" s="51">
        <f>IFERROR(D49/$D$53*Savings!$C$8*Savings!$C$16,"")</f>
        <v>-1.4788131413468325E-3</v>
      </c>
      <c r="F49" s="88">
        <f t="shared" si="5"/>
        <v>-701558.71081671235</v>
      </c>
      <c r="G49" s="53">
        <f>IFERROR(F49*Savings!$C$9*Savings!$C$16/$F$53,"")</f>
        <v>-526900.62027950783</v>
      </c>
      <c r="H49" s="20">
        <f>IFERROR(VLOOKUP(A49,'PAU Performance'!A:C,3,FALSE),"")</f>
        <v>5.7140400000000001E-2</v>
      </c>
      <c r="I49" s="21">
        <f>H49/$H$53*Savings!$C$8*Savings!$C$17</f>
        <v>-2.1649185639762143E-3</v>
      </c>
      <c r="J49" s="88">
        <f t="shared" si="1"/>
        <v>-1027051.6499353357</v>
      </c>
      <c r="K49" s="53">
        <f>IFERROR(J49*Savings!$C$9*Savings!$C$17/$J$53,"")</f>
        <v>-1036748.547869804</v>
      </c>
      <c r="L49" s="88">
        <f t="shared" si="2"/>
        <v>-1563649.1681493118</v>
      </c>
      <c r="M49" s="70">
        <f t="shared" si="4"/>
        <v>-3.2960105870873625E-3</v>
      </c>
    </row>
    <row r="50" spans="1:14" s="11" customFormat="1" ht="15.75" customHeight="1" x14ac:dyDescent="0.2">
      <c r="A50" s="22">
        <v>210064</v>
      </c>
      <c r="B50" s="22" t="s">
        <v>108</v>
      </c>
      <c r="C50" s="118">
        <f>IFERROR(VLOOKUP(A50,'[7]FY24 Revenue Split'!$A$4:$F$57,4,0),"")</f>
        <v>71163455.210322335</v>
      </c>
      <c r="D50" s="71">
        <f>IFERROR(VLOOKUP($A50,'PAU Performance'!$A:$F,6,FALSE),"")</f>
        <v>0</v>
      </c>
      <c r="E50" s="51">
        <f>IFERROR(D50/$D$53*Savings!$C$8*Savings!$C$16,"")</f>
        <v>0</v>
      </c>
      <c r="F50" s="88">
        <f t="shared" si="5"/>
        <v>0</v>
      </c>
      <c r="G50" s="53">
        <f>IFERROR(F50*Savings!$C$9*Savings!$C$16/$F$53,"")</f>
        <v>0</v>
      </c>
      <c r="H50" s="20">
        <f>IFERROR(VLOOKUP(A50,'PAU Performance'!A:C,3,FALSE),"")</f>
        <v>6.0126899999999997E-2</v>
      </c>
      <c r="I50" s="21">
        <f>H50/$H$53*Savings!$C$8*Savings!$C$17</f>
        <v>-2.2780701920942356E-3</v>
      </c>
      <c r="J50" s="88">
        <f t="shared" si="1"/>
        <v>-162115.34608106854</v>
      </c>
      <c r="K50" s="53">
        <f>IFERROR(J50*Savings!$C$9*Savings!$C$17/$J$53,"")</f>
        <v>-163645.95650816642</v>
      </c>
      <c r="L50" s="88">
        <f t="shared" si="2"/>
        <v>-163645.95650816642</v>
      </c>
      <c r="M50" s="70">
        <f t="shared" si="4"/>
        <v>-2.2995785691477975E-3</v>
      </c>
      <c r="N50" s="108"/>
    </row>
    <row r="51" spans="1:14" ht="15.75" customHeight="1" x14ac:dyDescent="0.2">
      <c r="A51" s="22">
        <v>210065</v>
      </c>
      <c r="B51" s="22" t="s">
        <v>109</v>
      </c>
      <c r="C51" s="118">
        <f>IFERROR(VLOOKUP(A51,'[7]FY24 Revenue Split'!$A$4:$F$57,4,0),"")</f>
        <v>155306535.11802444</v>
      </c>
      <c r="D51" s="71">
        <f>IFERROR(VLOOKUP($A51,'PAU Performance'!$A:$F,6,FALSE),"")</f>
        <v>6.7209848565268615</v>
      </c>
      <c r="E51" s="51">
        <f>IFERROR(D51/$D$53*Savings!$C$8*Savings!$C$16,"")</f>
        <v>-9.1587598208357952E-4</v>
      </c>
      <c r="F51" s="88">
        <f t="shared" si="5"/>
        <v>-142241.52537521857</v>
      </c>
      <c r="G51" s="53">
        <f>IFERROR(F51*Savings!$C$9*Savings!$C$16/$F$53,"")</f>
        <v>-106829.47384753739</v>
      </c>
      <c r="H51" s="20">
        <f>IFERROR(VLOOKUP(A51,'PAU Performance'!A:C,3,FALSE),"")</f>
        <v>7.7068999999999999E-2</v>
      </c>
      <c r="I51" s="21">
        <f>H51/$H$53*Savings!$C$8*Savings!$C$17</f>
        <v>-2.9199674627248475E-3</v>
      </c>
      <c r="J51" s="88">
        <f t="shared" si="1"/>
        <v>-453490.02929316525</v>
      </c>
      <c r="K51" s="53">
        <f>IFERROR(J51*Savings!$C$9*Savings!$C$17/$J$53,"")</f>
        <v>-457771.6508928499</v>
      </c>
      <c r="L51" s="88">
        <f t="shared" si="2"/>
        <v>-564601.12474038731</v>
      </c>
      <c r="M51" s="70">
        <f t="shared" si="4"/>
        <v>-3.6353983707853726E-3</v>
      </c>
    </row>
    <row r="52" spans="1:14" ht="12" customHeight="1" x14ac:dyDescent="0.2">
      <c r="A52" s="115"/>
      <c r="B52" s="115"/>
      <c r="C52" s="118" t="str">
        <f>IFERROR(VLOOKUP(A52,'[7]FY24 Revenue Split'!$A$4:$F$57,4,0),"")</f>
        <v/>
      </c>
      <c r="D52" s="71"/>
      <c r="E52" s="23"/>
      <c r="F52" s="89"/>
      <c r="G52" s="28"/>
      <c r="H52" s="20"/>
      <c r="I52" s="21"/>
      <c r="J52" s="24"/>
      <c r="K52" s="48"/>
      <c r="L52" s="15"/>
      <c r="M52" s="70"/>
    </row>
    <row r="53" spans="1:14" s="69" customFormat="1" ht="18.75" customHeight="1" x14ac:dyDescent="0.25">
      <c r="A53" s="77" t="s">
        <v>152</v>
      </c>
      <c r="B53" s="77" t="s">
        <v>152</v>
      </c>
      <c r="C53" s="120">
        <f>IFERROR(VLOOKUP(A53,'[7]FY24 Revenue Split'!$A$4:$F$57,4,0),"")</f>
        <v>20534253026.534958</v>
      </c>
      <c r="D53" s="82">
        <f>IFERROR(VLOOKUP($A53,'PAU Performance'!$A:$F,6,FALSE),"")</f>
        <v>11.73619430297108</v>
      </c>
      <c r="E53" s="83">
        <f>IFERROR($D53/$D53*Savings!$C$8*Savings!$C$16,"")</f>
        <v>-1.5993040770980035E-3</v>
      </c>
      <c r="F53" s="85">
        <f>SUM(F4:F51)</f>
        <v>-43726555.233391955</v>
      </c>
      <c r="G53" s="85">
        <f>SUM(G4:G51)</f>
        <v>-32840514.585499384</v>
      </c>
      <c r="H53" s="86">
        <f>IFERROR(VLOOKUP(A53,'PAU Performance'!A:C,3,FALSE),"")</f>
        <v>5.8084700000000003E-2</v>
      </c>
      <c r="I53" s="83">
        <f>H53/$H$53*Savings!$C$8*Savings!$C$17</f>
        <v>-2.2006959229019965E-3</v>
      </c>
      <c r="J53" s="78">
        <f>SUM(J4:J51)</f>
        <v>-44766979.919818483</v>
      </c>
      <c r="K53" s="79">
        <f>SUM(K4:K51)</f>
        <v>-45189646.915333442</v>
      </c>
      <c r="L53" s="78">
        <f>SUM(L4:L51)</f>
        <v>-78030161.500832796</v>
      </c>
      <c r="M53" s="80">
        <f>L53/C53</f>
        <v>-3.7999999999999978E-3</v>
      </c>
    </row>
    <row r="54" spans="1:14" ht="21.75" customHeight="1" x14ac:dyDescent="0.2">
      <c r="C54" s="119"/>
      <c r="D54" s="12"/>
      <c r="E54" s="16"/>
      <c r="F54" s="16"/>
      <c r="G54" s="93"/>
      <c r="H54" s="16"/>
      <c r="I54" s="16"/>
      <c r="J54" s="16"/>
      <c r="K54" s="49"/>
      <c r="L54" s="15"/>
    </row>
    <row r="55" spans="1:14" x14ac:dyDescent="0.2">
      <c r="A55" s="110" t="s">
        <v>199</v>
      </c>
      <c r="C55" s="12"/>
      <c r="D55" s="18"/>
      <c r="E55" s="16"/>
      <c r="F55" s="16"/>
      <c r="G55" s="18"/>
      <c r="H55" s="16"/>
      <c r="I55" s="16"/>
      <c r="J55" s="16"/>
      <c r="K55" s="68"/>
    </row>
    <row r="56" spans="1:14" x14ac:dyDescent="0.2">
      <c r="A56" s="13" t="s">
        <v>190</v>
      </c>
      <c r="C56" s="12"/>
      <c r="D56" s="18"/>
      <c r="E56" s="16"/>
      <c r="F56" s="16"/>
      <c r="G56" s="18"/>
      <c r="H56" s="16"/>
      <c r="I56" s="16"/>
      <c r="J56" s="16"/>
      <c r="K56" s="68"/>
    </row>
    <row r="57" spans="1:14" x14ac:dyDescent="0.2">
      <c r="A57" s="6" t="s">
        <v>111</v>
      </c>
      <c r="C57" s="12"/>
      <c r="D57" s="12"/>
      <c r="E57" s="16"/>
      <c r="F57" s="16"/>
      <c r="G57" s="18"/>
      <c r="H57" s="16"/>
      <c r="I57" s="16"/>
      <c r="J57" s="16"/>
      <c r="K57" s="49"/>
    </row>
    <row r="58" spans="1:14" x14ac:dyDescent="0.2">
      <c r="A58" s="7" t="s">
        <v>59</v>
      </c>
      <c r="G58" s="15"/>
    </row>
    <row r="59" spans="1:14" x14ac:dyDescent="0.2">
      <c r="A59" s="7" t="s">
        <v>201</v>
      </c>
      <c r="G59" s="15"/>
    </row>
    <row r="60" spans="1:14" s="69" customFormat="1" x14ac:dyDescent="0.2">
      <c r="A60" s="9"/>
      <c r="B60" s="9"/>
      <c r="C60" s="9"/>
      <c r="D60" s="9"/>
      <c r="K60" s="81"/>
    </row>
    <row r="61" spans="1:14" x14ac:dyDescent="0.2">
      <c r="G61" s="15"/>
      <c r="J61" s="46"/>
    </row>
  </sheetData>
  <autoFilter ref="A3:WUK51" xr:uid="{00000000-0009-0000-0000-000001000000}">
    <sortState xmlns:xlrd2="http://schemas.microsoft.com/office/spreadsheetml/2017/richdata2" ref="A4:WUK51">
      <sortCondition ref="A3:A51"/>
    </sortState>
  </autoFilter>
  <pageMargins left="0.25" right="0.25" top="0.5" bottom="0.5" header="0.3" footer="0.3"/>
  <pageSetup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F55"/>
  <sheetViews>
    <sheetView zoomScaleNormal="100" workbookViewId="0">
      <pane ySplit="4" topLeftCell="A41" activePane="bottomLeft" state="frozen"/>
      <selection pane="bottomLeft" activeCell="C6" sqref="C6"/>
    </sheetView>
  </sheetViews>
  <sheetFormatPr defaultColWidth="9.140625" defaultRowHeight="15" x14ac:dyDescent="0.25"/>
  <cols>
    <col min="1" max="1" width="13" customWidth="1"/>
    <col min="2" max="2" width="23" customWidth="1"/>
    <col min="3" max="3" width="18" customWidth="1"/>
    <col min="4" max="5" width="8.7109375"/>
    <col min="6" max="6" width="15.28515625" customWidth="1"/>
    <col min="7" max="11" width="8.7109375" customWidth="1"/>
  </cols>
  <sheetData>
    <row r="1" spans="1:6" ht="19.5" customHeight="1" x14ac:dyDescent="0.3">
      <c r="A1" s="57" t="s">
        <v>203</v>
      </c>
    </row>
    <row r="2" spans="1:6" x14ac:dyDescent="0.25">
      <c r="A2" s="135"/>
      <c r="B2" s="135"/>
      <c r="C2" s="135"/>
    </row>
    <row r="3" spans="1:6" ht="60" x14ac:dyDescent="0.25">
      <c r="A3" s="58" t="s">
        <v>130</v>
      </c>
      <c r="B3" s="58" t="s">
        <v>58</v>
      </c>
      <c r="C3" s="59" t="s">
        <v>204</v>
      </c>
      <c r="D3" s="59" t="s">
        <v>186</v>
      </c>
      <c r="E3" s="59" t="s">
        <v>187</v>
      </c>
      <c r="F3" s="59" t="s">
        <v>185</v>
      </c>
    </row>
    <row r="4" spans="1:6" ht="45" x14ac:dyDescent="0.25">
      <c r="A4" s="60" t="s">
        <v>51</v>
      </c>
      <c r="B4" s="60" t="s">
        <v>53</v>
      </c>
      <c r="C4" s="61" t="s">
        <v>62</v>
      </c>
      <c r="D4" s="59" t="s">
        <v>55</v>
      </c>
      <c r="E4" s="59" t="s">
        <v>188</v>
      </c>
      <c r="F4" s="59" t="s">
        <v>189</v>
      </c>
    </row>
    <row r="5" spans="1:6" x14ac:dyDescent="0.25">
      <c r="A5" s="62">
        <v>210001</v>
      </c>
      <c r="B5" s="62" t="s">
        <v>67</v>
      </c>
      <c r="C5" s="84">
        <f>IFERROR(VLOOKUP(A5, '[3]4. PAU Readmissions Performance'!$A$9:$I$53,9,FALSE),"")</f>
        <v>6.3970899999999997E-2</v>
      </c>
      <c r="D5" s="95">
        <f>IFERROR(VLOOKUP($A5,'[3]5. PQI Avoid Admits Performance'!$A$10:$P$5216,16,FALSE),"")</f>
        <v>15.704774</v>
      </c>
      <c r="E5" s="95">
        <f>IFERROR(VLOOKUP($A5,'[3]6. PDI Avoid Admits Perform'!$A$9:$H$51,8,FALSE),"")</f>
        <v>1.2797745</v>
      </c>
      <c r="F5" s="92">
        <f>(D5*'Statewide PAU Revenue'!$C$53)+(E5*'Statewide PAU Revenue'!$D$53)</f>
        <v>15.60225618313309</v>
      </c>
    </row>
    <row r="6" spans="1:6" x14ac:dyDescent="0.25">
      <c r="A6" s="62">
        <v>210002</v>
      </c>
      <c r="B6" s="62" t="s">
        <v>60</v>
      </c>
      <c r="C6" s="84">
        <f>IFERROR(VLOOKUP(A6, '[3]4. PAU Readmissions Performance'!$A$9:$I$53,9,FALSE),"")</f>
        <v>4.2385100000000002E-2</v>
      </c>
      <c r="D6" s="95">
        <f>IFERROR(VLOOKUP($A6,'[3]5. PQI Avoid Admits Performance'!$A$10:$P$5216,16,FALSE),"")</f>
        <v>23.143492999999999</v>
      </c>
      <c r="E6" s="95">
        <f>IFERROR(VLOOKUP($A6,'[3]6. PDI Avoid Admits Perform'!$A$9:$H$51,8,FALSE),"")</f>
        <v>2.8419599999999998</v>
      </c>
      <c r="F6" s="92">
        <f>(D6*'Statewide PAU Revenue'!$C$53)+(E6*'Statewide PAU Revenue'!$D$53)</f>
        <v>22.999210926214726</v>
      </c>
    </row>
    <row r="7" spans="1:6" x14ac:dyDescent="0.25">
      <c r="A7" s="62">
        <v>210003</v>
      </c>
      <c r="B7" s="62" t="s">
        <v>131</v>
      </c>
      <c r="C7" s="84">
        <f>IFERROR(VLOOKUP(A7, '[3]4. PAU Readmissions Performance'!$A$9:$I$53,9,FALSE),"")</f>
        <v>6.8411299999999994E-2</v>
      </c>
      <c r="D7" s="95">
        <f>IFERROR(VLOOKUP($A7,'[3]5. PQI Avoid Admits Performance'!$A$10:$P$5216,16,FALSE),"")</f>
        <v>14.910527</v>
      </c>
      <c r="E7" s="95">
        <f>IFERROR(VLOOKUP($A7,'[3]6. PDI Avoid Admits Perform'!$A$9:$H$51,8,FALSE),"")</f>
        <v>0.1079439</v>
      </c>
      <c r="F7" s="92">
        <f>(D7*'Statewide PAU Revenue'!$C$53)+(E7*'Statewide PAU Revenue'!$D$53)</f>
        <v>14.805325713621928</v>
      </c>
    </row>
    <row r="8" spans="1:6" x14ac:dyDescent="0.25">
      <c r="A8" s="62">
        <v>210004</v>
      </c>
      <c r="B8" s="62" t="s">
        <v>68</v>
      </c>
      <c r="C8" s="84">
        <f>IFERROR(VLOOKUP(A8, '[3]4. PAU Readmissions Performance'!$A$9:$I$53,9,FALSE),"")</f>
        <v>6.4118999999999995E-2</v>
      </c>
      <c r="D8" s="95">
        <f>IFERROR(VLOOKUP($A8,'[3]5. PQI Avoid Admits Performance'!$A$10:$P$5216,16,FALSE),"")</f>
        <v>8.5272480000000002</v>
      </c>
      <c r="E8" s="95">
        <f>IFERROR(VLOOKUP($A8,'[3]6. PDI Avoid Admits Perform'!$A$9:$H$51,8,FALSE),"")</f>
        <v>0.38897900000000002</v>
      </c>
      <c r="F8" s="92">
        <f>(D8*'Statewide PAU Revenue'!$C$53)+(E8*'Statewide PAU Revenue'!$D$53)</f>
        <v>8.4694096915164767</v>
      </c>
    </row>
    <row r="9" spans="1:6" x14ac:dyDescent="0.25">
      <c r="A9" s="62">
        <v>210005</v>
      </c>
      <c r="B9" s="62" t="s">
        <v>69</v>
      </c>
      <c r="C9" s="84">
        <f>IFERROR(VLOOKUP(A9, '[3]4. PAU Readmissions Performance'!$A$9:$I$53,9,FALSE),"")</f>
        <v>6.9245699999999993E-2</v>
      </c>
      <c r="D9" s="95">
        <f>IFERROR(VLOOKUP($A9,'[3]5. PQI Avoid Admits Performance'!$A$10:$P$5216,16,FALSE),"")</f>
        <v>8.2912616999999997</v>
      </c>
      <c r="E9" s="95">
        <f>IFERROR(VLOOKUP($A9,'[3]6. PDI Avoid Admits Perform'!$A$9:$H$51,8,FALSE),"")</f>
        <v>0.61616230000000005</v>
      </c>
      <c r="F9" s="92">
        <f>(D9*'Statewide PAU Revenue'!$C$53)+(E9*'Statewide PAU Revenue'!$D$53)</f>
        <v>8.2367151168459039</v>
      </c>
    </row>
    <row r="10" spans="1:6" x14ac:dyDescent="0.25">
      <c r="A10" s="62">
        <v>210006</v>
      </c>
      <c r="B10" s="62" t="s">
        <v>70</v>
      </c>
      <c r="C10" s="84">
        <f>IFERROR(VLOOKUP(A10, '[3]4. PAU Readmissions Performance'!$A$9:$I$53,9,FALSE),"")</f>
        <v>9.9804400000000001E-2</v>
      </c>
      <c r="D10" s="95">
        <f>IFERROR(VLOOKUP($A10,'[3]5. PQI Avoid Admits Performance'!$A$10:$P$5216,16,FALSE),"")</f>
        <v>15.073791</v>
      </c>
      <c r="E10" s="95">
        <f>IFERROR(VLOOKUP($A10,'[3]6. PDI Avoid Admits Perform'!$A$9:$H$51,8,FALSE),"")</f>
        <v>0.1220202</v>
      </c>
      <c r="F10" s="92">
        <f>(D10*'Statewide PAU Revenue'!$C$53)+(E10*'Statewide PAU Revenue'!$D$53)</f>
        <v>14.967529443407889</v>
      </c>
    </row>
    <row r="11" spans="1:6" x14ac:dyDescent="0.25">
      <c r="A11" s="62">
        <v>210008</v>
      </c>
      <c r="B11" s="62" t="s">
        <v>71</v>
      </c>
      <c r="C11" s="84">
        <f>IFERROR(VLOOKUP(A11, '[3]4. PAU Readmissions Performance'!$A$9:$I$53,9,FALSE),"")</f>
        <v>3.3165300000000002E-2</v>
      </c>
      <c r="D11" s="95">
        <f>IFERROR(VLOOKUP($A11,'[3]5. PQI Avoid Admits Performance'!$A$10:$P$5216,16,FALSE),"")</f>
        <v>23.197831999999998</v>
      </c>
      <c r="E11" s="95">
        <f>IFERROR(VLOOKUP($A11,'[3]6. PDI Avoid Admits Perform'!$A$9:$H$51,8,FALSE),"")</f>
        <v>2.5752090999999999</v>
      </c>
      <c r="F11" s="92">
        <f>(D11*'Statewide PAU Revenue'!$C$53)+(E11*'Statewide PAU Revenue'!$D$53)</f>
        <v>23.051267954865885</v>
      </c>
    </row>
    <row r="12" spans="1:6" x14ac:dyDescent="0.25">
      <c r="A12" s="62">
        <v>210009</v>
      </c>
      <c r="B12" s="62" t="s">
        <v>72</v>
      </c>
      <c r="C12" s="84">
        <f>IFERROR(VLOOKUP(A12, '[3]4. PAU Readmissions Performance'!$A$9:$I$53,9,FALSE),"")</f>
        <v>5.1998700000000002E-2</v>
      </c>
      <c r="D12" s="95">
        <f>IFERROR(VLOOKUP($A12,'[3]5. PQI Avoid Admits Performance'!$A$10:$P$5216,16,FALSE),"")</f>
        <v>22.776187</v>
      </c>
      <c r="E12" s="95">
        <f>IFERROR(VLOOKUP($A12,'[3]6. PDI Avoid Admits Perform'!$A$9:$H$51,8,FALSE),"")</f>
        <v>2.5087921999999998</v>
      </c>
      <c r="F12" s="92">
        <f>(D12*'Statewide PAU Revenue'!$C$53)+(E12*'Statewide PAU Revenue'!$D$53)</f>
        <v>22.632147544852998</v>
      </c>
    </row>
    <row r="13" spans="1:6" x14ac:dyDescent="0.25">
      <c r="A13" s="62">
        <v>210010</v>
      </c>
      <c r="B13" s="62" t="s">
        <v>73</v>
      </c>
      <c r="C13" s="84" t="str">
        <f>IFERROR(VLOOKUP(A13, '[3]4. PAU Readmissions Performance'!$A$9:$I$53,9,FALSE),"")</f>
        <v/>
      </c>
      <c r="D13" s="95" t="str">
        <f>IFERROR(VLOOKUP($A13,'[3]5. PQI Avoid Admits Performance'!$A$10:$P$5216,16,FALSE),"")</f>
        <v/>
      </c>
      <c r="E13" s="95" t="str">
        <f>IFERROR(VLOOKUP($A13,'[3]6. PDI Avoid Admits Perform'!$A$9:$H$51,8,FALSE),"")</f>
        <v/>
      </c>
      <c r="F13" s="92">
        <v>0</v>
      </c>
    </row>
    <row r="14" spans="1:6" x14ac:dyDescent="0.25">
      <c r="A14" s="62">
        <v>210011</v>
      </c>
      <c r="B14" s="62" t="s">
        <v>132</v>
      </c>
      <c r="C14" s="84">
        <f>IFERROR(VLOOKUP(A14, '[3]4. PAU Readmissions Performance'!$A$9:$I$53,9,FALSE),"")</f>
        <v>6.8067299999999997E-2</v>
      </c>
      <c r="D14" s="95">
        <f>IFERROR(VLOOKUP($A14,'[3]5. PQI Avoid Admits Performance'!$A$10:$P$5216,16,FALSE),"")</f>
        <v>12.68055</v>
      </c>
      <c r="E14" s="95">
        <f>IFERROR(VLOOKUP($A14,'[3]6. PDI Avoid Admits Perform'!$A$9:$H$51,8,FALSE),"")</f>
        <v>1.4175470999999999</v>
      </c>
      <c r="F14" s="92">
        <f>(D14*'Statewide PAU Revenue'!$C$53)+(E14*'Statewide PAU Revenue'!$D$53)</f>
        <v>12.600504349483778</v>
      </c>
    </row>
    <row r="15" spans="1:6" x14ac:dyDescent="0.25">
      <c r="A15" s="62">
        <v>210012</v>
      </c>
      <c r="B15" s="62" t="s">
        <v>75</v>
      </c>
      <c r="C15" s="84">
        <f>IFERROR(VLOOKUP(A15, '[3]4. PAU Readmissions Performance'!$A$9:$I$53,9,FALSE),"")</f>
        <v>5.6847300000000003E-2</v>
      </c>
      <c r="D15" s="95">
        <f>IFERROR(VLOOKUP($A15,'[3]5. PQI Avoid Admits Performance'!$A$10:$P$5216,16,FALSE),"")</f>
        <v>17.873705000000001</v>
      </c>
      <c r="E15" s="95">
        <f>IFERROR(VLOOKUP($A15,'[3]6. PDI Avoid Admits Perform'!$A$9:$H$51,8,FALSE),"")</f>
        <v>1.6078409</v>
      </c>
      <c r="F15" s="92">
        <f>(D15*'Statewide PAU Revenue'!$C$53)+(E15*'Statewide PAU Revenue'!$D$53)</f>
        <v>17.758104241955895</v>
      </c>
    </row>
    <row r="16" spans="1:6" x14ac:dyDescent="0.25">
      <c r="A16" s="62">
        <v>210013</v>
      </c>
      <c r="B16" s="62" t="s">
        <v>76</v>
      </c>
      <c r="C16" s="84" t="str">
        <f>IFERROR(VLOOKUP(A16, '[3]4. PAU Readmissions Performance'!$A$9:$I$53,9,FALSE),"")</f>
        <v/>
      </c>
      <c r="D16" s="95" t="str">
        <f>IFERROR(VLOOKUP($A16,'[3]5. PQI Avoid Admits Performance'!$A$10:$P$5216,16,FALSE),"")</f>
        <v/>
      </c>
      <c r="E16" s="95" t="str">
        <f>IFERROR(VLOOKUP($A16,'[3]6. PDI Avoid Admits Perform'!$A$9:$H$51,8,FALSE),"")</f>
        <v/>
      </c>
      <c r="F16" s="92">
        <v>0</v>
      </c>
    </row>
    <row r="17" spans="1:6" x14ac:dyDescent="0.25">
      <c r="A17" s="62">
        <v>210015</v>
      </c>
      <c r="B17" s="62" t="s">
        <v>133</v>
      </c>
      <c r="C17" s="84">
        <f>IFERROR(VLOOKUP(A17, '[3]4. PAU Readmissions Performance'!$A$9:$I$53,9,FALSE),"")</f>
        <v>7.1417700000000001E-2</v>
      </c>
      <c r="D17" s="95">
        <f>IFERROR(VLOOKUP($A17,'[3]5. PQI Avoid Admits Performance'!$A$10:$P$5216,16,FALSE),"")</f>
        <v>17.992267999999999</v>
      </c>
      <c r="E17" s="95">
        <f>IFERROR(VLOOKUP($A17,'[3]6. PDI Avoid Admits Perform'!$A$9:$H$51,8,FALSE),"")</f>
        <v>1.1178376999999999</v>
      </c>
      <c r="F17" s="92">
        <f>(D17*'Statewide PAU Revenue'!$C$53)+(E17*'Statewide PAU Revenue'!$D$53)</f>
        <v>17.872342189588093</v>
      </c>
    </row>
    <row r="18" spans="1:6" x14ac:dyDescent="0.25">
      <c r="A18" s="62">
        <v>210016</v>
      </c>
      <c r="B18" s="62" t="s">
        <v>134</v>
      </c>
      <c r="C18" s="84">
        <f>IFERROR(VLOOKUP(A18, '[3]4. PAU Readmissions Performance'!$A$9:$I$53,9,FALSE),"")</f>
        <v>6.5881400000000007E-2</v>
      </c>
      <c r="D18" s="95">
        <f>IFERROR(VLOOKUP($A18,'[3]5. PQI Avoid Admits Performance'!$A$10:$P$5216,16,FALSE),"")</f>
        <v>8.8738299999999999</v>
      </c>
      <c r="E18" s="95">
        <f>IFERROR(VLOOKUP($A18,'[3]6. PDI Avoid Admits Perform'!$A$9:$H$51,8,FALSE),"")</f>
        <v>0.20963560000000001</v>
      </c>
      <c r="F18" s="92">
        <f>(D18*'Statewide PAU Revenue'!$C$53)+(E18*'Statewide PAU Revenue'!$D$53)</f>
        <v>8.8122539635641903</v>
      </c>
    </row>
    <row r="19" spans="1:6" x14ac:dyDescent="0.25">
      <c r="A19" s="62">
        <v>210017</v>
      </c>
      <c r="B19" s="62" t="s">
        <v>79</v>
      </c>
      <c r="C19" s="84">
        <f>IFERROR(VLOOKUP(A19, '[3]4. PAU Readmissions Performance'!$A$9:$I$53,9,FALSE),"")</f>
        <v>2.4863900000000001E-2</v>
      </c>
      <c r="D19" s="95">
        <f>IFERROR(VLOOKUP($A19,'[3]5. PQI Avoid Admits Performance'!$A$10:$P$5216,16,FALSE),"")</f>
        <v>8.7856898999999995</v>
      </c>
      <c r="E19" s="95">
        <f>IFERROR(VLOOKUP($A19,'[3]6. PDI Avoid Admits Perform'!$A$9:$H$51,8,FALSE),"")</f>
        <v>0.98984079999999997</v>
      </c>
      <c r="F19" s="92">
        <f>(D19*'Statewide PAU Revenue'!$C$53)+(E19*'Statewide PAU Revenue'!$D$53)</f>
        <v>8.7302851542073991</v>
      </c>
    </row>
    <row r="20" spans="1:6" x14ac:dyDescent="0.25">
      <c r="A20" s="62">
        <v>210018</v>
      </c>
      <c r="B20" s="62" t="s">
        <v>135</v>
      </c>
      <c r="C20" s="84">
        <f>IFERROR(VLOOKUP(A20, '[3]4. PAU Readmissions Performance'!$A$9:$I$53,9,FALSE),"")</f>
        <v>6.5028100000000005E-2</v>
      </c>
      <c r="D20" s="95">
        <f>IFERROR(VLOOKUP($A20,'[3]5. PQI Avoid Admits Performance'!$A$10:$P$5216,16,FALSE),"")</f>
        <v>6.2176133</v>
      </c>
      <c r="E20" s="95">
        <f>IFERROR(VLOOKUP($A20,'[3]6. PDI Avoid Admits Perform'!$A$9:$H$51,8,FALSE),"")</f>
        <v>0.68628849999999997</v>
      </c>
      <c r="F20" s="92">
        <f>(D20*'Statewide PAU Revenue'!$C$53)+(E20*'Statewide PAU Revenue'!$D$53)</f>
        <v>6.1783024256476091</v>
      </c>
    </row>
    <row r="21" spans="1:6" x14ac:dyDescent="0.25">
      <c r="A21" s="62">
        <v>210019</v>
      </c>
      <c r="B21" s="62" t="s">
        <v>136</v>
      </c>
      <c r="C21" s="84">
        <f>IFERROR(VLOOKUP(A21, '[3]4. PAU Readmissions Performance'!$A$9:$I$53,9,FALSE),"")</f>
        <v>5.8018899999999998E-2</v>
      </c>
      <c r="D21" s="95">
        <f>IFERROR(VLOOKUP($A21,'[3]5. PQI Avoid Admits Performance'!$A$10:$P$5216,16,FALSE),"")</f>
        <v>10.588544000000001</v>
      </c>
      <c r="E21" s="95">
        <f>IFERROR(VLOOKUP($A21,'[3]6. PDI Avoid Admits Perform'!$A$9:$H$51,8,FALSE),"")</f>
        <v>0.90463870000000002</v>
      </c>
      <c r="F21" s="92">
        <f>(D21*'Statewide PAU Revenue'!$C$53)+(E21*'Statewide PAU Revenue'!$D$53)</f>
        <v>10.519720924470471</v>
      </c>
    </row>
    <row r="22" spans="1:6" x14ac:dyDescent="0.25">
      <c r="A22" s="62">
        <v>210022</v>
      </c>
      <c r="B22" s="62" t="s">
        <v>81</v>
      </c>
      <c r="C22" s="84">
        <f>IFERROR(VLOOKUP(A22, '[3]4. PAU Readmissions Performance'!$A$9:$I$53,9,FALSE),"")</f>
        <v>6.6142599999999996E-2</v>
      </c>
      <c r="D22" s="95">
        <f>IFERROR(VLOOKUP($A22,'[3]5. PQI Avoid Admits Performance'!$A$10:$P$5216,16,FALSE),"")</f>
        <v>4.9347101999999996</v>
      </c>
      <c r="E22" s="95">
        <f>IFERROR(VLOOKUP($A22,'[3]6. PDI Avoid Admits Perform'!$A$9:$H$51,8,FALSE),"")</f>
        <v>0.16433800000000001</v>
      </c>
      <c r="F22" s="92">
        <f>(D22*'Statewide PAU Revenue'!$C$53)+(E22*'Statewide PAU Revenue'!$D$53)</f>
        <v>4.9008073812451975</v>
      </c>
    </row>
    <row r="23" spans="1:6" x14ac:dyDescent="0.25">
      <c r="A23" s="62">
        <v>210023</v>
      </c>
      <c r="B23" s="62" t="s">
        <v>137</v>
      </c>
      <c r="C23" s="84">
        <f>IFERROR(VLOOKUP(A23, '[3]4. PAU Readmissions Performance'!$A$9:$I$53,9,FALSE),"")</f>
        <v>5.4502700000000001E-2</v>
      </c>
      <c r="D23" s="95">
        <f>IFERROR(VLOOKUP($A23,'[3]5. PQI Avoid Admits Performance'!$A$10:$P$5216,16,FALSE),"")</f>
        <v>9.7958967000000001</v>
      </c>
      <c r="E23" s="95">
        <f>IFERROR(VLOOKUP($A23,'[3]6. PDI Avoid Admits Perform'!$A$9:$H$51,8,FALSE),"")</f>
        <v>0.53589880000000001</v>
      </c>
      <c r="F23" s="92">
        <f>(D23*'Statewide PAU Revenue'!$C$53)+(E23*'Statewide PAU Revenue'!$D$53)</f>
        <v>9.7300863151261439</v>
      </c>
    </row>
    <row r="24" spans="1:6" x14ac:dyDescent="0.25">
      <c r="A24" s="62">
        <v>210024</v>
      </c>
      <c r="B24" s="62" t="s">
        <v>138</v>
      </c>
      <c r="C24" s="84">
        <f>IFERROR(VLOOKUP(A24, '[3]4. PAU Readmissions Performance'!$A$9:$I$53,9,FALSE),"")</f>
        <v>6.8376999999999993E-2</v>
      </c>
      <c r="D24" s="95">
        <f>IFERROR(VLOOKUP($A24,'[3]5. PQI Avoid Admits Performance'!$A$10:$P$5216,16,FALSE),"")</f>
        <v>20.539864000000001</v>
      </c>
      <c r="E24" s="95">
        <f>IFERROR(VLOOKUP($A24,'[3]6. PDI Avoid Admits Perform'!$A$9:$H$51,8,FALSE),"")</f>
        <v>1.9729709</v>
      </c>
      <c r="F24" s="92">
        <f>(D24*'Statewide PAU Revenue'!$C$53)+(E24*'Statewide PAU Revenue'!$D$53)</f>
        <v>20.407909933269302</v>
      </c>
    </row>
    <row r="25" spans="1:6" x14ac:dyDescent="0.25">
      <c r="A25" s="62">
        <v>210027</v>
      </c>
      <c r="B25" s="62" t="s">
        <v>139</v>
      </c>
      <c r="C25" s="84">
        <f>IFERROR(VLOOKUP(A25, '[3]4. PAU Readmissions Performance'!$A$9:$I$53,9,FALSE),"")</f>
        <v>5.4031099999999999E-2</v>
      </c>
      <c r="D25" s="95">
        <f>IFERROR(VLOOKUP($A25,'[3]5. PQI Avoid Admits Performance'!$A$10:$P$5216,16,FALSE),"")</f>
        <v>15.558783</v>
      </c>
      <c r="E25" s="95">
        <f>IFERROR(VLOOKUP($A25,'[3]6. PDI Avoid Admits Perform'!$A$9:$H$51,8,FALSE),"")</f>
        <v>0.21813969999999999</v>
      </c>
      <c r="F25" s="92">
        <f>(D25*'Statewide PAU Revenue'!$C$53)+(E25*'Statewide PAU Revenue'!$D$53)</f>
        <v>15.449757744196697</v>
      </c>
    </row>
    <row r="26" spans="1:6" x14ac:dyDescent="0.25">
      <c r="A26" s="62">
        <v>210028</v>
      </c>
      <c r="B26" s="62" t="s">
        <v>140</v>
      </c>
      <c r="C26" s="84">
        <f>IFERROR(VLOOKUP(A26, '[3]4. PAU Readmissions Performance'!$A$9:$I$53,9,FALSE),"")</f>
        <v>4.7594699999999997E-2</v>
      </c>
      <c r="D26" s="95">
        <f>IFERROR(VLOOKUP($A26,'[3]5. PQI Avoid Admits Performance'!$A$10:$P$5216,16,FALSE),"")</f>
        <v>13.606533000000001</v>
      </c>
      <c r="E26" s="95">
        <f>IFERROR(VLOOKUP($A26,'[3]6. PDI Avoid Admits Perform'!$A$9:$H$51,8,FALSE),"")</f>
        <v>0.31208399999999997</v>
      </c>
      <c r="F26" s="92">
        <f>(D26*'Statewide PAU Revenue'!$C$53)+(E26*'Statewide PAU Revenue'!$D$53)</f>
        <v>13.512049954234316</v>
      </c>
    </row>
    <row r="27" spans="1:6" x14ac:dyDescent="0.25">
      <c r="A27" s="62">
        <v>210029</v>
      </c>
      <c r="B27" s="62" t="s">
        <v>141</v>
      </c>
      <c r="C27" s="84">
        <f>IFERROR(VLOOKUP(A27, '[3]4. PAU Readmissions Performance'!$A$9:$I$53,9,FALSE),"")</f>
        <v>5.4051099999999998E-2</v>
      </c>
      <c r="D27" s="95">
        <f>IFERROR(VLOOKUP($A27,'[3]5. PQI Avoid Admits Performance'!$A$10:$P$5216,16,FALSE),"")</f>
        <v>22.731755</v>
      </c>
      <c r="E27" s="95">
        <f>IFERROR(VLOOKUP($A27,'[3]6. PDI Avoid Admits Perform'!$A$9:$H$51,8,FALSE),"")</f>
        <v>1.7375351999999999</v>
      </c>
      <c r="F27" s="92">
        <f>(D27*'Statewide PAU Revenue'!$C$53)+(E27*'Statewide PAU Revenue'!$D$53)</f>
        <v>22.582550032559958</v>
      </c>
    </row>
    <row r="28" spans="1:6" x14ac:dyDescent="0.25">
      <c r="A28" s="62">
        <v>210030</v>
      </c>
      <c r="B28" s="62" t="s">
        <v>86</v>
      </c>
      <c r="C28" s="84">
        <f>IFERROR(VLOOKUP(A28, '[3]4. PAU Readmissions Performance'!$A$9:$I$53,9,FALSE),"")</f>
        <v>2.39913E-2</v>
      </c>
      <c r="D28" s="95">
        <f>IFERROR(VLOOKUP($A28,'[3]5. PQI Avoid Admits Performance'!$A$10:$P$5216,16,FALSE),"")</f>
        <v>6.5160416000000003</v>
      </c>
      <c r="E28" s="95">
        <f>IFERROR(VLOOKUP($A28,'[3]6. PDI Avoid Admits Perform'!$A$9:$H$51,8,FALSE),"")</f>
        <v>0.46003159999999998</v>
      </c>
      <c r="F28" s="92">
        <f>(D28*'Statewide PAU Revenue'!$C$53)+(E28*'Statewide PAU Revenue'!$D$53)</f>
        <v>6.4730018117404455</v>
      </c>
    </row>
    <row r="29" spans="1:6" x14ac:dyDescent="0.25">
      <c r="A29" s="62">
        <v>210032</v>
      </c>
      <c r="B29" s="62" t="s">
        <v>87</v>
      </c>
      <c r="C29" s="84">
        <f>IFERROR(VLOOKUP(A29, '[3]4. PAU Readmissions Performance'!$A$9:$I$53,9,FALSE),"")</f>
        <v>5.37809E-2</v>
      </c>
      <c r="D29" s="95">
        <f>IFERROR(VLOOKUP($A29,'[3]5. PQI Avoid Admits Performance'!$A$10:$P$5216,16,FALSE),"")</f>
        <v>15.666862</v>
      </c>
      <c r="E29" s="95">
        <f>IFERROR(VLOOKUP($A29,'[3]6. PDI Avoid Admits Perform'!$A$9:$H$51,8,FALSE),"")</f>
        <v>6.5545099999999995E-2</v>
      </c>
      <c r="F29" s="92">
        <f>(D29*'Statewide PAU Revenue'!$C$53)+(E29*'Statewide PAU Revenue'!$D$53)</f>
        <v>15.55598414875038</v>
      </c>
    </row>
    <row r="30" spans="1:6" x14ac:dyDescent="0.25">
      <c r="A30" s="62">
        <v>210033</v>
      </c>
      <c r="B30" s="62" t="s">
        <v>88</v>
      </c>
      <c r="C30" s="84">
        <f>IFERROR(VLOOKUP(A30, '[3]4. PAU Readmissions Performance'!$A$9:$I$53,9,FALSE),"")</f>
        <v>7.1864399999999995E-2</v>
      </c>
      <c r="D30" s="95">
        <f>IFERROR(VLOOKUP($A30,'[3]5. PQI Avoid Admits Performance'!$A$10:$P$5216,16,FALSE),"")</f>
        <v>12.095602</v>
      </c>
      <c r="E30" s="95">
        <f>IFERROR(VLOOKUP($A30,'[3]6. PDI Avoid Admits Perform'!$A$9:$H$51,8,FALSE),"")</f>
        <v>0.79048260000000004</v>
      </c>
      <c r="F30" s="92">
        <f>(D30*'Statewide PAU Revenue'!$C$53)+(E30*'Statewide PAU Revenue'!$D$53)</f>
        <v>12.015257029429446</v>
      </c>
    </row>
    <row r="31" spans="1:6" x14ac:dyDescent="0.25">
      <c r="A31" s="62">
        <v>210034</v>
      </c>
      <c r="B31" s="62" t="s">
        <v>142</v>
      </c>
      <c r="C31" s="84">
        <f>IFERROR(VLOOKUP(A31, '[3]4. PAU Readmissions Performance'!$A$9:$I$53,9,FALSE),"")</f>
        <v>7.8478900000000004E-2</v>
      </c>
      <c r="D31" s="95">
        <f>IFERROR(VLOOKUP($A31,'[3]5. PQI Avoid Admits Performance'!$A$10:$P$5216,16,FALSE),"")</f>
        <v>22.675896999999999</v>
      </c>
      <c r="E31" s="95">
        <f>IFERROR(VLOOKUP($A31,'[3]6. PDI Avoid Admits Perform'!$A$9:$H$51,8,FALSE),"")</f>
        <v>2.5755078</v>
      </c>
      <c r="F31" s="92">
        <f>(D31*'Statewide PAU Revenue'!$C$53)+(E31*'Statewide PAU Revenue'!$D$53)</f>
        <v>22.533044446073792</v>
      </c>
    </row>
    <row r="32" spans="1:6" x14ac:dyDescent="0.25">
      <c r="A32" s="62">
        <v>210035</v>
      </c>
      <c r="B32" s="62" t="s">
        <v>143</v>
      </c>
      <c r="C32" s="84">
        <f>IFERROR(VLOOKUP(A32, '[3]4. PAU Readmissions Performance'!$A$9:$I$53,9,FALSE),"")</f>
        <v>6.09595E-2</v>
      </c>
      <c r="D32" s="95">
        <f>IFERROR(VLOOKUP($A32,'[3]5. PQI Avoid Admits Performance'!$A$10:$P$5216,16,FALSE),"")</f>
        <v>9.8024793999999993</v>
      </c>
      <c r="E32" s="95">
        <f>IFERROR(VLOOKUP($A32,'[3]6. PDI Avoid Admits Perform'!$A$9:$H$51,8,FALSE),"")</f>
        <v>0</v>
      </c>
      <c r="F32" s="92">
        <f>(D32*'Statewide PAU Revenue'!$C$53)+(E32*'Statewide PAU Revenue'!$D$53)</f>
        <v>9.7328136237224427</v>
      </c>
    </row>
    <row r="33" spans="1:6" x14ac:dyDescent="0.25">
      <c r="A33" s="62">
        <v>210037</v>
      </c>
      <c r="B33" s="62" t="s">
        <v>91</v>
      </c>
      <c r="C33" s="84">
        <f>IFERROR(VLOOKUP(A33, '[3]4. PAU Readmissions Performance'!$A$9:$I$53,9,FALSE),"")</f>
        <v>4.7545799999999999E-2</v>
      </c>
      <c r="D33" s="95">
        <f>IFERROR(VLOOKUP($A33,'[3]5. PQI Avoid Admits Performance'!$A$10:$P$5216,16,FALSE),"")</f>
        <v>8.4255481000000003</v>
      </c>
      <c r="E33" s="95">
        <f>IFERROR(VLOOKUP($A33,'[3]6. PDI Avoid Admits Perform'!$A$9:$H$51,8,FALSE),"")</f>
        <v>0.45609739999999999</v>
      </c>
      <c r="F33" s="92">
        <f>(D33*'Statewide PAU Revenue'!$C$53)+(E33*'Statewide PAU Revenue'!$D$53)</f>
        <v>8.3689095755139178</v>
      </c>
    </row>
    <row r="34" spans="1:6" x14ac:dyDescent="0.25">
      <c r="A34" s="62">
        <v>210038</v>
      </c>
      <c r="B34" s="62" t="s">
        <v>92</v>
      </c>
      <c r="C34" s="84">
        <f>IFERROR(VLOOKUP(A34, '[3]4. PAU Readmissions Performance'!$A$9:$I$53,9,FALSE),"")</f>
        <v>5.4401699999999997E-2</v>
      </c>
      <c r="D34" s="95">
        <f>IFERROR(VLOOKUP($A34,'[3]5. PQI Avoid Admits Performance'!$A$10:$P$5216,16,FALSE),"")</f>
        <v>26.189411</v>
      </c>
      <c r="E34" s="95">
        <f>IFERROR(VLOOKUP($A34,'[3]6. PDI Avoid Admits Perform'!$A$9:$H$51,8,FALSE),"")</f>
        <v>3.9605237999999998</v>
      </c>
      <c r="F34" s="92">
        <f>(D34*'Statewide PAU Revenue'!$C$53)+(E34*'Statewide PAU Revenue'!$D$53)</f>
        <v>26.031431307375065</v>
      </c>
    </row>
    <row r="35" spans="1:6" x14ac:dyDescent="0.25">
      <c r="A35" s="62">
        <v>210039</v>
      </c>
      <c r="B35" s="62" t="s">
        <v>93</v>
      </c>
      <c r="C35" s="84">
        <f>IFERROR(VLOOKUP(A35, '[3]4. PAU Readmissions Performance'!$A$9:$I$53,9,FALSE),"")</f>
        <v>4.9656199999999998E-2</v>
      </c>
      <c r="D35" s="95">
        <f>IFERROR(VLOOKUP($A35,'[3]5. PQI Avoid Admits Performance'!$A$10:$P$5216,16,FALSE),"")</f>
        <v>9.9049710999999991</v>
      </c>
      <c r="E35" s="95">
        <f>IFERROR(VLOOKUP($A35,'[3]6. PDI Avoid Admits Perform'!$A$9:$H$51,8,FALSE),"")</f>
        <v>0.49213820000000003</v>
      </c>
      <c r="F35" s="92">
        <f>(D35*'Statewide PAU Revenue'!$C$53)+(E35*'Statewide PAU Revenue'!$D$53)</f>
        <v>9.8380745237165108</v>
      </c>
    </row>
    <row r="36" spans="1:6" x14ac:dyDescent="0.25">
      <c r="A36" s="62">
        <v>210040</v>
      </c>
      <c r="B36" s="62" t="s">
        <v>94</v>
      </c>
      <c r="C36" s="84">
        <f>IFERROR(VLOOKUP(A36, '[3]4. PAU Readmissions Performance'!$A$9:$I$53,9,FALSE),"")</f>
        <v>8.2384299999999994E-2</v>
      </c>
      <c r="D36" s="95">
        <f>IFERROR(VLOOKUP($A36,'[3]5. PQI Avoid Admits Performance'!$A$10:$P$5216,16,FALSE),"")</f>
        <v>15.703474999999999</v>
      </c>
      <c r="E36" s="95">
        <f>IFERROR(VLOOKUP($A36,'[3]6. PDI Avoid Admits Perform'!$A$9:$H$51,8,FALSE),"")</f>
        <v>1.3614455999999999</v>
      </c>
      <c r="F36" s="92">
        <f>(D36*'Statewide PAU Revenue'!$C$53)+(E36*'Statewide PAU Revenue'!$D$53)</f>
        <v>15.601546847868759</v>
      </c>
    </row>
    <row r="37" spans="1:6" x14ac:dyDescent="0.25">
      <c r="A37" s="62">
        <v>210043</v>
      </c>
      <c r="B37" s="62" t="s">
        <v>95</v>
      </c>
      <c r="C37" s="84">
        <f>IFERROR(VLOOKUP(A37, '[3]4. PAU Readmissions Performance'!$A$9:$I$53,9,FALSE),"")</f>
        <v>8.3932499999999993E-2</v>
      </c>
      <c r="D37" s="95">
        <f>IFERROR(VLOOKUP($A37,'[3]5. PQI Avoid Admits Performance'!$A$10:$P$5216,16,FALSE),"")</f>
        <v>12.048237</v>
      </c>
      <c r="E37" s="95">
        <f>IFERROR(VLOOKUP($A37,'[3]6. PDI Avoid Admits Perform'!$A$9:$H$51,8,FALSE),"")</f>
        <v>1.4798355999999999</v>
      </c>
      <c r="F37" s="92">
        <f>(D37*'Statewide PAU Revenue'!$C$53)+(E37*'Statewide PAU Revenue'!$D$53)</f>
        <v>11.973127850824556</v>
      </c>
    </row>
    <row r="38" spans="1:6" x14ac:dyDescent="0.25">
      <c r="A38" s="62">
        <v>210044</v>
      </c>
      <c r="B38" s="62" t="s">
        <v>96</v>
      </c>
      <c r="C38" s="84">
        <f>IFERROR(VLOOKUP(A38, '[3]4. PAU Readmissions Performance'!$A$9:$I$53,9,FALSE),"")</f>
        <v>4.1884600000000001E-2</v>
      </c>
      <c r="D38" s="95">
        <f>IFERROR(VLOOKUP($A38,'[3]5. PQI Avoid Admits Performance'!$A$10:$P$5216,16,FALSE),"")</f>
        <v>10.447319999999999</v>
      </c>
      <c r="E38" s="95">
        <f>IFERROR(VLOOKUP($A38,'[3]6. PDI Avoid Admits Perform'!$A$9:$H$51,8,FALSE),"")</f>
        <v>1.0258326</v>
      </c>
      <c r="F38" s="92">
        <f>(D38*'Statewide PAU Revenue'!$C$53)+(E38*'Statewide PAU Revenue'!$D$53)</f>
        <v>10.380361916577735</v>
      </c>
    </row>
    <row r="39" spans="1:6" x14ac:dyDescent="0.25">
      <c r="A39" s="62">
        <v>210045</v>
      </c>
      <c r="B39" s="62" t="s">
        <v>97</v>
      </c>
      <c r="C39" s="84" t="str">
        <f>IFERROR(VLOOKUP(A39, '[3]4. PAU Readmissions Performance'!$A$9:$I$53,9,FALSE),"")</f>
        <v/>
      </c>
      <c r="D39" s="95" t="str">
        <f>IFERROR(VLOOKUP($A39,'[3]5. PQI Avoid Admits Performance'!$A$10:$P$5216,16,FALSE),"")</f>
        <v/>
      </c>
      <c r="E39" s="95" t="str">
        <f>IFERROR(VLOOKUP($A39,'[3]6. PDI Avoid Admits Perform'!$A$9:$H$51,8,FALSE),"")</f>
        <v/>
      </c>
      <c r="F39" s="92">
        <v>0</v>
      </c>
    </row>
    <row r="40" spans="1:6" x14ac:dyDescent="0.25">
      <c r="A40" s="62">
        <v>210048</v>
      </c>
      <c r="B40" s="62" t="s">
        <v>144</v>
      </c>
      <c r="C40" s="84">
        <f>IFERROR(VLOOKUP(A40, '[3]4. PAU Readmissions Performance'!$A$9:$I$53,9,FALSE),"")</f>
        <v>7.2417400000000007E-2</v>
      </c>
      <c r="D40" s="95">
        <f>IFERROR(VLOOKUP($A40,'[3]5. PQI Avoid Admits Performance'!$A$10:$P$5216,16,FALSE),"")</f>
        <v>7.4712424000000004</v>
      </c>
      <c r="E40" s="95">
        <f>IFERROR(VLOOKUP($A40,'[3]6. PDI Avoid Admits Perform'!$A$9:$H$51,8,FALSE),"")</f>
        <v>0.4027559</v>
      </c>
      <c r="F40" s="92">
        <f>(D40*'Statewide PAU Revenue'!$C$53)+(E40*'Statewide PAU Revenue'!$D$53)</f>
        <v>7.4210069871992417</v>
      </c>
    </row>
    <row r="41" spans="1:6" x14ac:dyDescent="0.25">
      <c r="A41" s="62">
        <v>210049</v>
      </c>
      <c r="B41" s="62" t="s">
        <v>145</v>
      </c>
      <c r="C41" s="84">
        <f>IFERROR(VLOOKUP(A41, '[3]4. PAU Readmissions Performance'!$A$9:$I$53,9,FALSE),"")</f>
        <v>6.8746100000000004E-2</v>
      </c>
      <c r="D41" s="95">
        <f>IFERROR(VLOOKUP($A41,'[3]5. PQI Avoid Admits Performance'!$A$10:$P$5216,16,FALSE),"")</f>
        <v>11.056466</v>
      </c>
      <c r="E41" s="95">
        <f>IFERROR(VLOOKUP($A41,'[3]6. PDI Avoid Admits Perform'!$A$9:$H$51,8,FALSE),"")</f>
        <v>0.53815610000000003</v>
      </c>
      <c r="F41" s="92">
        <f>(D41*'Statewide PAU Revenue'!$C$53)+(E41*'Statewide PAU Revenue'!$D$53)</f>
        <v>10.981712848841997</v>
      </c>
    </row>
    <row r="42" spans="1:6" x14ac:dyDescent="0.25">
      <c r="A42" s="62">
        <v>210051</v>
      </c>
      <c r="B42" s="62" t="s">
        <v>100</v>
      </c>
      <c r="C42" s="84">
        <f>IFERROR(VLOOKUP(A42, '[3]4. PAU Readmissions Performance'!$A$9:$I$53,9,FALSE),"")</f>
        <v>8.3318799999999998E-2</v>
      </c>
      <c r="D42" s="95">
        <f>IFERROR(VLOOKUP($A42,'[3]5. PQI Avoid Admits Performance'!$A$10:$P$5216,16,FALSE),"")</f>
        <v>13.092279</v>
      </c>
      <c r="E42" s="95">
        <f>IFERROR(VLOOKUP($A42,'[3]6. PDI Avoid Admits Perform'!$A$9:$H$51,8,FALSE),"")</f>
        <v>8.3300399999999997E-2</v>
      </c>
      <c r="F42" s="92">
        <f>(D42*'Statewide PAU Revenue'!$C$53)+(E42*'Statewide PAU Revenue'!$D$53)</f>
        <v>12.999824779413</v>
      </c>
    </row>
    <row r="43" spans="1:6" x14ac:dyDescent="0.25">
      <c r="A43" s="62">
        <v>210055</v>
      </c>
      <c r="B43" s="62" t="s">
        <v>146</v>
      </c>
      <c r="C43" s="84" t="str">
        <f>IFERROR(VLOOKUP(A43, '[3]4. PAU Readmissions Performance'!$A$9:$I$53,9,FALSE),"")</f>
        <v/>
      </c>
      <c r="D43" s="95" t="str">
        <f>IFERROR(VLOOKUP($A43,'[3]5. PQI Avoid Admits Performance'!$A$10:$P$5216,16,FALSE),"")</f>
        <v/>
      </c>
      <c r="E43" s="95" t="str">
        <f>IFERROR(VLOOKUP($A43,'[3]6. PDI Avoid Admits Perform'!$A$9:$H$51,8,FALSE),"")</f>
        <v/>
      </c>
      <c r="F43" s="92">
        <v>0</v>
      </c>
    </row>
    <row r="44" spans="1:6" x14ac:dyDescent="0.25">
      <c r="A44" s="62">
        <v>210056</v>
      </c>
      <c r="B44" s="62" t="s">
        <v>147</v>
      </c>
      <c r="C44" s="84">
        <f>IFERROR(VLOOKUP(A44, '[3]4. PAU Readmissions Performance'!$A$9:$I$53,9,FALSE),"")</f>
        <v>7.8798000000000007E-2</v>
      </c>
      <c r="D44" s="95">
        <f>IFERROR(VLOOKUP($A44,'[3]5. PQI Avoid Admits Performance'!$A$10:$P$5216,16,FALSE),"")</f>
        <v>20.641082999999998</v>
      </c>
      <c r="E44" s="95">
        <f>IFERROR(VLOOKUP($A44,'[3]6. PDI Avoid Admits Perform'!$A$9:$H$51,8,FALSE),"")</f>
        <v>2.0249144000000001</v>
      </c>
      <c r="F44" s="92">
        <f>(D44*'Statewide PAU Revenue'!$C$53)+(E44*'Statewide PAU Revenue'!$D$53)</f>
        <v>20.508778734526828</v>
      </c>
    </row>
    <row r="45" spans="1:6" x14ac:dyDescent="0.25">
      <c r="A45" s="62">
        <v>210057</v>
      </c>
      <c r="B45" s="62" t="s">
        <v>102</v>
      </c>
      <c r="C45" s="84">
        <f>IFERROR(VLOOKUP(A45, '[3]4. PAU Readmissions Performance'!$A$9:$I$53,9,FALSE),"")</f>
        <v>6.4680500000000002E-2</v>
      </c>
      <c r="D45" s="95">
        <f>IFERROR(VLOOKUP($A45,'[3]5. PQI Avoid Admits Performance'!$A$10:$P$5216,16,FALSE),"")</f>
        <v>6.5612943000000001</v>
      </c>
      <c r="E45" s="95">
        <f>IFERROR(VLOOKUP($A45,'[3]6. PDI Avoid Admits Perform'!$A$9:$H$51,8,FALSE),"")</f>
        <v>0.63066259999999996</v>
      </c>
      <c r="F45" s="92">
        <f>(D45*'Statewide PAU Revenue'!$C$53)+(E45*'Statewide PAU Revenue'!$D$53)</f>
        <v>6.519145569629111</v>
      </c>
    </row>
    <row r="46" spans="1:6" x14ac:dyDescent="0.25">
      <c r="A46" s="62">
        <v>210058</v>
      </c>
      <c r="B46" s="62" t="s">
        <v>103</v>
      </c>
      <c r="C46" s="84" t="str">
        <f>IFERROR(VLOOKUP(A46, '[3]4. PAU Readmissions Performance'!$A$9:$I$53,9,FALSE),"")</f>
        <v>.</v>
      </c>
      <c r="D46" s="95" t="str">
        <f>IFERROR(VLOOKUP($A46,'[3]5. PQI Avoid Admits Performance'!$A$10:$P$5216,16,FALSE),"")</f>
        <v/>
      </c>
      <c r="E46" s="95" t="str">
        <f>IFERROR(VLOOKUP($A46,'[3]6. PDI Avoid Admits Perform'!$A$9:$H$51,8,FALSE),"")</f>
        <v/>
      </c>
      <c r="F46" s="92">
        <v>0</v>
      </c>
    </row>
    <row r="47" spans="1:6" x14ac:dyDescent="0.25">
      <c r="A47" s="62">
        <v>210060</v>
      </c>
      <c r="B47" s="62" t="s">
        <v>148</v>
      </c>
      <c r="C47" s="84">
        <f>IFERROR(VLOOKUP(A47, '[3]4. PAU Readmissions Performance'!$A$9:$I$53,9,FALSE),"")</f>
        <v>3.9679300000000001E-2</v>
      </c>
      <c r="D47" s="95">
        <f>IFERROR(VLOOKUP($A47,'[3]5. PQI Avoid Admits Performance'!$A$10:$P$5216,16,FALSE),"")</f>
        <v>11.873103</v>
      </c>
      <c r="E47" s="95">
        <f>IFERROR(VLOOKUP($A47,'[3]6. PDI Avoid Admits Perform'!$A$9:$H$51,8,FALSE),"")</f>
        <v>0</v>
      </c>
      <c r="F47" s="92">
        <f>(D47*'Statewide PAU Revenue'!$C$53)+(E47*'Statewide PAU Revenue'!$D$53)</f>
        <v>11.788721395758282</v>
      </c>
    </row>
    <row r="48" spans="1:6" x14ac:dyDescent="0.25">
      <c r="A48" s="62">
        <v>210061</v>
      </c>
      <c r="B48" s="62" t="s">
        <v>105</v>
      </c>
      <c r="C48" s="84">
        <f>IFERROR(VLOOKUP(A48, '[3]4. PAU Readmissions Performance'!$A$9:$I$53,9,FALSE),"")</f>
        <v>4.5165700000000003E-2</v>
      </c>
      <c r="D48" s="95">
        <f>IFERROR(VLOOKUP($A48,'[3]5. PQI Avoid Admits Performance'!$A$10:$P$5216,16,FALSE),"")</f>
        <v>9.4981437999999994</v>
      </c>
      <c r="E48" s="95">
        <f>IFERROR(VLOOKUP($A48,'[3]6. PDI Avoid Admits Perform'!$A$9:$H$51,8,FALSE),"")</f>
        <v>0.45259729999999998</v>
      </c>
      <c r="F48" s="92">
        <f>(D48*'Statewide PAU Revenue'!$C$53)+(E48*'Statewide PAU Revenue'!$D$53)</f>
        <v>9.4338575114945389</v>
      </c>
    </row>
    <row r="49" spans="1:6" x14ac:dyDescent="0.25">
      <c r="A49" s="62">
        <v>210062</v>
      </c>
      <c r="B49" s="62" t="s">
        <v>149</v>
      </c>
      <c r="C49" s="84">
        <f>IFERROR(VLOOKUP(A49, '[3]4. PAU Readmissions Performance'!$A$9:$I$53,9,FALSE),"")</f>
        <v>7.2031800000000007E-2</v>
      </c>
      <c r="D49" s="95">
        <f>IFERROR(VLOOKUP($A49,'[3]5. PQI Avoid Admits Performance'!$A$10:$P$5216,16,FALSE),"")</f>
        <v>12.512788</v>
      </c>
      <c r="E49" s="95">
        <f>IFERROR(VLOOKUP($A49,'[3]6. PDI Avoid Admits Perform'!$A$9:$H$51,8,FALSE),"")</f>
        <v>6.0549199999999997E-2</v>
      </c>
      <c r="F49" s="92">
        <f>(D49*'Statewide PAU Revenue'!$C$53)+(E49*'Statewide PAU Revenue'!$D$53)</f>
        <v>12.424290503907786</v>
      </c>
    </row>
    <row r="50" spans="1:6" x14ac:dyDescent="0.25">
      <c r="A50" s="62">
        <v>210063</v>
      </c>
      <c r="B50" s="62" t="s">
        <v>150</v>
      </c>
      <c r="C50" s="84">
        <f>IFERROR(VLOOKUP(A50, '[3]4. PAU Readmissions Performance'!$A$9:$I$53,9,FALSE),"")</f>
        <v>5.7140400000000001E-2</v>
      </c>
      <c r="D50" s="95">
        <f>IFERROR(VLOOKUP($A50,'[3]5. PQI Avoid Admits Performance'!$A$10:$P$5216,16,FALSE),"")</f>
        <v>10.922724000000001</v>
      </c>
      <c r="E50" s="95">
        <f>IFERROR(VLOOKUP($A50,'[3]6. PDI Avoid Admits Perform'!$A$9:$H$51,8,FALSE),"")</f>
        <v>0.97051080000000001</v>
      </c>
      <c r="F50" s="92">
        <f>(D50*'Statewide PAU Revenue'!$C$53)+(E50*'Statewide PAU Revenue'!$D$53)</f>
        <v>10.851994072400485</v>
      </c>
    </row>
    <row r="51" spans="1:6" x14ac:dyDescent="0.25">
      <c r="A51" s="62">
        <v>210064</v>
      </c>
      <c r="B51" s="62" t="s">
        <v>108</v>
      </c>
      <c r="C51" s="84">
        <f>IFERROR(VLOOKUP(A51, '[3]4. PAU Readmissions Performance'!$A$9:$I$53,9,FALSE),"")</f>
        <v>6.0126899999999997E-2</v>
      </c>
      <c r="D51" s="95" t="str">
        <f>IFERROR(VLOOKUP($A51,'[3]5. PQI Avoid Admits Performance'!$A$10:$P$5216,16,FALSE),"")</f>
        <v/>
      </c>
      <c r="E51" s="95" t="str">
        <f>IFERROR(VLOOKUP($A51,'[3]6. PDI Avoid Admits Perform'!$A$9:$H$51,8,FALSE),"")</f>
        <v/>
      </c>
      <c r="F51" s="92">
        <v>0</v>
      </c>
    </row>
    <row r="52" spans="1:6" x14ac:dyDescent="0.25">
      <c r="A52" s="62">
        <v>210065</v>
      </c>
      <c r="B52" s="62" t="s">
        <v>109</v>
      </c>
      <c r="C52" s="84">
        <f>IFERROR(VLOOKUP(A52, '[3]4. PAU Readmissions Performance'!$A$9:$I$53,9,FALSE),"")</f>
        <v>7.7068999999999999E-2</v>
      </c>
      <c r="D52" s="95">
        <f>IFERROR(VLOOKUP($A52,'[3]5. PQI Avoid Admits Performance'!$A$10:$P$5216,16,FALSE),"")</f>
        <v>6.7649717999999996</v>
      </c>
      <c r="E52" s="95">
        <f>IFERROR(VLOOKUP($A52,'[3]6. PDI Avoid Admits Perform'!$A$9:$H$51,8,FALSE),"")</f>
        <v>0.57569020000000004</v>
      </c>
      <c r="F52" s="92">
        <f>(D52*'Statewide PAU Revenue'!$C$53)+(E52*'Statewide PAU Revenue'!$D$53)</f>
        <v>6.7209848565268615</v>
      </c>
    </row>
    <row r="53" spans="1:6" x14ac:dyDescent="0.25">
      <c r="A53" s="63" t="s">
        <v>151</v>
      </c>
      <c r="B53" s="63" t="s">
        <v>152</v>
      </c>
      <c r="C53" s="84">
        <f>IFERROR(VLOOKUP(A53, '[3]4. PAU Readmissions Performance'!$A$9:$I$53,9,FALSE),"")</f>
        <v>5.8084700000000003E-2</v>
      </c>
      <c r="D53" s="95">
        <f>IFERROR(VLOOKUP($A53,'[3]5. PQI Avoid Admits Performance'!$A$10:$P$5216,16,FALSE),"")</f>
        <v>11.814743</v>
      </c>
      <c r="E53" s="95">
        <f>IFERROR(VLOOKUP($A53,'[3]6. PDI Avoid Admits Perform'!$A$9:$H$51,8,FALSE),"")</f>
        <v>0.7623723</v>
      </c>
      <c r="F53" s="109">
        <f>(D53*'Statewide PAU Revenue'!$C$53)+(E53*'Statewide PAU Revenue'!$D$53)</f>
        <v>11.73619430297108</v>
      </c>
    </row>
    <row r="54" spans="1:6" x14ac:dyDescent="0.25">
      <c r="A54" s="87"/>
      <c r="B54" s="87"/>
      <c r="C54" s="87"/>
      <c r="D54" s="62"/>
      <c r="E54" s="62"/>
      <c r="F54" s="62"/>
    </row>
    <row r="55" spans="1:6" x14ac:dyDescent="0.25">
      <c r="F55" s="113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WE53"/>
  <sheetViews>
    <sheetView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H44" sqref="H44"/>
    </sheetView>
  </sheetViews>
  <sheetFormatPr defaultColWidth="9.140625" defaultRowHeight="15" x14ac:dyDescent="0.25"/>
  <cols>
    <col min="1" max="1" width="13" customWidth="1"/>
    <col min="2" max="2" width="23" customWidth="1"/>
    <col min="3" max="3" width="20" customWidth="1"/>
    <col min="4" max="4" width="12.140625" customWidth="1"/>
    <col min="5" max="5" width="27" customWidth="1"/>
    <col min="6" max="6" width="18" style="116" bestFit="1" customWidth="1"/>
    <col min="7" max="7" width="18" customWidth="1"/>
    <col min="8" max="8" width="16.28515625" bestFit="1" customWidth="1"/>
    <col min="10" max="10" width="10.5703125" customWidth="1"/>
    <col min="12" max="13" width="20.42578125" bestFit="1" customWidth="1"/>
  </cols>
  <sheetData>
    <row r="1" spans="1:13" x14ac:dyDescent="0.25">
      <c r="A1" t="s">
        <v>205</v>
      </c>
    </row>
    <row r="2" spans="1:13" ht="30" x14ac:dyDescent="0.25">
      <c r="A2" s="99" t="s">
        <v>130</v>
      </c>
      <c r="B2" s="99" t="s">
        <v>58</v>
      </c>
      <c r="C2" s="99" t="s">
        <v>153</v>
      </c>
      <c r="D2" s="99" t="s">
        <v>155</v>
      </c>
      <c r="E2" s="99" t="s">
        <v>154</v>
      </c>
      <c r="F2" s="117" t="s">
        <v>128</v>
      </c>
      <c r="G2" s="99" t="s">
        <v>157</v>
      </c>
      <c r="H2" s="99" t="s">
        <v>129</v>
      </c>
      <c r="I2" s="101" t="s">
        <v>1</v>
      </c>
      <c r="J2" s="101" t="s">
        <v>169</v>
      </c>
      <c r="K2" s="101" t="s">
        <v>170</v>
      </c>
      <c r="L2" s="101" t="s">
        <v>178</v>
      </c>
      <c r="M2" s="101" t="s">
        <v>179</v>
      </c>
    </row>
    <row r="3" spans="1:13" x14ac:dyDescent="0.25">
      <c r="A3" s="62">
        <v>210001</v>
      </c>
      <c r="B3" s="62" t="s">
        <v>67</v>
      </c>
      <c r="C3" s="75">
        <f>IFERROR(VLOOKUP(A3,'[4]Summary - All Payers'!$A$7:$X$51,17,FALSE),0)</f>
        <v>27493450.969999999</v>
      </c>
      <c r="D3" s="75">
        <f>IFERROR(VLOOKUP(A3,'[4]Summary - All Payers'!$A$7:$X$51,18,FALSE),0)</f>
        <v>151116.59</v>
      </c>
      <c r="E3" s="75">
        <f>IFERROR(VLOOKUP(A3,'[4]Summary - All Payers'!$A$7:$X$50,16,FALSE),0)</f>
        <v>31172793.329999998</v>
      </c>
      <c r="F3" s="75">
        <f>IFERROR(VLOOKUP(A3,'[4]Summary - All Payers'!$A$7:$X$50,19,FALSE),0)</f>
        <v>58817360.890000001</v>
      </c>
      <c r="G3" s="94">
        <f>SUM(C3:D3)</f>
        <v>27644567.559999999</v>
      </c>
      <c r="H3" s="75">
        <f>IFERROR(VLOOKUP(A3,'[4]Summary - All Payers'!$A$7:$X$51,20,FALSE),0)</f>
        <v>472490320.82999998</v>
      </c>
      <c r="I3" s="105"/>
      <c r="J3" s="105"/>
      <c r="K3" s="105"/>
      <c r="L3" s="106"/>
      <c r="M3" s="106"/>
    </row>
    <row r="4" spans="1:13" x14ac:dyDescent="0.25">
      <c r="A4" s="62">
        <v>210002</v>
      </c>
      <c r="B4" s="62" t="s">
        <v>60</v>
      </c>
      <c r="C4" s="75">
        <f>IFERROR(VLOOKUP(A4,'[4]Summary - All Payers'!$A$7:$X$51,17,FALSE),0)</f>
        <v>40327760.439999998</v>
      </c>
      <c r="D4" s="75">
        <f>IFERROR(VLOOKUP(A4,'[4]Summary - All Payers'!$A$7:$X$51,18,FALSE),0)</f>
        <v>772215.8</v>
      </c>
      <c r="E4" s="75">
        <f>IFERROR(VLOOKUP(A4,'[4]Summary - All Payers'!$A$7:$X$50,16,FALSE),0)</f>
        <v>99639042.349999994</v>
      </c>
      <c r="F4" s="75">
        <f>IFERROR(VLOOKUP(A4,'[4]Summary - All Payers'!$A$7:$X$50,19,FALSE),0)</f>
        <v>140739018.59</v>
      </c>
      <c r="G4" s="94">
        <f t="shared" ref="G4:G50" si="0">SUM(C4:D4)</f>
        <v>41099976.239999995</v>
      </c>
      <c r="H4" s="75">
        <f>IFERROR(VLOOKUP(A4,'[4]Summary - All Payers'!$A$7:$X$51,20,FALSE),0)</f>
        <v>2160701910.3200002</v>
      </c>
      <c r="I4" s="105"/>
      <c r="J4" s="105"/>
      <c r="K4" s="105"/>
      <c r="L4" s="106"/>
      <c r="M4" s="106"/>
    </row>
    <row r="5" spans="1:13" x14ac:dyDescent="0.25">
      <c r="A5" s="62">
        <v>210003</v>
      </c>
      <c r="B5" s="62" t="s">
        <v>131</v>
      </c>
      <c r="C5" s="75">
        <f>IFERROR(VLOOKUP(A5,'[4]Summary - All Payers'!$A$7:$X$51,17,FALSE),0)</f>
        <v>17408244.420000002</v>
      </c>
      <c r="D5" s="75" t="str">
        <f>IFERROR(VLOOKUP(A5,'[4]Summary - All Payers'!$A$7:$X$51,18,FALSE),0)</f>
        <v xml:space="preserve"> </v>
      </c>
      <c r="E5" s="75">
        <f>IFERROR(VLOOKUP(A5,'[4]Summary - All Payers'!$A$7:$X$50,16,FALSE),0)</f>
        <v>24983821.59</v>
      </c>
      <c r="F5" s="75">
        <f>IFERROR(VLOOKUP(A5,'[4]Summary - All Payers'!$A$7:$X$50,19,FALSE),0)</f>
        <v>42392066.009999998</v>
      </c>
      <c r="G5" s="94">
        <f t="shared" si="0"/>
        <v>17408244.420000002</v>
      </c>
      <c r="H5" s="75">
        <f>IFERROR(VLOOKUP(A5,'[4]Summary - All Payers'!$A$7:$X$51,20,FALSE),0)</f>
        <v>410389527.82999998</v>
      </c>
      <c r="I5" s="105"/>
      <c r="J5" s="105"/>
      <c r="K5" s="105"/>
      <c r="L5" s="106"/>
      <c r="M5" s="106"/>
    </row>
    <row r="6" spans="1:13" x14ac:dyDescent="0.25">
      <c r="A6" s="62">
        <v>210004</v>
      </c>
      <c r="B6" s="62" t="s">
        <v>68</v>
      </c>
      <c r="C6" s="75">
        <f>IFERROR(VLOOKUP(A6,'[4]Summary - All Payers'!$A$7:$X$51,17,FALSE),0)</f>
        <v>29000581.18</v>
      </c>
      <c r="D6" s="75">
        <f>IFERROR(VLOOKUP(A6,'[4]Summary - All Payers'!$A$7:$X$51,18,FALSE),0)</f>
        <v>133395.37</v>
      </c>
      <c r="E6" s="75">
        <f>IFERROR(VLOOKUP(A6,'[4]Summary - All Payers'!$A$7:$X$50,16,FALSE),0)</f>
        <v>38925158.369999997</v>
      </c>
      <c r="F6" s="75">
        <f>IFERROR(VLOOKUP(A6,'[4]Summary - All Payers'!$A$7:$X$50,19,FALSE),0)</f>
        <v>68059134.920000002</v>
      </c>
      <c r="G6" s="94">
        <f t="shared" si="0"/>
        <v>29133976.550000001</v>
      </c>
      <c r="H6" s="75">
        <f>IFERROR(VLOOKUP(A6,'[4]Summary - All Payers'!$A$7:$X$51,20,FALSE),0)</f>
        <v>578946746.45000005</v>
      </c>
      <c r="I6" s="105"/>
      <c r="J6" s="105"/>
      <c r="K6" s="105"/>
      <c r="L6" s="106"/>
      <c r="M6" s="106"/>
    </row>
    <row r="7" spans="1:13" x14ac:dyDescent="0.25">
      <c r="A7" s="62">
        <v>210005</v>
      </c>
      <c r="B7" s="62" t="s">
        <v>69</v>
      </c>
      <c r="C7" s="75">
        <f>IFERROR(VLOOKUP(A7,'[4]Summary - All Payers'!$A$7:$X$51,17,FALSE),0)</f>
        <v>20032858.199999999</v>
      </c>
      <c r="D7" s="75">
        <f>IFERROR(VLOOKUP(A7,'[4]Summary - All Payers'!$A$7:$X$51,18,FALSE),0)</f>
        <v>148478.12</v>
      </c>
      <c r="E7" s="75">
        <f>IFERROR(VLOOKUP(A7,'[4]Summary - All Payers'!$A$7:$X$50,16,FALSE),0)</f>
        <v>30293100.699999999</v>
      </c>
      <c r="F7" s="75">
        <f>IFERROR(VLOOKUP(A7,'[4]Summary - All Payers'!$A$7:$X$50,19,FALSE),0)</f>
        <v>50474437.020000003</v>
      </c>
      <c r="G7" s="94">
        <f t="shared" si="0"/>
        <v>20181336.32</v>
      </c>
      <c r="H7" s="75">
        <f>IFERROR(VLOOKUP(A7,'[4]Summary - All Payers'!$A$7:$X$51,20,FALSE),0)</f>
        <v>415246120.25</v>
      </c>
      <c r="I7" s="105"/>
      <c r="J7" s="105"/>
      <c r="K7" s="105"/>
      <c r="L7" s="106"/>
      <c r="M7" s="106"/>
    </row>
    <row r="8" spans="1:13" x14ac:dyDescent="0.25">
      <c r="A8" s="62">
        <v>210006</v>
      </c>
      <c r="B8" s="62" t="s">
        <v>70</v>
      </c>
      <c r="C8" s="75">
        <f>IFERROR(VLOOKUP(A8,'[4]Summary - All Payers'!$A$7:$X$51,17,FALSE),0)</f>
        <v>9802440.8300000001</v>
      </c>
      <c r="D8" s="75" t="str">
        <f>IFERROR(VLOOKUP(A8,'[4]Summary - All Payers'!$A$7:$X$51,18,FALSE),0)</f>
        <v xml:space="preserve"> </v>
      </c>
      <c r="E8" s="75">
        <f>IFERROR(VLOOKUP(A8,'[4]Summary - All Payers'!$A$7:$X$50,16,FALSE),0)</f>
        <v>11310554.279999999</v>
      </c>
      <c r="F8" s="75">
        <f>IFERROR(VLOOKUP(A8,'[4]Summary - All Payers'!$A$7:$X$50,19,FALSE),0)</f>
        <v>21112995.109999999</v>
      </c>
      <c r="G8" s="94">
        <f t="shared" si="0"/>
        <v>9802440.8300000001</v>
      </c>
      <c r="H8" s="75">
        <f>IFERROR(VLOOKUP(A8,'[4]Summary - All Payers'!$A$7:$X$51,20,FALSE),0)</f>
        <v>115566910.67</v>
      </c>
      <c r="I8" s="105"/>
      <c r="J8" s="105"/>
      <c r="K8" s="105"/>
      <c r="L8" s="106"/>
      <c r="M8" s="106"/>
    </row>
    <row r="9" spans="1:13" x14ac:dyDescent="0.25">
      <c r="A9" s="62">
        <v>210008</v>
      </c>
      <c r="B9" s="62" t="s">
        <v>71</v>
      </c>
      <c r="C9" s="75">
        <f>IFERROR(VLOOKUP(A9,'[4]Summary - All Payers'!$A$7:$X$51,17,FALSE),0)</f>
        <v>15348158.76</v>
      </c>
      <c r="D9" s="75">
        <f>IFERROR(VLOOKUP(A9,'[4]Summary - All Payers'!$A$7:$X$51,18,FALSE),0)</f>
        <v>14766.87</v>
      </c>
      <c r="E9" s="75">
        <f>IFERROR(VLOOKUP(A9,'[4]Summary - All Payers'!$A$7:$X$50,16,FALSE),0)</f>
        <v>18984131.809999999</v>
      </c>
      <c r="F9" s="75">
        <f>IFERROR(VLOOKUP(A9,'[4]Summary - All Payers'!$A$7:$X$50,19,FALSE),0)</f>
        <v>34347057.439999998</v>
      </c>
      <c r="G9" s="94">
        <f t="shared" si="0"/>
        <v>15362925.629999999</v>
      </c>
      <c r="H9" s="75">
        <f>IFERROR(VLOOKUP(A9,'[4]Summary - All Payers'!$A$7:$X$51,20,FALSE),0)</f>
        <v>666378362.04999995</v>
      </c>
      <c r="I9" s="105"/>
      <c r="J9" s="105"/>
      <c r="K9" s="105"/>
      <c r="L9" s="106"/>
      <c r="M9" s="106"/>
    </row>
    <row r="10" spans="1:13" x14ac:dyDescent="0.25">
      <c r="A10" s="62">
        <v>210009</v>
      </c>
      <c r="B10" s="62" t="s">
        <v>72</v>
      </c>
      <c r="C10" s="75">
        <f>IFERROR(VLOOKUP(A10,'[4]Summary - All Payers'!$A$7:$X$51,17,FALSE),0)</f>
        <v>75473871.409999996</v>
      </c>
      <c r="D10" s="75">
        <f>IFERROR(VLOOKUP(A10,'[4]Summary - All Payers'!$A$7:$X$51,18,FALSE),0)</f>
        <v>2271437.4700000002</v>
      </c>
      <c r="E10" s="75">
        <f>IFERROR(VLOOKUP(A10,'[4]Summary - All Payers'!$A$7:$X$50,16,FALSE),0)</f>
        <v>177446232.44</v>
      </c>
      <c r="F10" s="75">
        <f>IFERROR(VLOOKUP(A10,'[4]Summary - All Payers'!$A$7:$X$50,19,FALSE),0)</f>
        <v>255191541.31999999</v>
      </c>
      <c r="G10" s="94">
        <f t="shared" si="0"/>
        <v>77745308.879999995</v>
      </c>
      <c r="H10" s="75">
        <f>IFERROR(VLOOKUP(A10,'[4]Summary - All Payers'!$A$7:$X$51,20,FALSE),0)</f>
        <v>3006600541.0999999</v>
      </c>
      <c r="I10" s="105"/>
      <c r="J10" s="105"/>
      <c r="K10" s="105"/>
      <c r="L10" s="106"/>
      <c r="M10" s="106"/>
    </row>
    <row r="11" spans="1:13" x14ac:dyDescent="0.25">
      <c r="A11" s="62">
        <v>210010</v>
      </c>
      <c r="B11" s="62" t="s">
        <v>73</v>
      </c>
      <c r="C11" s="75">
        <f>IFERROR(VLOOKUP(A11,'[4]Summary - All Payers'!$A$7:$X$51,17,FALSE),0)</f>
        <v>0</v>
      </c>
      <c r="D11" s="75">
        <f>IFERROR(VLOOKUP(A11,'[4]Summary - All Payers'!$A$7:$X$51,18,FALSE),0)</f>
        <v>0</v>
      </c>
      <c r="E11" s="75">
        <f>IFERROR(VLOOKUP(A11,'[4]Summary - All Payers'!$A$7:$X$50,16,FALSE),0)</f>
        <v>0</v>
      </c>
      <c r="F11" s="75">
        <f>IFERROR(VLOOKUP(A11,'[4]Summary - All Payers'!$A$7:$X$50,19,FALSE),0)</f>
        <v>0</v>
      </c>
      <c r="G11" s="94">
        <f t="shared" si="0"/>
        <v>0</v>
      </c>
      <c r="H11" s="75">
        <f>IFERROR(VLOOKUP(A11,'[4]Summary - All Payers'!$A$7:$X$51,20,FALSE),0)</f>
        <v>0</v>
      </c>
      <c r="I11" s="105"/>
      <c r="J11" s="105"/>
      <c r="K11" s="105"/>
      <c r="L11" s="106"/>
      <c r="M11" s="106"/>
    </row>
    <row r="12" spans="1:13" x14ac:dyDescent="0.25">
      <c r="A12" s="62">
        <v>210011</v>
      </c>
      <c r="B12" s="62" t="s">
        <v>132</v>
      </c>
      <c r="C12" s="75">
        <f>IFERROR(VLOOKUP(A12,'[4]Summary - All Payers'!$A$7:$X$51,17,FALSE),0)</f>
        <v>24604252.559999999</v>
      </c>
      <c r="D12" s="75">
        <f>IFERROR(VLOOKUP(A12,'[4]Summary - All Payers'!$A$7:$X$51,18,FALSE),0)</f>
        <v>320123.01</v>
      </c>
      <c r="E12" s="75">
        <f>IFERROR(VLOOKUP(A12,'[4]Summary - All Payers'!$A$7:$X$50,16,FALSE),0)</f>
        <v>41140727.469999999</v>
      </c>
      <c r="F12" s="75">
        <f>IFERROR(VLOOKUP(A12,'[4]Summary - All Payers'!$A$7:$X$50,19,FALSE),0)</f>
        <v>66065103.039999999</v>
      </c>
      <c r="G12" s="94">
        <f t="shared" si="0"/>
        <v>24924375.57</v>
      </c>
      <c r="H12" s="75">
        <f>IFERROR(VLOOKUP(A12,'[4]Summary - All Payers'!$A$7:$X$51,20,FALSE),0)</f>
        <v>514181587.23000002</v>
      </c>
      <c r="I12" s="105"/>
      <c r="J12" s="105"/>
      <c r="K12" s="105"/>
      <c r="L12" s="106"/>
      <c r="M12" s="106"/>
    </row>
    <row r="13" spans="1:13" x14ac:dyDescent="0.25">
      <c r="A13" s="62">
        <v>210012</v>
      </c>
      <c r="B13" s="62" t="s">
        <v>75</v>
      </c>
      <c r="C13" s="75">
        <f>IFERROR(VLOOKUP(A13,'[4]Summary - All Payers'!$A$7:$X$51,17,FALSE),0)</f>
        <v>33656528.57</v>
      </c>
      <c r="D13" s="75">
        <f>IFERROR(VLOOKUP(A13,'[4]Summary - All Payers'!$A$7:$X$51,18,FALSE),0)</f>
        <v>870873.78</v>
      </c>
      <c r="E13" s="75">
        <f>IFERROR(VLOOKUP(A13,'[4]Summary - All Payers'!$A$7:$X$50,16,FALSE),0)</f>
        <v>61462804.109999999</v>
      </c>
      <c r="F13" s="75">
        <f>IFERROR(VLOOKUP(A13,'[4]Summary - All Payers'!$A$7:$X$50,19,FALSE),0)</f>
        <v>95990206.459999993</v>
      </c>
      <c r="G13" s="94">
        <f t="shared" si="0"/>
        <v>34527402.350000001</v>
      </c>
      <c r="H13" s="75">
        <f>IFERROR(VLOOKUP(A13,'[4]Summary - All Payers'!$A$7:$X$51,20,FALSE),0)</f>
        <v>959586781.16999996</v>
      </c>
      <c r="I13" s="105"/>
      <c r="J13" s="105"/>
      <c r="K13" s="105"/>
      <c r="L13" s="106"/>
      <c r="M13" s="106"/>
    </row>
    <row r="14" spans="1:13" x14ac:dyDescent="0.25">
      <c r="A14" s="62">
        <v>210013</v>
      </c>
      <c r="B14" s="62" t="s">
        <v>76</v>
      </c>
      <c r="C14" s="75">
        <f>IFERROR(VLOOKUP(A14,'[4]Summary - All Payers'!$A$7:$X$51,17,FALSE),0)</f>
        <v>0</v>
      </c>
      <c r="D14" s="75">
        <f>IFERROR(VLOOKUP(A14,'[4]Summary - All Payers'!$A$7:$X$51,18,FALSE),0)</f>
        <v>0</v>
      </c>
      <c r="E14" s="75">
        <f>IFERROR(VLOOKUP(A14,'[4]Summary - All Payers'!$A$7:$X$50,16,FALSE),0)</f>
        <v>0</v>
      </c>
      <c r="F14" s="75">
        <f>IFERROR(VLOOKUP(A14,'[4]Summary - All Payers'!$A$7:$X$50,19,FALSE),0)</f>
        <v>0</v>
      </c>
      <c r="G14" s="94">
        <f t="shared" si="0"/>
        <v>0</v>
      </c>
      <c r="H14" s="75">
        <f>IFERROR(VLOOKUP(A14,'[4]Summary - All Payers'!$A$7:$X$51,20,FALSE),0)</f>
        <v>0</v>
      </c>
      <c r="I14" s="105"/>
      <c r="J14" s="105"/>
      <c r="K14" s="105"/>
      <c r="L14" s="106"/>
      <c r="M14" s="106"/>
    </row>
    <row r="15" spans="1:13" x14ac:dyDescent="0.25">
      <c r="A15" s="62">
        <v>210015</v>
      </c>
      <c r="B15" s="62" t="s">
        <v>133</v>
      </c>
      <c r="C15" s="75">
        <f>IFERROR(VLOOKUP(A15,'[4]Summary - All Payers'!$A$7:$X$51,17,FALSE),0)</f>
        <v>39220403.899999999</v>
      </c>
      <c r="D15" s="75">
        <f>IFERROR(VLOOKUP(A15,'[4]Summary - All Payers'!$A$7:$X$51,18,FALSE),0)</f>
        <v>9911.25</v>
      </c>
      <c r="E15" s="75">
        <f>IFERROR(VLOOKUP(A15,'[4]Summary - All Payers'!$A$7:$X$50,16,FALSE),0)</f>
        <v>47033063.090000004</v>
      </c>
      <c r="F15" s="75">
        <f>IFERROR(VLOOKUP(A15,'[4]Summary - All Payers'!$A$7:$X$50,19,FALSE),0)</f>
        <v>86263378.239999995</v>
      </c>
      <c r="G15" s="94">
        <f t="shared" si="0"/>
        <v>39230315.149999999</v>
      </c>
      <c r="H15" s="75">
        <f>IFERROR(VLOOKUP(A15,'[4]Summary - All Payers'!$A$7:$X$51,20,FALSE),0)</f>
        <v>670779222.67999995</v>
      </c>
      <c r="I15" s="105"/>
      <c r="J15" s="105"/>
      <c r="K15" s="105"/>
      <c r="L15" s="106"/>
      <c r="M15" s="106"/>
    </row>
    <row r="16" spans="1:13" x14ac:dyDescent="0.25">
      <c r="A16" s="62">
        <v>210016</v>
      </c>
      <c r="B16" s="62" t="s">
        <v>134</v>
      </c>
      <c r="C16" s="75">
        <f>IFERROR(VLOOKUP(A16,'[4]Summary - All Payers'!$A$7:$X$51,17,FALSE),0)</f>
        <v>25028241.149999999</v>
      </c>
      <c r="D16" s="75" t="str">
        <f>IFERROR(VLOOKUP(A16,'[4]Summary - All Payers'!$A$7:$X$51,18,FALSE),0)</f>
        <v xml:space="preserve"> </v>
      </c>
      <c r="E16" s="75">
        <f>IFERROR(VLOOKUP(A16,'[4]Summary - All Payers'!$A$7:$X$50,16,FALSE),0)</f>
        <v>27014815.739999998</v>
      </c>
      <c r="F16" s="75">
        <f>IFERROR(VLOOKUP(A16,'[4]Summary - All Payers'!$A$7:$X$50,19,FALSE),0)</f>
        <v>52043056.890000001</v>
      </c>
      <c r="G16" s="94">
        <f t="shared" si="0"/>
        <v>25028241.149999999</v>
      </c>
      <c r="H16" s="75">
        <f>IFERROR(VLOOKUP(A16,'[4]Summary - All Payers'!$A$7:$X$51,20,FALSE),0)</f>
        <v>351085471.69</v>
      </c>
      <c r="I16" s="105"/>
      <c r="J16" s="105"/>
      <c r="K16" s="105"/>
      <c r="L16" s="106"/>
      <c r="M16" s="106"/>
    </row>
    <row r="17" spans="1:13" x14ac:dyDescent="0.25">
      <c r="A17" s="62">
        <v>210017</v>
      </c>
      <c r="B17" s="62" t="s">
        <v>79</v>
      </c>
      <c r="C17" s="75">
        <f>IFERROR(VLOOKUP(A17,'[4]Summary - All Payers'!$A$7:$X$51,17,FALSE),0)</f>
        <v>3863985.6</v>
      </c>
      <c r="D17" s="75">
        <f>IFERROR(VLOOKUP(A17,'[4]Summary - All Payers'!$A$7:$X$51,18,FALSE),0)</f>
        <v>39995.480000000003</v>
      </c>
      <c r="E17" s="75">
        <f>IFERROR(VLOOKUP(A17,'[4]Summary - All Payers'!$A$7:$X$50,16,FALSE),0)</f>
        <v>2345755.5699999998</v>
      </c>
      <c r="F17" s="75">
        <f>IFERROR(VLOOKUP(A17,'[4]Summary - All Payers'!$A$7:$X$50,19,FALSE),0)</f>
        <v>6249736.6500000004</v>
      </c>
      <c r="G17" s="94">
        <f t="shared" si="0"/>
        <v>3903981.08</v>
      </c>
      <c r="H17" s="75">
        <f>IFERROR(VLOOKUP(A17,'[4]Summary - All Payers'!$A$7:$X$51,20,FALSE),0)</f>
        <v>90287181.680000007</v>
      </c>
      <c r="I17" s="105"/>
      <c r="J17" s="105"/>
      <c r="K17" s="105"/>
      <c r="L17" s="106"/>
      <c r="M17" s="106"/>
    </row>
    <row r="18" spans="1:13" x14ac:dyDescent="0.25">
      <c r="A18" s="62">
        <v>210018</v>
      </c>
      <c r="B18" s="62" t="s">
        <v>135</v>
      </c>
      <c r="C18" s="75">
        <f>IFERROR(VLOOKUP(A18,'[4]Summary - All Payers'!$A$7:$X$51,17,FALSE),0)</f>
        <v>9114745.9800000004</v>
      </c>
      <c r="D18" s="75">
        <f>IFERROR(VLOOKUP(A18,'[4]Summary - All Payers'!$A$7:$X$51,18,FALSE),0)</f>
        <v>63323.05</v>
      </c>
      <c r="E18" s="75">
        <f>IFERROR(VLOOKUP(A18,'[4]Summary - All Payers'!$A$7:$X$50,16,FALSE),0)</f>
        <v>16414638.91</v>
      </c>
      <c r="F18" s="75">
        <f>IFERROR(VLOOKUP(A18,'[4]Summary - All Payers'!$A$7:$X$50,19,FALSE),0)</f>
        <v>25592707.940000001</v>
      </c>
      <c r="G18" s="94">
        <f t="shared" si="0"/>
        <v>9178069.0300000012</v>
      </c>
      <c r="H18" s="75">
        <f>IFERROR(VLOOKUP(A18,'[4]Summary - All Payers'!$A$7:$X$51,20,FALSE),0)</f>
        <v>217189598</v>
      </c>
      <c r="I18" s="105"/>
      <c r="J18" s="105"/>
      <c r="K18" s="105"/>
      <c r="L18" s="106"/>
      <c r="M18" s="106"/>
    </row>
    <row r="19" spans="1:13" x14ac:dyDescent="0.25">
      <c r="A19" s="62">
        <v>210019</v>
      </c>
      <c r="B19" s="62" t="s">
        <v>136</v>
      </c>
      <c r="C19" s="75">
        <f>IFERROR(VLOOKUP(A19,'[4]Summary - All Payers'!$A$7:$X$51,17,FALSE),0)</f>
        <v>18367060.829999998</v>
      </c>
      <c r="D19" s="75">
        <f>IFERROR(VLOOKUP(A19,'[4]Summary - All Payers'!$A$7:$X$51,18,FALSE),0)</f>
        <v>109768.31</v>
      </c>
      <c r="E19" s="75">
        <f>IFERROR(VLOOKUP(A19,'[4]Summary - All Payers'!$A$7:$X$50,16,FALSE),0)</f>
        <v>32962569.079999998</v>
      </c>
      <c r="F19" s="75">
        <f>IFERROR(VLOOKUP(A19,'[4]Summary - All Payers'!$A$7:$X$50,19,FALSE),0)</f>
        <v>51439398.219999999</v>
      </c>
      <c r="G19" s="94">
        <f t="shared" si="0"/>
        <v>18476829.139999997</v>
      </c>
      <c r="H19" s="75">
        <f>IFERROR(VLOOKUP(A19,'[4]Summary - All Payers'!$A$7:$X$51,20,FALSE),0)</f>
        <v>574388930.39999998</v>
      </c>
      <c r="I19" s="105"/>
      <c r="J19" s="105"/>
      <c r="K19" s="105"/>
      <c r="L19" s="106"/>
      <c r="M19" s="106"/>
    </row>
    <row r="20" spans="1:13" x14ac:dyDescent="0.25">
      <c r="A20" s="62">
        <v>210022</v>
      </c>
      <c r="B20" s="62" t="s">
        <v>81</v>
      </c>
      <c r="C20" s="75">
        <f>IFERROR(VLOOKUP(A20,'[4]Summary - All Payers'!$A$7:$X$51,17,FALSE),0)</f>
        <v>17306740.829999998</v>
      </c>
      <c r="D20" s="75">
        <f>IFERROR(VLOOKUP(A20,'[4]Summary - All Payers'!$A$7:$X$51,18,FALSE),0)</f>
        <v>7172.01</v>
      </c>
      <c r="E20" s="75">
        <f>IFERROR(VLOOKUP(A20,'[4]Summary - All Payers'!$A$7:$X$50,16,FALSE),0)</f>
        <v>32237418.84</v>
      </c>
      <c r="F20" s="75">
        <f>IFERROR(VLOOKUP(A20,'[4]Summary - All Payers'!$A$7:$X$50,19,FALSE),0)</f>
        <v>49551331.68</v>
      </c>
      <c r="G20" s="94">
        <f t="shared" si="0"/>
        <v>17313912.84</v>
      </c>
      <c r="H20" s="75">
        <f>IFERROR(VLOOKUP(A20,'[4]Summary - All Payers'!$A$7:$X$51,20,FALSE),0)</f>
        <v>416084129.26999998</v>
      </c>
      <c r="I20" s="105"/>
      <c r="J20" s="105"/>
      <c r="K20" s="105"/>
      <c r="L20" s="106"/>
      <c r="M20" s="106"/>
    </row>
    <row r="21" spans="1:13" x14ac:dyDescent="0.25">
      <c r="A21" s="62">
        <v>210023</v>
      </c>
      <c r="B21" s="62" t="s">
        <v>137</v>
      </c>
      <c r="C21" s="75">
        <f>IFERROR(VLOOKUP(A21,'[4]Summary - All Payers'!$A$7:$X$51,17,FALSE),0)</f>
        <v>40905396.420000002</v>
      </c>
      <c r="D21" s="75">
        <f>IFERROR(VLOOKUP(A21,'[4]Summary - All Payers'!$A$7:$X$51,18,FALSE),0)</f>
        <v>198752.64000000001</v>
      </c>
      <c r="E21" s="75">
        <f>IFERROR(VLOOKUP(A21,'[4]Summary - All Payers'!$A$7:$X$50,16,FALSE),0)</f>
        <v>46346050.990000002</v>
      </c>
      <c r="F21" s="75">
        <f>IFERROR(VLOOKUP(A21,'[4]Summary - All Payers'!$A$7:$X$50,19,FALSE),0)</f>
        <v>87450200.049999997</v>
      </c>
      <c r="G21" s="94">
        <f t="shared" si="0"/>
        <v>41104149.060000002</v>
      </c>
      <c r="H21" s="75">
        <f>IFERROR(VLOOKUP(A21,'[4]Summary - All Payers'!$A$7:$X$51,20,FALSE),0)</f>
        <v>731826865.49000001</v>
      </c>
      <c r="I21" s="105"/>
      <c r="J21" s="105"/>
      <c r="K21" s="105"/>
      <c r="L21" s="106"/>
      <c r="M21" s="106"/>
    </row>
    <row r="22" spans="1:13" x14ac:dyDescent="0.25">
      <c r="A22" s="62">
        <v>210024</v>
      </c>
      <c r="B22" s="62" t="s">
        <v>138</v>
      </c>
      <c r="C22" s="75">
        <f>IFERROR(VLOOKUP(A22,'[4]Summary - All Payers'!$A$7:$X$51,17,FALSE),0)</f>
        <v>28266334.300000001</v>
      </c>
      <c r="D22" s="75" t="str">
        <f>IFERROR(VLOOKUP(A22,'[4]Summary - All Payers'!$A$7:$X$51,18,FALSE),0)</f>
        <v xml:space="preserve"> </v>
      </c>
      <c r="E22" s="75">
        <f>IFERROR(VLOOKUP(A22,'[4]Summary - All Payers'!$A$7:$X$50,16,FALSE),0)</f>
        <v>33218957.609999999</v>
      </c>
      <c r="F22" s="75">
        <f>IFERROR(VLOOKUP(A22,'[4]Summary - All Payers'!$A$7:$X$50,19,FALSE),0)</f>
        <v>61485291.909999996</v>
      </c>
      <c r="G22" s="94">
        <f t="shared" si="0"/>
        <v>28266334.300000001</v>
      </c>
      <c r="H22" s="75">
        <f>IFERROR(VLOOKUP(A22,'[4]Summary - All Payers'!$A$7:$X$51,20,FALSE),0)</f>
        <v>498023976.82999998</v>
      </c>
      <c r="I22" s="105"/>
      <c r="J22" s="105"/>
      <c r="K22" s="105"/>
      <c r="L22" s="106"/>
      <c r="M22" s="106"/>
    </row>
    <row r="23" spans="1:13" x14ac:dyDescent="0.25">
      <c r="A23" s="62">
        <v>210027</v>
      </c>
      <c r="B23" s="62" t="s">
        <v>139</v>
      </c>
      <c r="C23" s="75">
        <f>IFERROR(VLOOKUP(A23,'[4]Summary - All Payers'!$A$7:$X$51,17,FALSE),0)</f>
        <v>18760057.050000001</v>
      </c>
      <c r="D23" s="75" t="str">
        <f>IFERROR(VLOOKUP(A23,'[4]Summary - All Payers'!$A$7:$X$51,18,FALSE),0)</f>
        <v xml:space="preserve"> </v>
      </c>
      <c r="E23" s="75">
        <f>IFERROR(VLOOKUP(A23,'[4]Summary - All Payers'!$A$7:$X$50,16,FALSE),0)</f>
        <v>21252548.91</v>
      </c>
      <c r="F23" s="75">
        <f>IFERROR(VLOOKUP(A23,'[4]Summary - All Payers'!$A$7:$X$50,19,FALSE),0)</f>
        <v>40012605.960000001</v>
      </c>
      <c r="G23" s="94">
        <f t="shared" si="0"/>
        <v>18760057.050000001</v>
      </c>
      <c r="H23" s="75">
        <f>IFERROR(VLOOKUP(A23,'[4]Summary - All Payers'!$A$7:$X$51,20,FALSE),0)</f>
        <v>387310015.88999999</v>
      </c>
      <c r="I23" s="105"/>
      <c r="J23" s="105"/>
      <c r="K23" s="105"/>
      <c r="L23" s="106"/>
      <c r="M23" s="106"/>
    </row>
    <row r="24" spans="1:13" x14ac:dyDescent="0.25">
      <c r="A24" s="62">
        <v>210028</v>
      </c>
      <c r="B24" s="62" t="s">
        <v>140</v>
      </c>
      <c r="C24" s="75">
        <f>IFERROR(VLOOKUP(A24,'[4]Summary - All Payers'!$A$7:$X$51,17,FALSE),0)</f>
        <v>14490846.199999999</v>
      </c>
      <c r="D24" s="75">
        <f>IFERROR(VLOOKUP(A24,'[4]Summary - All Payers'!$A$7:$X$51,18,FALSE),0)</f>
        <v>19315.080000000002</v>
      </c>
      <c r="E24" s="75">
        <f>IFERROR(VLOOKUP(A24,'[4]Summary - All Payers'!$A$7:$X$50,16,FALSE),0)</f>
        <v>11451744.32</v>
      </c>
      <c r="F24" s="75">
        <f>IFERROR(VLOOKUP(A24,'[4]Summary - All Payers'!$A$7:$X$50,19,FALSE),0)</f>
        <v>25961905.600000001</v>
      </c>
      <c r="G24" s="94">
        <f t="shared" si="0"/>
        <v>14510161.279999999</v>
      </c>
      <c r="H24" s="75">
        <f>IFERROR(VLOOKUP(A24,'[4]Summary - All Payers'!$A$7:$X$51,20,FALSE),0)</f>
        <v>229145423.69</v>
      </c>
      <c r="I24" s="105"/>
      <c r="J24" s="105"/>
      <c r="K24" s="105"/>
      <c r="L24" s="106"/>
      <c r="M24" s="106"/>
    </row>
    <row r="25" spans="1:13" x14ac:dyDescent="0.25">
      <c r="A25" s="62">
        <v>210029</v>
      </c>
      <c r="B25" s="62" t="s">
        <v>141</v>
      </c>
      <c r="C25" s="75">
        <f>IFERROR(VLOOKUP(A25,'[4]Summary - All Payers'!$A$7:$X$51,17,FALSE),0)</f>
        <v>38189100.399999999</v>
      </c>
      <c r="D25" s="75">
        <f>IFERROR(VLOOKUP(A25,'[4]Summary - All Payers'!$A$7:$X$51,18,FALSE),0)</f>
        <v>50057.58</v>
      </c>
      <c r="E25" s="75">
        <f>IFERROR(VLOOKUP(A25,'[4]Summary - All Payers'!$A$7:$X$50,16,FALSE),0)</f>
        <v>49095214.82</v>
      </c>
      <c r="F25" s="75">
        <f>IFERROR(VLOOKUP(A25,'[4]Summary - All Payers'!$A$7:$X$50,19,FALSE),0)</f>
        <v>87334372.799999997</v>
      </c>
      <c r="G25" s="94">
        <f t="shared" si="0"/>
        <v>38239157.979999997</v>
      </c>
      <c r="H25" s="75">
        <f>IFERROR(VLOOKUP(A25,'[4]Summary - All Payers'!$A$7:$X$51,20,FALSE),0)</f>
        <v>805427349.48000002</v>
      </c>
      <c r="I25" s="105"/>
      <c r="J25" s="105"/>
      <c r="K25" s="105"/>
      <c r="L25" s="106"/>
      <c r="M25" s="106"/>
    </row>
    <row r="26" spans="1:13" x14ac:dyDescent="0.25">
      <c r="A26" s="62">
        <v>210030</v>
      </c>
      <c r="B26" s="62" t="s">
        <v>86</v>
      </c>
      <c r="C26" s="75">
        <f>IFERROR(VLOOKUP(A26,'[4]Summary - All Payers'!$A$7:$X$51,17,FALSE),0)</f>
        <v>2589332.81</v>
      </c>
      <c r="D26" s="75" t="str">
        <f>IFERROR(VLOOKUP(A26,'[4]Summary - All Payers'!$A$7:$X$51,18,FALSE),0)</f>
        <v xml:space="preserve"> </v>
      </c>
      <c r="E26" s="75">
        <f>IFERROR(VLOOKUP(A26,'[4]Summary - All Payers'!$A$7:$X$50,16,FALSE),0)</f>
        <v>1120645.9099999999</v>
      </c>
      <c r="F26" s="75">
        <f>IFERROR(VLOOKUP(A26,'[4]Summary - All Payers'!$A$7:$X$50,19,FALSE),0)</f>
        <v>3709978.72</v>
      </c>
      <c r="G26" s="94">
        <f t="shared" si="0"/>
        <v>2589332.81</v>
      </c>
      <c r="H26" s="75">
        <f>IFERROR(VLOOKUP(A26,'[4]Summary - All Payers'!$A$7:$X$51,20,FALSE),0)</f>
        <v>52843103.469999999</v>
      </c>
      <c r="I26" s="105"/>
      <c r="J26" s="105"/>
      <c r="K26" s="105"/>
      <c r="L26" s="106"/>
      <c r="M26" s="106"/>
    </row>
    <row r="27" spans="1:13" x14ac:dyDescent="0.25">
      <c r="A27" s="62">
        <v>210032</v>
      </c>
      <c r="B27" s="62" t="s">
        <v>87</v>
      </c>
      <c r="C27" s="75">
        <f>IFERROR(VLOOKUP(A27,'[4]Summary - All Payers'!$A$7:$X$51,17,FALSE),0)</f>
        <v>14194029.32</v>
      </c>
      <c r="D27" s="75" t="str">
        <f>IFERROR(VLOOKUP(A27,'[4]Summary - All Payers'!$A$7:$X$51,18,FALSE),0)</f>
        <v xml:space="preserve"> </v>
      </c>
      <c r="E27" s="75">
        <f>IFERROR(VLOOKUP(A27,'[4]Summary - All Payers'!$A$7:$X$50,16,FALSE),0)</f>
        <v>12001843.25</v>
      </c>
      <c r="F27" s="75">
        <f>IFERROR(VLOOKUP(A27,'[4]Summary - All Payers'!$A$7:$X$50,19,FALSE),0)</f>
        <v>26195872.57</v>
      </c>
      <c r="G27" s="94">
        <f t="shared" si="0"/>
        <v>14194029.32</v>
      </c>
      <c r="H27" s="75">
        <f>IFERROR(VLOOKUP(A27,'[4]Summary - All Payers'!$A$7:$X$51,20,FALSE),0)</f>
        <v>196955156.5</v>
      </c>
      <c r="I27" s="105"/>
      <c r="J27" s="105"/>
      <c r="K27" s="105"/>
      <c r="L27" s="106"/>
      <c r="M27" s="106"/>
    </row>
    <row r="28" spans="1:13" x14ac:dyDescent="0.25">
      <c r="A28" s="62">
        <v>210033</v>
      </c>
      <c r="B28" s="62" t="s">
        <v>88</v>
      </c>
      <c r="C28" s="75">
        <f>IFERROR(VLOOKUP(A28,'[4]Summary - All Payers'!$A$7:$X$51,17,FALSE),0)</f>
        <v>24048511.960000001</v>
      </c>
      <c r="D28" s="75">
        <f>IFERROR(VLOOKUP(A28,'[4]Summary - All Payers'!$A$7:$X$51,18,FALSE),0)</f>
        <v>48686.78</v>
      </c>
      <c r="E28" s="75">
        <f>IFERROR(VLOOKUP(A28,'[4]Summary - All Payers'!$A$7:$X$50,16,FALSE),0)</f>
        <v>20524978.68</v>
      </c>
      <c r="F28" s="75">
        <f>IFERROR(VLOOKUP(A28,'[4]Summary - All Payers'!$A$7:$X$50,19,FALSE),0)</f>
        <v>44622177.420000002</v>
      </c>
      <c r="G28" s="94">
        <f t="shared" si="0"/>
        <v>24097198.740000002</v>
      </c>
      <c r="H28" s="75">
        <f>IFERROR(VLOOKUP(A28,'[4]Summary - All Payers'!$A$7:$X$51,20,FALSE),0)</f>
        <v>279058075.01999998</v>
      </c>
      <c r="I28" s="105"/>
      <c r="J28" s="105"/>
      <c r="K28" s="105"/>
      <c r="L28" s="106"/>
      <c r="M28" s="106"/>
    </row>
    <row r="29" spans="1:13" x14ac:dyDescent="0.25">
      <c r="A29" s="62">
        <v>210034</v>
      </c>
      <c r="B29" s="62" t="s">
        <v>142</v>
      </c>
      <c r="C29" s="75">
        <f>IFERROR(VLOOKUP(A29,'[4]Summary - All Payers'!$A$7:$X$51,17,FALSE),0)</f>
        <v>14015208.359999999</v>
      </c>
      <c r="D29" s="75" t="str">
        <f>IFERROR(VLOOKUP(A29,'[4]Summary - All Payers'!$A$7:$X$51,18,FALSE),0)</f>
        <v xml:space="preserve"> </v>
      </c>
      <c r="E29" s="75">
        <f>IFERROR(VLOOKUP(A29,'[4]Summary - All Payers'!$A$7:$X$50,16,FALSE),0)</f>
        <v>18463374.030000001</v>
      </c>
      <c r="F29" s="75">
        <f>IFERROR(VLOOKUP(A29,'[4]Summary - All Payers'!$A$7:$X$50,19,FALSE),0)</f>
        <v>32478582.390000001</v>
      </c>
      <c r="G29" s="94">
        <f t="shared" si="0"/>
        <v>14015208.359999999</v>
      </c>
      <c r="H29" s="75">
        <f>IFERROR(VLOOKUP(A29,'[4]Summary - All Payers'!$A$7:$X$51,20,FALSE),0)</f>
        <v>218983119.30000001</v>
      </c>
      <c r="I29" s="105"/>
      <c r="J29" s="105"/>
      <c r="K29" s="105"/>
      <c r="L29" s="106"/>
      <c r="M29" s="106"/>
    </row>
    <row r="30" spans="1:13" x14ac:dyDescent="0.25">
      <c r="A30" s="62">
        <v>210035</v>
      </c>
      <c r="B30" s="62" t="s">
        <v>143</v>
      </c>
      <c r="C30" s="75">
        <f>IFERROR(VLOOKUP(A30,'[4]Summary - All Payers'!$A$7:$X$51,17,FALSE),0)</f>
        <v>10972917.949999999</v>
      </c>
      <c r="D30" s="75">
        <f>IFERROR(VLOOKUP(A30,'[4]Summary - All Payers'!$A$7:$X$51,18,FALSE),0)</f>
        <v>12034.74</v>
      </c>
      <c r="E30" s="75">
        <f>IFERROR(VLOOKUP(A30,'[4]Summary - All Payers'!$A$7:$X$50,16,FALSE),0)</f>
        <v>14113876.810000001</v>
      </c>
      <c r="F30" s="75">
        <f>IFERROR(VLOOKUP(A30,'[4]Summary - All Payers'!$A$7:$X$50,19,FALSE),0)</f>
        <v>25098829.5</v>
      </c>
      <c r="G30" s="94">
        <f t="shared" si="0"/>
        <v>10984952.689999999</v>
      </c>
      <c r="H30" s="75">
        <f>IFERROR(VLOOKUP(A30,'[4]Summary - All Payers'!$A$7:$X$51,20,FALSE),0)</f>
        <v>185108418.94999999</v>
      </c>
      <c r="I30" s="105"/>
      <c r="J30" s="105"/>
      <c r="K30" s="105"/>
      <c r="L30" s="106"/>
      <c r="M30" s="106"/>
    </row>
    <row r="31" spans="1:13" x14ac:dyDescent="0.25">
      <c r="A31" s="62">
        <v>210037</v>
      </c>
      <c r="B31" s="62" t="s">
        <v>91</v>
      </c>
      <c r="C31" s="75">
        <f>IFERROR(VLOOKUP(A31,'[4]Summary - All Payers'!$A$7:$X$51,17,FALSE),0)</f>
        <v>13445622.119999999</v>
      </c>
      <c r="D31" s="75">
        <f>IFERROR(VLOOKUP(A31,'[4]Summary - All Payers'!$A$7:$X$51,18,FALSE),0)</f>
        <v>42904.95</v>
      </c>
      <c r="E31" s="75">
        <f>IFERROR(VLOOKUP(A31,'[4]Summary - All Payers'!$A$7:$X$50,16,FALSE),0)</f>
        <v>15470556.529999999</v>
      </c>
      <c r="F31" s="75">
        <f>IFERROR(VLOOKUP(A31,'[4]Summary - All Payers'!$A$7:$X$50,19,FALSE),0)</f>
        <v>28959083.600000001</v>
      </c>
      <c r="G31" s="94">
        <f t="shared" si="0"/>
        <v>13488527.069999998</v>
      </c>
      <c r="H31" s="75">
        <f>IFERROR(VLOOKUP(A31,'[4]Summary - All Payers'!$A$7:$X$51,20,FALSE),0)</f>
        <v>293645542.57999998</v>
      </c>
      <c r="I31" s="105"/>
      <c r="J31" s="105"/>
      <c r="K31" s="105"/>
      <c r="L31" s="106"/>
      <c r="M31" s="106"/>
    </row>
    <row r="32" spans="1:13" x14ac:dyDescent="0.25">
      <c r="A32" s="62">
        <v>210038</v>
      </c>
      <c r="B32" s="62" t="s">
        <v>92</v>
      </c>
      <c r="C32" s="75">
        <f>IFERROR(VLOOKUP(A32,'[4]Summary - All Payers'!$A$7:$X$51,17,FALSE),0)</f>
        <v>18202065.199999999</v>
      </c>
      <c r="D32" s="75" t="str">
        <f>IFERROR(VLOOKUP(A32,'[4]Summary - All Payers'!$A$7:$X$51,18,FALSE),0)</f>
        <v xml:space="preserve"> </v>
      </c>
      <c r="E32" s="75">
        <f>IFERROR(VLOOKUP(A32,'[4]Summary - All Payers'!$A$7:$X$50,16,FALSE),0)</f>
        <v>15216588.07</v>
      </c>
      <c r="F32" s="75">
        <f>IFERROR(VLOOKUP(A32,'[4]Summary - All Payers'!$A$7:$X$50,19,FALSE),0)</f>
        <v>33418653.27</v>
      </c>
      <c r="G32" s="94">
        <f t="shared" si="0"/>
        <v>18202065.199999999</v>
      </c>
      <c r="H32" s="75">
        <f>IFERROR(VLOOKUP(A32,'[4]Summary - All Payers'!$A$7:$X$51,20,FALSE),0)</f>
        <v>276842327.23000002</v>
      </c>
      <c r="I32" s="105"/>
      <c r="J32" s="105"/>
      <c r="K32" s="105"/>
      <c r="L32" s="106"/>
      <c r="M32" s="106"/>
    </row>
    <row r="33" spans="1:13" x14ac:dyDescent="0.25">
      <c r="A33" s="62">
        <v>210039</v>
      </c>
      <c r="B33" s="62" t="s">
        <v>93</v>
      </c>
      <c r="C33" s="75">
        <f>IFERROR(VLOOKUP(A33,'[4]Summary - All Payers'!$A$7:$X$51,17,FALSE),0)</f>
        <v>10889908.41</v>
      </c>
      <c r="D33" s="75">
        <f>IFERROR(VLOOKUP(A33,'[4]Summary - All Payers'!$A$7:$X$51,18,FALSE),0)</f>
        <v>40902.21</v>
      </c>
      <c r="E33" s="75">
        <f>IFERROR(VLOOKUP(A33,'[4]Summary - All Payers'!$A$7:$X$50,16,FALSE),0)</f>
        <v>8879788.0899999999</v>
      </c>
      <c r="F33" s="75">
        <f>IFERROR(VLOOKUP(A33,'[4]Summary - All Payers'!$A$7:$X$50,19,FALSE),0)</f>
        <v>19810598.710000001</v>
      </c>
      <c r="G33" s="94">
        <f t="shared" si="0"/>
        <v>10930810.620000001</v>
      </c>
      <c r="H33" s="75">
        <f>IFERROR(VLOOKUP(A33,'[4]Summary - All Payers'!$A$7:$X$51,20,FALSE),0)</f>
        <v>178117521.80000001</v>
      </c>
      <c r="I33" s="105"/>
      <c r="J33" s="105"/>
      <c r="K33" s="105"/>
      <c r="L33" s="106"/>
      <c r="M33" s="106"/>
    </row>
    <row r="34" spans="1:13" x14ac:dyDescent="0.25">
      <c r="A34" s="62">
        <v>210040</v>
      </c>
      <c r="B34" s="62" t="s">
        <v>94</v>
      </c>
      <c r="C34" s="75">
        <f>IFERROR(VLOOKUP(A34,'[4]Summary - All Payers'!$A$7:$X$51,17,FALSE),0)</f>
        <v>23258964.030000001</v>
      </c>
      <c r="D34" s="75" t="str">
        <f>IFERROR(VLOOKUP(A34,'[4]Summary - All Payers'!$A$7:$X$51,18,FALSE),0)</f>
        <v xml:space="preserve"> </v>
      </c>
      <c r="E34" s="75">
        <f>IFERROR(VLOOKUP(A34,'[4]Summary - All Payers'!$A$7:$X$50,16,FALSE),0)</f>
        <v>27114039.710000001</v>
      </c>
      <c r="F34" s="75">
        <f>IFERROR(VLOOKUP(A34,'[4]Summary - All Payers'!$A$7:$X$50,19,FALSE),0)</f>
        <v>50373003.740000002</v>
      </c>
      <c r="G34" s="94">
        <f t="shared" si="0"/>
        <v>23258964.030000001</v>
      </c>
      <c r="H34" s="75">
        <f>IFERROR(VLOOKUP(A34,'[4]Summary - All Payers'!$A$7:$X$51,20,FALSE),0)</f>
        <v>307479451.49000001</v>
      </c>
      <c r="I34" s="105"/>
      <c r="J34" s="105"/>
      <c r="K34" s="105"/>
      <c r="L34" s="106"/>
      <c r="M34" s="106"/>
    </row>
    <row r="35" spans="1:13" x14ac:dyDescent="0.25">
      <c r="A35" s="62">
        <v>210043</v>
      </c>
      <c r="B35" s="62" t="s">
        <v>95</v>
      </c>
      <c r="C35" s="75">
        <f>IFERROR(VLOOKUP(A35,'[4]Summary - All Payers'!$A$7:$X$51,17,FALSE),0)</f>
        <v>28477659.870000001</v>
      </c>
      <c r="D35" s="75">
        <f>IFERROR(VLOOKUP(A35,'[4]Summary - All Payers'!$A$7:$X$51,18,FALSE),0)</f>
        <v>324670.46000000002</v>
      </c>
      <c r="E35" s="75">
        <f>IFERROR(VLOOKUP(A35,'[4]Summary - All Payers'!$A$7:$X$50,16,FALSE),0)</f>
        <v>44628913.310000002</v>
      </c>
      <c r="F35" s="75">
        <f>IFERROR(VLOOKUP(A35,'[4]Summary - All Payers'!$A$7:$X$50,19,FALSE),0)</f>
        <v>73431243.640000001</v>
      </c>
      <c r="G35" s="94">
        <f t="shared" si="0"/>
        <v>28802330.330000002</v>
      </c>
      <c r="H35" s="75">
        <f>IFERROR(VLOOKUP(A35,'[4]Summary - All Payers'!$A$7:$X$51,20,FALSE),0)</f>
        <v>517160748.32999998</v>
      </c>
      <c r="I35" s="105"/>
      <c r="J35" s="105"/>
      <c r="K35" s="105"/>
      <c r="L35" s="106"/>
      <c r="M35" s="106"/>
    </row>
    <row r="36" spans="1:13" x14ac:dyDescent="0.25">
      <c r="A36" s="62">
        <v>210044</v>
      </c>
      <c r="B36" s="62" t="s">
        <v>96</v>
      </c>
      <c r="C36" s="75">
        <f>IFERROR(VLOOKUP(A36,'[4]Summary - All Payers'!$A$7:$X$51,17,FALSE),0)</f>
        <v>25391120.710000001</v>
      </c>
      <c r="D36" s="75">
        <f>IFERROR(VLOOKUP(A36,'[4]Summary - All Payers'!$A$7:$X$51,18,FALSE),0)</f>
        <v>332602.92</v>
      </c>
      <c r="E36" s="75">
        <f>IFERROR(VLOOKUP(A36,'[4]Summary - All Payers'!$A$7:$X$50,16,FALSE),0)</f>
        <v>25200295.600000001</v>
      </c>
      <c r="F36" s="75">
        <f>IFERROR(VLOOKUP(A36,'[4]Summary - All Payers'!$A$7:$X$50,19,FALSE),0)</f>
        <v>50924019.229999997</v>
      </c>
      <c r="G36" s="94">
        <f t="shared" si="0"/>
        <v>25723723.630000003</v>
      </c>
      <c r="H36" s="75">
        <f>IFERROR(VLOOKUP(A36,'[4]Summary - All Payers'!$A$7:$X$51,20,FALSE),0)</f>
        <v>506841761.38</v>
      </c>
      <c r="I36" s="105"/>
      <c r="J36" s="105"/>
      <c r="K36" s="105"/>
      <c r="L36" s="106"/>
      <c r="M36" s="106"/>
    </row>
    <row r="37" spans="1:13" x14ac:dyDescent="0.25">
      <c r="A37" s="62">
        <v>210045</v>
      </c>
      <c r="B37" s="62" t="s">
        <v>97</v>
      </c>
      <c r="C37" s="75">
        <f>IFERROR(VLOOKUP(A37,'[4]Summary - All Payers'!$A$7:$X$51,17,FALSE),0)</f>
        <v>0</v>
      </c>
      <c r="D37" s="75">
        <f>IFERROR(VLOOKUP(A37,'[4]Summary - All Payers'!$A$7:$X$51,18,FALSE),0)</f>
        <v>0</v>
      </c>
      <c r="E37" s="75">
        <f>IFERROR(VLOOKUP(A37,'[4]Summary - All Payers'!$A$7:$X$50,16,FALSE),0)</f>
        <v>0</v>
      </c>
      <c r="F37" s="75">
        <f>IFERROR(VLOOKUP(A37,'[4]Summary - All Payers'!$A$7:$X$50,19,FALSE),0)</f>
        <v>0</v>
      </c>
      <c r="G37" s="94">
        <f t="shared" si="0"/>
        <v>0</v>
      </c>
      <c r="H37" s="75">
        <f>IFERROR(VLOOKUP(A37,'[4]Summary - All Payers'!$A$7:$X$51,20,FALSE),0)</f>
        <v>0</v>
      </c>
      <c r="I37" s="105"/>
      <c r="J37" s="105"/>
      <c r="K37" s="105"/>
      <c r="L37" s="106"/>
      <c r="M37" s="106"/>
    </row>
    <row r="38" spans="1:13" x14ac:dyDescent="0.25">
      <c r="A38" s="62">
        <v>210048</v>
      </c>
      <c r="B38" s="62" t="s">
        <v>144</v>
      </c>
      <c r="C38" s="75">
        <f>IFERROR(VLOOKUP(A38,'[4]Summary - All Payers'!$A$7:$X$51,17,FALSE),0)</f>
        <v>18746381.5</v>
      </c>
      <c r="D38" s="75">
        <f>IFERROR(VLOOKUP(A38,'[4]Summary - All Payers'!$A$7:$X$51,18,FALSE),0)</f>
        <v>53188.07</v>
      </c>
      <c r="E38" s="75">
        <f>IFERROR(VLOOKUP(A38,'[4]Summary - All Payers'!$A$7:$X$50,16,FALSE),0)</f>
        <v>29715043.989999998</v>
      </c>
      <c r="F38" s="75">
        <f>IFERROR(VLOOKUP(A38,'[4]Summary - All Payers'!$A$7:$X$50,19,FALSE),0)</f>
        <v>48514613.560000002</v>
      </c>
      <c r="G38" s="94">
        <f t="shared" si="0"/>
        <v>18799569.57</v>
      </c>
      <c r="H38" s="75">
        <f>IFERROR(VLOOKUP(A38,'[4]Summary - All Payers'!$A$7:$X$51,20,FALSE),0)</f>
        <v>369798662.39999998</v>
      </c>
      <c r="I38" s="105"/>
      <c r="J38" s="105"/>
      <c r="K38" s="105"/>
      <c r="L38" s="106"/>
      <c r="M38" s="106"/>
    </row>
    <row r="39" spans="1:13" x14ac:dyDescent="0.25">
      <c r="A39" s="62">
        <v>210049</v>
      </c>
      <c r="B39" s="62" t="s">
        <v>145</v>
      </c>
      <c r="C39" s="75">
        <f>IFERROR(VLOOKUP(A39,'[4]Summary - All Payers'!$A$7:$X$51,17,FALSE),0)</f>
        <v>22828790.59</v>
      </c>
      <c r="D39" s="75">
        <f>IFERROR(VLOOKUP(A39,'[4]Summary - All Payers'!$A$7:$X$51,18,FALSE),0)</f>
        <v>39665.160000000003</v>
      </c>
      <c r="E39" s="75">
        <f>IFERROR(VLOOKUP(A39,'[4]Summary - All Payers'!$A$7:$X$50,16,FALSE),0)</f>
        <v>26004718.449999999</v>
      </c>
      <c r="F39" s="75">
        <f>IFERROR(VLOOKUP(A39,'[4]Summary - All Payers'!$A$7:$X$50,19,FALSE),0)</f>
        <v>48873174.200000003</v>
      </c>
      <c r="G39" s="94">
        <f t="shared" si="0"/>
        <v>22868455.75</v>
      </c>
      <c r="H39" s="75">
        <f>IFERROR(VLOOKUP(A39,'[4]Summary - All Payers'!$A$7:$X$51,20,FALSE),0)</f>
        <v>380230984.33999997</v>
      </c>
      <c r="I39" s="105"/>
      <c r="J39" s="105"/>
      <c r="K39" s="105"/>
      <c r="L39" s="106"/>
      <c r="M39" s="106"/>
    </row>
    <row r="40" spans="1:13" x14ac:dyDescent="0.25">
      <c r="A40" s="62">
        <v>210051</v>
      </c>
      <c r="B40" s="62" t="s">
        <v>100</v>
      </c>
      <c r="C40" s="75">
        <f>IFERROR(VLOOKUP(A40,'[4]Summary - All Payers'!$A$7:$X$51,17,FALSE),0)</f>
        <v>33552825.579999998</v>
      </c>
      <c r="D40" s="75" t="str">
        <f>IFERROR(VLOOKUP(A40,'[4]Summary - All Payers'!$A$7:$X$51,18,FALSE),0)</f>
        <v xml:space="preserve"> </v>
      </c>
      <c r="E40" s="75">
        <f>IFERROR(VLOOKUP(A40,'[4]Summary - All Payers'!$A$7:$X$50,16,FALSE),0)</f>
        <v>27141217.379999999</v>
      </c>
      <c r="F40" s="75">
        <f>IFERROR(VLOOKUP(A40,'[4]Summary - All Payers'!$A$7:$X$50,19,FALSE),0)</f>
        <v>60694042.960000001</v>
      </c>
      <c r="G40" s="94">
        <f t="shared" si="0"/>
        <v>33552825.579999998</v>
      </c>
      <c r="H40" s="75">
        <f>IFERROR(VLOOKUP(A40,'[4]Summary - All Payers'!$A$7:$X$51,20,FALSE),0)</f>
        <v>308144072.80000001</v>
      </c>
      <c r="I40" s="105"/>
      <c r="J40" s="105"/>
      <c r="K40" s="105"/>
      <c r="L40" s="106"/>
      <c r="M40" s="106"/>
    </row>
    <row r="41" spans="1:13" x14ac:dyDescent="0.25">
      <c r="A41" s="62">
        <v>210055</v>
      </c>
      <c r="B41" s="62" t="s">
        <v>146</v>
      </c>
      <c r="C41" s="75">
        <f>IFERROR(VLOOKUP(A41,'[4]Summary - All Payers'!$A$7:$X$51,17,FALSE),0)</f>
        <v>0</v>
      </c>
      <c r="D41" s="75">
        <f>IFERROR(VLOOKUP(A41,'[4]Summary - All Payers'!$A$7:$X$51,18,FALSE),0)</f>
        <v>0</v>
      </c>
      <c r="E41" s="75">
        <f>IFERROR(VLOOKUP(A41,'[4]Summary - All Payers'!$A$7:$X$50,16,FALSE),0)</f>
        <v>0</v>
      </c>
      <c r="F41" s="75">
        <f>IFERROR(VLOOKUP(A41,'[4]Summary - All Payers'!$A$7:$X$50,19,FALSE),0)</f>
        <v>0</v>
      </c>
      <c r="G41" s="94">
        <f t="shared" si="0"/>
        <v>0</v>
      </c>
      <c r="H41" s="75">
        <f>IFERROR(VLOOKUP(A41,'[4]Summary - All Payers'!$A$7:$X$51,20,FALSE),0)</f>
        <v>0</v>
      </c>
      <c r="I41" s="105"/>
      <c r="J41" s="105"/>
      <c r="K41" s="105"/>
      <c r="L41" s="106"/>
      <c r="M41" s="106"/>
    </row>
    <row r="42" spans="1:13" x14ac:dyDescent="0.25">
      <c r="A42" s="62">
        <v>210056</v>
      </c>
      <c r="B42" s="62" t="s">
        <v>147</v>
      </c>
      <c r="C42" s="75">
        <f>IFERROR(VLOOKUP(A42,'[4]Summary - All Payers'!$A$7:$X$51,17,FALSE),0)</f>
        <v>32652047.93</v>
      </c>
      <c r="D42" s="75">
        <f>IFERROR(VLOOKUP(A42,'[4]Summary - All Payers'!$A$7:$X$51,18,FALSE),0)</f>
        <v>11085.77</v>
      </c>
      <c r="E42" s="75">
        <f>IFERROR(VLOOKUP(A42,'[4]Summary - All Payers'!$A$7:$X$50,16,FALSE),0)</f>
        <v>28780675.77</v>
      </c>
      <c r="F42" s="75">
        <f>IFERROR(VLOOKUP(A42,'[4]Summary - All Payers'!$A$7:$X$50,19,FALSE),0)</f>
        <v>61443809.469999999</v>
      </c>
      <c r="G42" s="94">
        <f t="shared" si="0"/>
        <v>32663133.699999999</v>
      </c>
      <c r="H42" s="75">
        <f>IFERROR(VLOOKUP(A42,'[4]Summary - All Payers'!$A$7:$X$51,20,FALSE),0)</f>
        <v>318559526.25999999</v>
      </c>
      <c r="I42" s="105"/>
      <c r="J42" s="105"/>
      <c r="K42" s="105"/>
      <c r="L42" s="106"/>
      <c r="M42" s="106"/>
    </row>
    <row r="43" spans="1:13" x14ac:dyDescent="0.25">
      <c r="A43" s="62">
        <v>210057</v>
      </c>
      <c r="B43" s="62" t="s">
        <v>102</v>
      </c>
      <c r="C43" s="75">
        <f>IFERROR(VLOOKUP(A43,'[4]Summary - All Payers'!$A$7:$X$51,17,FALSE),0)</f>
        <v>19302224.41</v>
      </c>
      <c r="D43" s="75">
        <f>IFERROR(VLOOKUP(A43,'[4]Summary - All Payers'!$A$7:$X$51,18,FALSE),0)</f>
        <v>397798.91</v>
      </c>
      <c r="E43" s="75">
        <f>IFERROR(VLOOKUP(A43,'[4]Summary - All Payers'!$A$7:$X$50,16,FALSE),0)</f>
        <v>38154043.560000002</v>
      </c>
      <c r="F43" s="75">
        <f>IFERROR(VLOOKUP(A43,'[4]Summary - All Payers'!$A$7:$X$50,19,FALSE),0)</f>
        <v>57854066.880000003</v>
      </c>
      <c r="G43" s="94">
        <f t="shared" si="0"/>
        <v>19700023.32</v>
      </c>
      <c r="H43" s="75">
        <f>IFERROR(VLOOKUP(A43,'[4]Summary - All Payers'!$A$7:$X$51,20,FALSE),0)</f>
        <v>533060766.31999999</v>
      </c>
      <c r="I43" s="105"/>
      <c r="J43" s="105"/>
      <c r="K43" s="105"/>
      <c r="L43" s="106"/>
      <c r="M43" s="106"/>
    </row>
    <row r="44" spans="1:13" x14ac:dyDescent="0.25">
      <c r="A44" s="62">
        <v>210058</v>
      </c>
      <c r="B44" s="62" t="s">
        <v>103</v>
      </c>
      <c r="C44" s="75" t="str">
        <f>IFERROR(VLOOKUP(A44,'[4]Summary - All Payers'!$A$7:$X$51,17,FALSE),0)</f>
        <v xml:space="preserve"> </v>
      </c>
      <c r="D44" s="75" t="str">
        <f>IFERROR(VLOOKUP(A44,'[4]Summary - All Payers'!$A$7:$X$51,18,FALSE),0)</f>
        <v xml:space="preserve"> </v>
      </c>
      <c r="E44" s="75">
        <f>IFERROR(VLOOKUP(A44,'[4]Summary - All Payers'!$A$7:$X$50,16,FALSE),0)</f>
        <v>227802.33</v>
      </c>
      <c r="F44" s="75">
        <f>IFERROR(VLOOKUP(A44,'[4]Summary - All Payers'!$A$7:$X$50,19,FALSE),0)</f>
        <v>227802.33</v>
      </c>
      <c r="G44" s="94">
        <f t="shared" si="0"/>
        <v>0</v>
      </c>
      <c r="H44" s="75">
        <f>IFERROR(VLOOKUP(A44,'[4]Summary - All Payers'!$A$7:$X$51,20,FALSE),0)</f>
        <v>147205778.97999999</v>
      </c>
      <c r="I44" s="105"/>
      <c r="J44" s="105"/>
      <c r="K44" s="105"/>
      <c r="L44" s="106"/>
      <c r="M44" s="106"/>
    </row>
    <row r="45" spans="1:13" x14ac:dyDescent="0.25">
      <c r="A45" s="62">
        <v>210060</v>
      </c>
      <c r="B45" s="62" t="s">
        <v>148</v>
      </c>
      <c r="C45" s="75">
        <f>IFERROR(VLOOKUP(A45,'[4]Summary - All Payers'!$A$7:$X$51,17,FALSE),0)</f>
        <v>8189652.6399999997</v>
      </c>
      <c r="D45" s="75" t="str">
        <f>IFERROR(VLOOKUP(A45,'[4]Summary - All Payers'!$A$7:$X$51,18,FALSE),0)</f>
        <v xml:space="preserve"> </v>
      </c>
      <c r="E45" s="75">
        <f>IFERROR(VLOOKUP(A45,'[4]Summary - All Payers'!$A$7:$X$50,16,FALSE),0)</f>
        <v>2886293.5</v>
      </c>
      <c r="F45" s="75">
        <f>IFERROR(VLOOKUP(A45,'[4]Summary - All Payers'!$A$7:$X$50,19,FALSE),0)</f>
        <v>11075946.140000001</v>
      </c>
      <c r="G45" s="94">
        <f t="shared" si="0"/>
        <v>8189652.6399999997</v>
      </c>
      <c r="H45" s="75">
        <f>IFERROR(VLOOKUP(A45,'[4]Summary - All Payers'!$A$7:$X$51,20,FALSE),0)</f>
        <v>64966691.590000004</v>
      </c>
      <c r="I45" s="105"/>
      <c r="J45" s="105"/>
      <c r="K45" s="105"/>
      <c r="L45" s="106"/>
      <c r="M45" s="106"/>
    </row>
    <row r="46" spans="1:13" x14ac:dyDescent="0.25">
      <c r="A46" s="62">
        <v>210061</v>
      </c>
      <c r="B46" s="62" t="s">
        <v>105</v>
      </c>
      <c r="C46" s="75">
        <f>IFERROR(VLOOKUP(A46,'[4]Summary - All Payers'!$A$7:$X$51,17,FALSE),0)</f>
        <v>7801934.6900000004</v>
      </c>
      <c r="D46" s="75">
        <f>IFERROR(VLOOKUP(A46,'[4]Summary - All Payers'!$A$7:$X$51,18,FALSE),0)</f>
        <v>10046.06</v>
      </c>
      <c r="E46" s="75">
        <f>IFERROR(VLOOKUP(A46,'[4]Summary - All Payers'!$A$7:$X$50,16,FALSE),0)</f>
        <v>5235861.5199999996</v>
      </c>
      <c r="F46" s="75">
        <f>IFERROR(VLOOKUP(A46,'[4]Summary - All Payers'!$A$7:$X$50,19,FALSE),0)</f>
        <v>13047842.27</v>
      </c>
      <c r="G46" s="94">
        <f t="shared" si="0"/>
        <v>7811980.75</v>
      </c>
      <c r="H46" s="75">
        <f>IFERROR(VLOOKUP(A46,'[4]Summary - All Payers'!$A$7:$X$51,20,FALSE),0)</f>
        <v>130079320.42</v>
      </c>
      <c r="I46" s="105"/>
      <c r="J46" s="105"/>
      <c r="K46" s="105"/>
      <c r="L46" s="106"/>
      <c r="M46" s="106"/>
    </row>
    <row r="47" spans="1:13" x14ac:dyDescent="0.25">
      <c r="A47" s="62">
        <v>210062</v>
      </c>
      <c r="B47" s="62" t="s">
        <v>149</v>
      </c>
      <c r="C47" s="75">
        <f>IFERROR(VLOOKUP(A47,'[4]Summary - All Payers'!$A$7:$X$51,17,FALSE),0)</f>
        <v>25068380.68</v>
      </c>
      <c r="D47" s="75" t="str">
        <f>IFERROR(VLOOKUP(A47,'[4]Summary - All Payers'!$A$7:$X$51,18,FALSE),0)</f>
        <v xml:space="preserve"> </v>
      </c>
      <c r="E47" s="75">
        <f>IFERROR(VLOOKUP(A47,'[4]Summary - All Payers'!$A$7:$X$50,16,FALSE),0)</f>
        <v>24395678</v>
      </c>
      <c r="F47" s="75">
        <f>IFERROR(VLOOKUP(A47,'[4]Summary - All Payers'!$A$7:$X$50,19,FALSE),0)</f>
        <v>49464058.68</v>
      </c>
      <c r="G47" s="94">
        <f t="shared" si="0"/>
        <v>25068380.68</v>
      </c>
      <c r="H47" s="75">
        <f>IFERROR(VLOOKUP(A47,'[4]Summary - All Payers'!$A$7:$X$51,20,FALSE),0)</f>
        <v>327677280.29000002</v>
      </c>
      <c r="I47" s="105"/>
      <c r="J47" s="105"/>
      <c r="K47" s="105"/>
      <c r="L47" s="106"/>
      <c r="M47" s="106"/>
    </row>
    <row r="48" spans="1:13" x14ac:dyDescent="0.25">
      <c r="A48" s="62">
        <v>210063</v>
      </c>
      <c r="B48" s="62" t="s">
        <v>150</v>
      </c>
      <c r="C48" s="75">
        <f>IFERROR(VLOOKUP(A48,'[4]Summary - All Payers'!$A$7:$X$51,17,FALSE),0)</f>
        <v>16263062.77</v>
      </c>
      <c r="D48" s="75">
        <f>IFERROR(VLOOKUP(A48,'[4]Summary - All Payers'!$A$7:$X$51,18,FALSE),0)</f>
        <v>81588.06</v>
      </c>
      <c r="E48" s="75">
        <f>IFERROR(VLOOKUP(A48,'[4]Summary - All Payers'!$A$7:$X$50,16,FALSE),0)</f>
        <v>28543645.57</v>
      </c>
      <c r="F48" s="75">
        <f>IFERROR(VLOOKUP(A48,'[4]Summary - All Payers'!$A$7:$X$50,19,FALSE),0)</f>
        <v>44888296.399999999</v>
      </c>
      <c r="G48" s="94">
        <f t="shared" si="0"/>
        <v>16344650.83</v>
      </c>
      <c r="H48" s="75">
        <f>IFERROR(VLOOKUP(A48,'[4]Summary - All Payers'!$A$7:$X$51,20,FALSE),0)</f>
        <v>469047515.27999997</v>
      </c>
      <c r="I48" s="105"/>
      <c r="J48" s="105"/>
      <c r="K48" s="105"/>
      <c r="L48" s="106"/>
      <c r="M48" s="106"/>
    </row>
    <row r="49" spans="1:603" x14ac:dyDescent="0.25">
      <c r="A49" s="62">
        <v>210064</v>
      </c>
      <c r="B49" s="62" t="s">
        <v>108</v>
      </c>
      <c r="C49" s="75" t="str">
        <f>IFERROR(VLOOKUP(A49,'[4]Summary - All Payers'!$A$7:$X$51,17,FALSE),0)</f>
        <v xml:space="preserve"> </v>
      </c>
      <c r="D49" s="75" t="str">
        <f>IFERROR(VLOOKUP(A49,'[4]Summary - All Payers'!$A$7:$X$51,18,FALSE),0)</f>
        <v xml:space="preserve"> </v>
      </c>
      <c r="E49" s="75">
        <f>IFERROR(VLOOKUP(A49,'[4]Summary - All Payers'!$A$7:$X$50,16,FALSE),0)</f>
        <v>3284757.58</v>
      </c>
      <c r="F49" s="75">
        <f>IFERROR(VLOOKUP(A49,'[4]Summary - All Payers'!$A$7:$X$50,19,FALSE),0)</f>
        <v>3284757.58</v>
      </c>
      <c r="G49" s="94">
        <f t="shared" si="0"/>
        <v>0</v>
      </c>
      <c r="H49" s="75">
        <f>IFERROR(VLOOKUP(A49,'[4]Summary - All Payers'!$A$7:$X$51,20,FALSE),0)</f>
        <v>65858529.469999999</v>
      </c>
      <c r="I49" s="105"/>
      <c r="J49" s="105"/>
      <c r="K49" s="105"/>
      <c r="L49" s="106"/>
      <c r="M49" s="106"/>
    </row>
    <row r="50" spans="1:603" x14ac:dyDescent="0.25">
      <c r="A50" s="62">
        <v>210065</v>
      </c>
      <c r="B50" s="62" t="s">
        <v>109</v>
      </c>
      <c r="C50" s="75">
        <f>IFERROR(VLOOKUP(A50,'[4]Summary - All Payers'!$A$7:$X$51,17,FALSE),0)</f>
        <v>8721759.4499999993</v>
      </c>
      <c r="D50" s="75" t="str">
        <f>IFERROR(VLOOKUP(A50,'[4]Summary - All Payers'!$A$7:$X$51,18,FALSE),0)</f>
        <v xml:space="preserve"> </v>
      </c>
      <c r="E50" s="75">
        <f>IFERROR(VLOOKUP(A50,'[4]Summary - All Payers'!$A$7:$X$50,16,FALSE),0)</f>
        <v>10420086.140000001</v>
      </c>
      <c r="F50" s="75">
        <f>IFERROR(VLOOKUP(A50,'[4]Summary - All Payers'!$A$7:$X$50,19,FALSE),0)</f>
        <v>19141845.59</v>
      </c>
      <c r="G50" s="94">
        <f t="shared" si="0"/>
        <v>8721759.4499999993</v>
      </c>
      <c r="H50" s="75">
        <f>IFERROR(VLOOKUP(A50,'[4]Summary - All Payers'!$A$7:$X$51,20,FALSE),0)</f>
        <v>149555168.47</v>
      </c>
      <c r="I50" s="105"/>
      <c r="J50" s="105"/>
      <c r="K50" s="105"/>
      <c r="L50" s="106"/>
      <c r="M50" s="106"/>
    </row>
    <row r="51" spans="1:603" x14ac:dyDescent="0.25">
      <c r="A51" s="62"/>
      <c r="B51" s="62"/>
      <c r="C51" s="75"/>
      <c r="D51" s="75"/>
      <c r="E51" s="75"/>
      <c r="F51" s="75"/>
      <c r="G51" s="94"/>
      <c r="H51" s="100"/>
      <c r="I51" s="62"/>
      <c r="J51" s="107"/>
      <c r="K51" s="107"/>
      <c r="L51" s="62"/>
      <c r="M51" s="62"/>
    </row>
    <row r="52" spans="1:603" s="56" customFormat="1" x14ac:dyDescent="0.25">
      <c r="A52" s="90" t="s">
        <v>151</v>
      </c>
      <c r="B52" s="90" t="s">
        <v>151</v>
      </c>
      <c r="C52" s="91">
        <f>SUM(C3:C50)</f>
        <v>925273460.98000014</v>
      </c>
      <c r="D52" s="91">
        <f t="shared" ref="D52:H52" si="1">SUM(D3:D50)</f>
        <v>6575876.5</v>
      </c>
      <c r="E52" s="91">
        <f t="shared" si="1"/>
        <v>1282255868.1100001</v>
      </c>
      <c r="F52" s="91">
        <f>SUM(F3:F50)</f>
        <v>2214105205.5900006</v>
      </c>
      <c r="G52" s="91">
        <f>SUM(G3:G50)</f>
        <v>931849337.48000038</v>
      </c>
      <c r="H52" s="91">
        <f t="shared" si="1"/>
        <v>20548856495.669998</v>
      </c>
      <c r="I52" s="102">
        <f>F52/H52</f>
        <v>0.1077483414250594</v>
      </c>
      <c r="J52" s="103">
        <f>SUM(C52:D52)/H52</f>
        <v>4.534798993201189E-2</v>
      </c>
      <c r="K52" s="102">
        <f>E52/H52</f>
        <v>6.2400351493047498E-2</v>
      </c>
      <c r="L52" s="104">
        <f>J52/I52</f>
        <v>0.42086949397315876</v>
      </c>
      <c r="M52" s="104">
        <f>K52/I52</f>
        <v>0.57913050602684113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</row>
    <row r="53" spans="1:603" x14ac:dyDescent="0.25">
      <c r="C53" s="4">
        <f>1-D53</f>
        <v>0.99289304537813594</v>
      </c>
      <c r="D53" s="4">
        <f>D52/C52</f>
        <v>7.1069546218640953E-3</v>
      </c>
    </row>
  </sheetData>
  <autoFilter ref="A2:WE2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3C3F-19E7-4AB0-969B-EED2F075503D}">
  <sheetPr>
    <tabColor theme="7" tint="0.39997558519241921"/>
  </sheetPr>
  <dimension ref="A1:WUJ61"/>
  <sheetViews>
    <sheetView tabSelected="1" topLeftCell="B21" zoomScaleNormal="100" workbookViewId="0">
      <selection activeCell="C51" sqref="C51"/>
    </sheetView>
  </sheetViews>
  <sheetFormatPr defaultColWidth="9.28515625" defaultRowHeight="14.25" x14ac:dyDescent="0.2"/>
  <cols>
    <col min="1" max="1" width="11" style="9" customWidth="1"/>
    <col min="2" max="2" width="21" style="9" customWidth="1"/>
    <col min="3" max="3" width="19.5703125" style="9" bestFit="1" customWidth="1"/>
    <col min="4" max="4" width="17.85546875" style="9" customWidth="1"/>
    <col min="5" max="5" width="23" style="9" customWidth="1"/>
    <col min="6" max="6" width="18.7109375" style="9" customWidth="1"/>
    <col min="7" max="7" width="22.140625" style="9" customWidth="1"/>
    <col min="8" max="8" width="14.42578125" style="9" customWidth="1"/>
    <col min="9" max="10" width="16.140625" style="9" customWidth="1"/>
    <col min="11" max="11" width="15.85546875" style="50" bestFit="1" customWidth="1"/>
    <col min="12" max="12" width="14.85546875" style="9" customWidth="1"/>
    <col min="13" max="13" width="12.28515625" style="9" customWidth="1"/>
    <col min="14" max="14" width="16.42578125" style="9" customWidth="1"/>
    <col min="15" max="15" width="13.85546875" style="9" customWidth="1"/>
    <col min="16" max="16" width="23.42578125" style="9" bestFit="1" customWidth="1"/>
    <col min="17" max="17" width="14" style="9" customWidth="1"/>
    <col min="18" max="18" width="16.42578125" style="9" customWidth="1"/>
    <col min="19" max="19" width="11.7109375" style="9" bestFit="1" customWidth="1"/>
    <col min="20" max="222" width="9.28515625" style="9"/>
    <col min="223" max="223" width="11.7109375" style="9" customWidth="1"/>
    <col min="224" max="224" width="28.28515625" style="9" customWidth="1"/>
    <col min="225" max="225" width="25.7109375" style="9" customWidth="1"/>
    <col min="226" max="226" width="16" style="9" customWidth="1"/>
    <col min="227" max="227" width="16.7109375" style="9" customWidth="1"/>
    <col min="228" max="228" width="13.42578125" style="9" customWidth="1"/>
    <col min="229" max="229" width="14.28515625" style="9" customWidth="1"/>
    <col min="230" max="230" width="18.28515625" style="9" customWidth="1"/>
    <col min="231" max="231" width="17.42578125" style="9" bestFit="1" customWidth="1"/>
    <col min="232" max="232" width="18.28515625" style="9" bestFit="1" customWidth="1"/>
    <col min="233" max="478" width="9.28515625" style="9"/>
    <col min="479" max="479" width="11.7109375" style="9" customWidth="1"/>
    <col min="480" max="480" width="28.28515625" style="9" customWidth="1"/>
    <col min="481" max="481" width="25.7109375" style="9" customWidth="1"/>
    <col min="482" max="482" width="16" style="9" customWidth="1"/>
    <col min="483" max="483" width="16.7109375" style="9" customWidth="1"/>
    <col min="484" max="484" width="13.42578125" style="9" customWidth="1"/>
    <col min="485" max="485" width="14.28515625" style="9" customWidth="1"/>
    <col min="486" max="486" width="18.28515625" style="9" customWidth="1"/>
    <col min="487" max="487" width="17.42578125" style="9" bestFit="1" customWidth="1"/>
    <col min="488" max="488" width="18.28515625" style="9" bestFit="1" customWidth="1"/>
    <col min="489" max="734" width="9.28515625" style="9"/>
    <col min="735" max="735" width="11.7109375" style="9" customWidth="1"/>
    <col min="736" max="736" width="28.28515625" style="9" customWidth="1"/>
    <col min="737" max="737" width="25.7109375" style="9" customWidth="1"/>
    <col min="738" max="738" width="16" style="9" customWidth="1"/>
    <col min="739" max="739" width="16.7109375" style="9" customWidth="1"/>
    <col min="740" max="740" width="13.42578125" style="9" customWidth="1"/>
    <col min="741" max="741" width="14.28515625" style="9" customWidth="1"/>
    <col min="742" max="742" width="18.28515625" style="9" customWidth="1"/>
    <col min="743" max="743" width="17.42578125" style="9" bestFit="1" customWidth="1"/>
    <col min="744" max="744" width="18.28515625" style="9" bestFit="1" customWidth="1"/>
    <col min="745" max="990" width="9.28515625" style="9"/>
    <col min="991" max="991" width="11.7109375" style="9" customWidth="1"/>
    <col min="992" max="992" width="28.28515625" style="9" customWidth="1"/>
    <col min="993" max="993" width="25.7109375" style="9" customWidth="1"/>
    <col min="994" max="994" width="16" style="9" customWidth="1"/>
    <col min="995" max="995" width="16.7109375" style="9" customWidth="1"/>
    <col min="996" max="996" width="13.42578125" style="9" customWidth="1"/>
    <col min="997" max="997" width="14.28515625" style="9" customWidth="1"/>
    <col min="998" max="998" width="18.28515625" style="9" customWidth="1"/>
    <col min="999" max="999" width="17.42578125" style="9" bestFit="1" customWidth="1"/>
    <col min="1000" max="1000" width="18.28515625" style="9" bestFit="1" customWidth="1"/>
    <col min="1001" max="1246" width="9.28515625" style="9"/>
    <col min="1247" max="1247" width="11.7109375" style="9" customWidth="1"/>
    <col min="1248" max="1248" width="28.28515625" style="9" customWidth="1"/>
    <col min="1249" max="1249" width="25.7109375" style="9" customWidth="1"/>
    <col min="1250" max="1250" width="16" style="9" customWidth="1"/>
    <col min="1251" max="1251" width="16.7109375" style="9" customWidth="1"/>
    <col min="1252" max="1252" width="13.42578125" style="9" customWidth="1"/>
    <col min="1253" max="1253" width="14.28515625" style="9" customWidth="1"/>
    <col min="1254" max="1254" width="18.28515625" style="9" customWidth="1"/>
    <col min="1255" max="1255" width="17.42578125" style="9" bestFit="1" customWidth="1"/>
    <col min="1256" max="1256" width="18.28515625" style="9" bestFit="1" customWidth="1"/>
    <col min="1257" max="1502" width="9.28515625" style="9"/>
    <col min="1503" max="1503" width="11.7109375" style="9" customWidth="1"/>
    <col min="1504" max="1504" width="28.28515625" style="9" customWidth="1"/>
    <col min="1505" max="1505" width="25.7109375" style="9" customWidth="1"/>
    <col min="1506" max="1506" width="16" style="9" customWidth="1"/>
    <col min="1507" max="1507" width="16.7109375" style="9" customWidth="1"/>
    <col min="1508" max="1508" width="13.42578125" style="9" customWidth="1"/>
    <col min="1509" max="1509" width="14.28515625" style="9" customWidth="1"/>
    <col min="1510" max="1510" width="18.28515625" style="9" customWidth="1"/>
    <col min="1511" max="1511" width="17.42578125" style="9" bestFit="1" customWidth="1"/>
    <col min="1512" max="1512" width="18.28515625" style="9" bestFit="1" customWidth="1"/>
    <col min="1513" max="1758" width="9.28515625" style="9"/>
    <col min="1759" max="1759" width="11.7109375" style="9" customWidth="1"/>
    <col min="1760" max="1760" width="28.28515625" style="9" customWidth="1"/>
    <col min="1761" max="1761" width="25.7109375" style="9" customWidth="1"/>
    <col min="1762" max="1762" width="16" style="9" customWidth="1"/>
    <col min="1763" max="1763" width="16.7109375" style="9" customWidth="1"/>
    <col min="1764" max="1764" width="13.42578125" style="9" customWidth="1"/>
    <col min="1765" max="1765" width="14.28515625" style="9" customWidth="1"/>
    <col min="1766" max="1766" width="18.28515625" style="9" customWidth="1"/>
    <col min="1767" max="1767" width="17.42578125" style="9" bestFit="1" customWidth="1"/>
    <col min="1768" max="1768" width="18.28515625" style="9" bestFit="1" customWidth="1"/>
    <col min="1769" max="2014" width="9.28515625" style="9"/>
    <col min="2015" max="2015" width="11.7109375" style="9" customWidth="1"/>
    <col min="2016" max="2016" width="28.28515625" style="9" customWidth="1"/>
    <col min="2017" max="2017" width="25.7109375" style="9" customWidth="1"/>
    <col min="2018" max="2018" width="16" style="9" customWidth="1"/>
    <col min="2019" max="2019" width="16.7109375" style="9" customWidth="1"/>
    <col min="2020" max="2020" width="13.42578125" style="9" customWidth="1"/>
    <col min="2021" max="2021" width="14.28515625" style="9" customWidth="1"/>
    <col min="2022" max="2022" width="18.28515625" style="9" customWidth="1"/>
    <col min="2023" max="2023" width="17.42578125" style="9" bestFit="1" customWidth="1"/>
    <col min="2024" max="2024" width="18.28515625" style="9" bestFit="1" customWidth="1"/>
    <col min="2025" max="2270" width="9.28515625" style="9"/>
    <col min="2271" max="2271" width="11.7109375" style="9" customWidth="1"/>
    <col min="2272" max="2272" width="28.28515625" style="9" customWidth="1"/>
    <col min="2273" max="2273" width="25.7109375" style="9" customWidth="1"/>
    <col min="2274" max="2274" width="16" style="9" customWidth="1"/>
    <col min="2275" max="2275" width="16.7109375" style="9" customWidth="1"/>
    <col min="2276" max="2276" width="13.42578125" style="9" customWidth="1"/>
    <col min="2277" max="2277" width="14.28515625" style="9" customWidth="1"/>
    <col min="2278" max="2278" width="18.28515625" style="9" customWidth="1"/>
    <col min="2279" max="2279" width="17.42578125" style="9" bestFit="1" customWidth="1"/>
    <col min="2280" max="2280" width="18.28515625" style="9" bestFit="1" customWidth="1"/>
    <col min="2281" max="2526" width="9.28515625" style="9"/>
    <col min="2527" max="2527" width="11.7109375" style="9" customWidth="1"/>
    <col min="2528" max="2528" width="28.28515625" style="9" customWidth="1"/>
    <col min="2529" max="2529" width="25.7109375" style="9" customWidth="1"/>
    <col min="2530" max="2530" width="16" style="9" customWidth="1"/>
    <col min="2531" max="2531" width="16.7109375" style="9" customWidth="1"/>
    <col min="2532" max="2532" width="13.42578125" style="9" customWidth="1"/>
    <col min="2533" max="2533" width="14.28515625" style="9" customWidth="1"/>
    <col min="2534" max="2534" width="18.28515625" style="9" customWidth="1"/>
    <col min="2535" max="2535" width="17.42578125" style="9" bestFit="1" customWidth="1"/>
    <col min="2536" max="2536" width="18.28515625" style="9" bestFit="1" customWidth="1"/>
    <col min="2537" max="2782" width="9.28515625" style="9"/>
    <col min="2783" max="2783" width="11.7109375" style="9" customWidth="1"/>
    <col min="2784" max="2784" width="28.28515625" style="9" customWidth="1"/>
    <col min="2785" max="2785" width="25.7109375" style="9" customWidth="1"/>
    <col min="2786" max="2786" width="16" style="9" customWidth="1"/>
    <col min="2787" max="2787" width="16.7109375" style="9" customWidth="1"/>
    <col min="2788" max="2788" width="13.42578125" style="9" customWidth="1"/>
    <col min="2789" max="2789" width="14.28515625" style="9" customWidth="1"/>
    <col min="2790" max="2790" width="18.28515625" style="9" customWidth="1"/>
    <col min="2791" max="2791" width="17.42578125" style="9" bestFit="1" customWidth="1"/>
    <col min="2792" max="2792" width="18.28515625" style="9" bestFit="1" customWidth="1"/>
    <col min="2793" max="3038" width="9.28515625" style="9"/>
    <col min="3039" max="3039" width="11.7109375" style="9" customWidth="1"/>
    <col min="3040" max="3040" width="28.28515625" style="9" customWidth="1"/>
    <col min="3041" max="3041" width="25.7109375" style="9" customWidth="1"/>
    <col min="3042" max="3042" width="16" style="9" customWidth="1"/>
    <col min="3043" max="3043" width="16.7109375" style="9" customWidth="1"/>
    <col min="3044" max="3044" width="13.42578125" style="9" customWidth="1"/>
    <col min="3045" max="3045" width="14.28515625" style="9" customWidth="1"/>
    <col min="3046" max="3046" width="18.28515625" style="9" customWidth="1"/>
    <col min="3047" max="3047" width="17.42578125" style="9" bestFit="1" customWidth="1"/>
    <col min="3048" max="3048" width="18.28515625" style="9" bestFit="1" customWidth="1"/>
    <col min="3049" max="3294" width="9.28515625" style="9"/>
    <col min="3295" max="3295" width="11.7109375" style="9" customWidth="1"/>
    <col min="3296" max="3296" width="28.28515625" style="9" customWidth="1"/>
    <col min="3297" max="3297" width="25.7109375" style="9" customWidth="1"/>
    <col min="3298" max="3298" width="16" style="9" customWidth="1"/>
    <col min="3299" max="3299" width="16.7109375" style="9" customWidth="1"/>
    <col min="3300" max="3300" width="13.42578125" style="9" customWidth="1"/>
    <col min="3301" max="3301" width="14.28515625" style="9" customWidth="1"/>
    <col min="3302" max="3302" width="18.28515625" style="9" customWidth="1"/>
    <col min="3303" max="3303" width="17.42578125" style="9" bestFit="1" customWidth="1"/>
    <col min="3304" max="3304" width="18.28515625" style="9" bestFit="1" customWidth="1"/>
    <col min="3305" max="3550" width="9.28515625" style="9"/>
    <col min="3551" max="3551" width="11.7109375" style="9" customWidth="1"/>
    <col min="3552" max="3552" width="28.28515625" style="9" customWidth="1"/>
    <col min="3553" max="3553" width="25.7109375" style="9" customWidth="1"/>
    <col min="3554" max="3554" width="16" style="9" customWidth="1"/>
    <col min="3555" max="3555" width="16.7109375" style="9" customWidth="1"/>
    <col min="3556" max="3556" width="13.42578125" style="9" customWidth="1"/>
    <col min="3557" max="3557" width="14.28515625" style="9" customWidth="1"/>
    <col min="3558" max="3558" width="18.28515625" style="9" customWidth="1"/>
    <col min="3559" max="3559" width="17.42578125" style="9" bestFit="1" customWidth="1"/>
    <col min="3560" max="3560" width="18.28515625" style="9" bestFit="1" customWidth="1"/>
    <col min="3561" max="3806" width="9.28515625" style="9"/>
    <col min="3807" max="3807" width="11.7109375" style="9" customWidth="1"/>
    <col min="3808" max="3808" width="28.28515625" style="9" customWidth="1"/>
    <col min="3809" max="3809" width="25.7109375" style="9" customWidth="1"/>
    <col min="3810" max="3810" width="16" style="9" customWidth="1"/>
    <col min="3811" max="3811" width="16.7109375" style="9" customWidth="1"/>
    <col min="3812" max="3812" width="13.42578125" style="9" customWidth="1"/>
    <col min="3813" max="3813" width="14.28515625" style="9" customWidth="1"/>
    <col min="3814" max="3814" width="18.28515625" style="9" customWidth="1"/>
    <col min="3815" max="3815" width="17.42578125" style="9" bestFit="1" customWidth="1"/>
    <col min="3816" max="3816" width="18.28515625" style="9" bestFit="1" customWidth="1"/>
    <col min="3817" max="4062" width="9.28515625" style="9"/>
    <col min="4063" max="4063" width="11.7109375" style="9" customWidth="1"/>
    <col min="4064" max="4064" width="28.28515625" style="9" customWidth="1"/>
    <col min="4065" max="4065" width="25.7109375" style="9" customWidth="1"/>
    <col min="4066" max="4066" width="16" style="9" customWidth="1"/>
    <col min="4067" max="4067" width="16.7109375" style="9" customWidth="1"/>
    <col min="4068" max="4068" width="13.42578125" style="9" customWidth="1"/>
    <col min="4069" max="4069" width="14.28515625" style="9" customWidth="1"/>
    <col min="4070" max="4070" width="18.28515625" style="9" customWidth="1"/>
    <col min="4071" max="4071" width="17.42578125" style="9" bestFit="1" customWidth="1"/>
    <col min="4072" max="4072" width="18.28515625" style="9" bestFit="1" customWidth="1"/>
    <col min="4073" max="4318" width="9.28515625" style="9"/>
    <col min="4319" max="4319" width="11.7109375" style="9" customWidth="1"/>
    <col min="4320" max="4320" width="28.28515625" style="9" customWidth="1"/>
    <col min="4321" max="4321" width="25.7109375" style="9" customWidth="1"/>
    <col min="4322" max="4322" width="16" style="9" customWidth="1"/>
    <col min="4323" max="4323" width="16.7109375" style="9" customWidth="1"/>
    <col min="4324" max="4324" width="13.42578125" style="9" customWidth="1"/>
    <col min="4325" max="4325" width="14.28515625" style="9" customWidth="1"/>
    <col min="4326" max="4326" width="18.28515625" style="9" customWidth="1"/>
    <col min="4327" max="4327" width="17.42578125" style="9" bestFit="1" customWidth="1"/>
    <col min="4328" max="4328" width="18.28515625" style="9" bestFit="1" customWidth="1"/>
    <col min="4329" max="4574" width="9.28515625" style="9"/>
    <col min="4575" max="4575" width="11.7109375" style="9" customWidth="1"/>
    <col min="4576" max="4576" width="28.28515625" style="9" customWidth="1"/>
    <col min="4577" max="4577" width="25.7109375" style="9" customWidth="1"/>
    <col min="4578" max="4578" width="16" style="9" customWidth="1"/>
    <col min="4579" max="4579" width="16.7109375" style="9" customWidth="1"/>
    <col min="4580" max="4580" width="13.42578125" style="9" customWidth="1"/>
    <col min="4581" max="4581" width="14.28515625" style="9" customWidth="1"/>
    <col min="4582" max="4582" width="18.28515625" style="9" customWidth="1"/>
    <col min="4583" max="4583" width="17.42578125" style="9" bestFit="1" customWidth="1"/>
    <col min="4584" max="4584" width="18.28515625" style="9" bestFit="1" customWidth="1"/>
    <col min="4585" max="4830" width="9.28515625" style="9"/>
    <col min="4831" max="4831" width="11.7109375" style="9" customWidth="1"/>
    <col min="4832" max="4832" width="28.28515625" style="9" customWidth="1"/>
    <col min="4833" max="4833" width="25.7109375" style="9" customWidth="1"/>
    <col min="4834" max="4834" width="16" style="9" customWidth="1"/>
    <col min="4835" max="4835" width="16.7109375" style="9" customWidth="1"/>
    <col min="4836" max="4836" width="13.42578125" style="9" customWidth="1"/>
    <col min="4837" max="4837" width="14.28515625" style="9" customWidth="1"/>
    <col min="4838" max="4838" width="18.28515625" style="9" customWidth="1"/>
    <col min="4839" max="4839" width="17.42578125" style="9" bestFit="1" customWidth="1"/>
    <col min="4840" max="4840" width="18.28515625" style="9" bestFit="1" customWidth="1"/>
    <col min="4841" max="5086" width="9.28515625" style="9"/>
    <col min="5087" max="5087" width="11.7109375" style="9" customWidth="1"/>
    <col min="5088" max="5088" width="28.28515625" style="9" customWidth="1"/>
    <col min="5089" max="5089" width="25.7109375" style="9" customWidth="1"/>
    <col min="5090" max="5090" width="16" style="9" customWidth="1"/>
    <col min="5091" max="5091" width="16.7109375" style="9" customWidth="1"/>
    <col min="5092" max="5092" width="13.42578125" style="9" customWidth="1"/>
    <col min="5093" max="5093" width="14.28515625" style="9" customWidth="1"/>
    <col min="5094" max="5094" width="18.28515625" style="9" customWidth="1"/>
    <col min="5095" max="5095" width="17.42578125" style="9" bestFit="1" customWidth="1"/>
    <col min="5096" max="5096" width="18.28515625" style="9" bestFit="1" customWidth="1"/>
    <col min="5097" max="5342" width="9.28515625" style="9"/>
    <col min="5343" max="5343" width="11.7109375" style="9" customWidth="1"/>
    <col min="5344" max="5344" width="28.28515625" style="9" customWidth="1"/>
    <col min="5345" max="5345" width="25.7109375" style="9" customWidth="1"/>
    <col min="5346" max="5346" width="16" style="9" customWidth="1"/>
    <col min="5347" max="5347" width="16.7109375" style="9" customWidth="1"/>
    <col min="5348" max="5348" width="13.42578125" style="9" customWidth="1"/>
    <col min="5349" max="5349" width="14.28515625" style="9" customWidth="1"/>
    <col min="5350" max="5350" width="18.28515625" style="9" customWidth="1"/>
    <col min="5351" max="5351" width="17.42578125" style="9" bestFit="1" customWidth="1"/>
    <col min="5352" max="5352" width="18.28515625" style="9" bestFit="1" customWidth="1"/>
    <col min="5353" max="5598" width="9.28515625" style="9"/>
    <col min="5599" max="5599" width="11.7109375" style="9" customWidth="1"/>
    <col min="5600" max="5600" width="28.28515625" style="9" customWidth="1"/>
    <col min="5601" max="5601" width="25.7109375" style="9" customWidth="1"/>
    <col min="5602" max="5602" width="16" style="9" customWidth="1"/>
    <col min="5603" max="5603" width="16.7109375" style="9" customWidth="1"/>
    <col min="5604" max="5604" width="13.42578125" style="9" customWidth="1"/>
    <col min="5605" max="5605" width="14.28515625" style="9" customWidth="1"/>
    <col min="5606" max="5606" width="18.28515625" style="9" customWidth="1"/>
    <col min="5607" max="5607" width="17.42578125" style="9" bestFit="1" customWidth="1"/>
    <col min="5608" max="5608" width="18.28515625" style="9" bestFit="1" customWidth="1"/>
    <col min="5609" max="5854" width="9.28515625" style="9"/>
    <col min="5855" max="5855" width="11.7109375" style="9" customWidth="1"/>
    <col min="5856" max="5856" width="28.28515625" style="9" customWidth="1"/>
    <col min="5857" max="5857" width="25.7109375" style="9" customWidth="1"/>
    <col min="5858" max="5858" width="16" style="9" customWidth="1"/>
    <col min="5859" max="5859" width="16.7109375" style="9" customWidth="1"/>
    <col min="5860" max="5860" width="13.42578125" style="9" customWidth="1"/>
    <col min="5861" max="5861" width="14.28515625" style="9" customWidth="1"/>
    <col min="5862" max="5862" width="18.28515625" style="9" customWidth="1"/>
    <col min="5863" max="5863" width="17.42578125" style="9" bestFit="1" customWidth="1"/>
    <col min="5864" max="5864" width="18.28515625" style="9" bestFit="1" customWidth="1"/>
    <col min="5865" max="6110" width="9.28515625" style="9"/>
    <col min="6111" max="6111" width="11.7109375" style="9" customWidth="1"/>
    <col min="6112" max="6112" width="28.28515625" style="9" customWidth="1"/>
    <col min="6113" max="6113" width="25.7109375" style="9" customWidth="1"/>
    <col min="6114" max="6114" width="16" style="9" customWidth="1"/>
    <col min="6115" max="6115" width="16.7109375" style="9" customWidth="1"/>
    <col min="6116" max="6116" width="13.42578125" style="9" customWidth="1"/>
    <col min="6117" max="6117" width="14.28515625" style="9" customWidth="1"/>
    <col min="6118" max="6118" width="18.28515625" style="9" customWidth="1"/>
    <col min="6119" max="6119" width="17.42578125" style="9" bestFit="1" customWidth="1"/>
    <col min="6120" max="6120" width="18.28515625" style="9" bestFit="1" customWidth="1"/>
    <col min="6121" max="6366" width="9.28515625" style="9"/>
    <col min="6367" max="6367" width="11.7109375" style="9" customWidth="1"/>
    <col min="6368" max="6368" width="28.28515625" style="9" customWidth="1"/>
    <col min="6369" max="6369" width="25.7109375" style="9" customWidth="1"/>
    <col min="6370" max="6370" width="16" style="9" customWidth="1"/>
    <col min="6371" max="6371" width="16.7109375" style="9" customWidth="1"/>
    <col min="6372" max="6372" width="13.42578125" style="9" customWidth="1"/>
    <col min="6373" max="6373" width="14.28515625" style="9" customWidth="1"/>
    <col min="6374" max="6374" width="18.28515625" style="9" customWidth="1"/>
    <col min="6375" max="6375" width="17.42578125" style="9" bestFit="1" customWidth="1"/>
    <col min="6376" max="6376" width="18.28515625" style="9" bestFit="1" customWidth="1"/>
    <col min="6377" max="6622" width="9.28515625" style="9"/>
    <col min="6623" max="6623" width="11.7109375" style="9" customWidth="1"/>
    <col min="6624" max="6624" width="28.28515625" style="9" customWidth="1"/>
    <col min="6625" max="6625" width="25.7109375" style="9" customWidth="1"/>
    <col min="6626" max="6626" width="16" style="9" customWidth="1"/>
    <col min="6627" max="6627" width="16.7109375" style="9" customWidth="1"/>
    <col min="6628" max="6628" width="13.42578125" style="9" customWidth="1"/>
    <col min="6629" max="6629" width="14.28515625" style="9" customWidth="1"/>
    <col min="6630" max="6630" width="18.28515625" style="9" customWidth="1"/>
    <col min="6631" max="6631" width="17.42578125" style="9" bestFit="1" customWidth="1"/>
    <col min="6632" max="6632" width="18.28515625" style="9" bestFit="1" customWidth="1"/>
    <col min="6633" max="6878" width="9.28515625" style="9"/>
    <col min="6879" max="6879" width="11.7109375" style="9" customWidth="1"/>
    <col min="6880" max="6880" width="28.28515625" style="9" customWidth="1"/>
    <col min="6881" max="6881" width="25.7109375" style="9" customWidth="1"/>
    <col min="6882" max="6882" width="16" style="9" customWidth="1"/>
    <col min="6883" max="6883" width="16.7109375" style="9" customWidth="1"/>
    <col min="6884" max="6884" width="13.42578125" style="9" customWidth="1"/>
    <col min="6885" max="6885" width="14.28515625" style="9" customWidth="1"/>
    <col min="6886" max="6886" width="18.28515625" style="9" customWidth="1"/>
    <col min="6887" max="6887" width="17.42578125" style="9" bestFit="1" customWidth="1"/>
    <col min="6888" max="6888" width="18.28515625" style="9" bestFit="1" customWidth="1"/>
    <col min="6889" max="7134" width="9.28515625" style="9"/>
    <col min="7135" max="7135" width="11.7109375" style="9" customWidth="1"/>
    <col min="7136" max="7136" width="28.28515625" style="9" customWidth="1"/>
    <col min="7137" max="7137" width="25.7109375" style="9" customWidth="1"/>
    <col min="7138" max="7138" width="16" style="9" customWidth="1"/>
    <col min="7139" max="7139" width="16.7109375" style="9" customWidth="1"/>
    <col min="7140" max="7140" width="13.42578125" style="9" customWidth="1"/>
    <col min="7141" max="7141" width="14.28515625" style="9" customWidth="1"/>
    <col min="7142" max="7142" width="18.28515625" style="9" customWidth="1"/>
    <col min="7143" max="7143" width="17.42578125" style="9" bestFit="1" customWidth="1"/>
    <col min="7144" max="7144" width="18.28515625" style="9" bestFit="1" customWidth="1"/>
    <col min="7145" max="7390" width="9.28515625" style="9"/>
    <col min="7391" max="7391" width="11.7109375" style="9" customWidth="1"/>
    <col min="7392" max="7392" width="28.28515625" style="9" customWidth="1"/>
    <col min="7393" max="7393" width="25.7109375" style="9" customWidth="1"/>
    <col min="7394" max="7394" width="16" style="9" customWidth="1"/>
    <col min="7395" max="7395" width="16.7109375" style="9" customWidth="1"/>
    <col min="7396" max="7396" width="13.42578125" style="9" customWidth="1"/>
    <col min="7397" max="7397" width="14.28515625" style="9" customWidth="1"/>
    <col min="7398" max="7398" width="18.28515625" style="9" customWidth="1"/>
    <col min="7399" max="7399" width="17.42578125" style="9" bestFit="1" customWidth="1"/>
    <col min="7400" max="7400" width="18.28515625" style="9" bestFit="1" customWidth="1"/>
    <col min="7401" max="7646" width="9.28515625" style="9"/>
    <col min="7647" max="7647" width="11.7109375" style="9" customWidth="1"/>
    <col min="7648" max="7648" width="28.28515625" style="9" customWidth="1"/>
    <col min="7649" max="7649" width="25.7109375" style="9" customWidth="1"/>
    <col min="7650" max="7650" width="16" style="9" customWidth="1"/>
    <col min="7651" max="7651" width="16.7109375" style="9" customWidth="1"/>
    <col min="7652" max="7652" width="13.42578125" style="9" customWidth="1"/>
    <col min="7653" max="7653" width="14.28515625" style="9" customWidth="1"/>
    <col min="7654" max="7654" width="18.28515625" style="9" customWidth="1"/>
    <col min="7655" max="7655" width="17.42578125" style="9" bestFit="1" customWidth="1"/>
    <col min="7656" max="7656" width="18.28515625" style="9" bestFit="1" customWidth="1"/>
    <col min="7657" max="7902" width="9.28515625" style="9"/>
    <col min="7903" max="7903" width="11.7109375" style="9" customWidth="1"/>
    <col min="7904" max="7904" width="28.28515625" style="9" customWidth="1"/>
    <col min="7905" max="7905" width="25.7109375" style="9" customWidth="1"/>
    <col min="7906" max="7906" width="16" style="9" customWidth="1"/>
    <col min="7907" max="7907" width="16.7109375" style="9" customWidth="1"/>
    <col min="7908" max="7908" width="13.42578125" style="9" customWidth="1"/>
    <col min="7909" max="7909" width="14.28515625" style="9" customWidth="1"/>
    <col min="7910" max="7910" width="18.28515625" style="9" customWidth="1"/>
    <col min="7911" max="7911" width="17.42578125" style="9" bestFit="1" customWidth="1"/>
    <col min="7912" max="7912" width="18.28515625" style="9" bestFit="1" customWidth="1"/>
    <col min="7913" max="8158" width="9.28515625" style="9"/>
    <col min="8159" max="8159" width="11.7109375" style="9" customWidth="1"/>
    <col min="8160" max="8160" width="28.28515625" style="9" customWidth="1"/>
    <col min="8161" max="8161" width="25.7109375" style="9" customWidth="1"/>
    <col min="8162" max="8162" width="16" style="9" customWidth="1"/>
    <col min="8163" max="8163" width="16.7109375" style="9" customWidth="1"/>
    <col min="8164" max="8164" width="13.42578125" style="9" customWidth="1"/>
    <col min="8165" max="8165" width="14.28515625" style="9" customWidth="1"/>
    <col min="8166" max="8166" width="18.28515625" style="9" customWidth="1"/>
    <col min="8167" max="8167" width="17.42578125" style="9" bestFit="1" customWidth="1"/>
    <col min="8168" max="8168" width="18.28515625" style="9" bestFit="1" customWidth="1"/>
    <col min="8169" max="8414" width="9.28515625" style="9"/>
    <col min="8415" max="8415" width="11.7109375" style="9" customWidth="1"/>
    <col min="8416" max="8416" width="28.28515625" style="9" customWidth="1"/>
    <col min="8417" max="8417" width="25.7109375" style="9" customWidth="1"/>
    <col min="8418" max="8418" width="16" style="9" customWidth="1"/>
    <col min="8419" max="8419" width="16.7109375" style="9" customWidth="1"/>
    <col min="8420" max="8420" width="13.42578125" style="9" customWidth="1"/>
    <col min="8421" max="8421" width="14.28515625" style="9" customWidth="1"/>
    <col min="8422" max="8422" width="18.28515625" style="9" customWidth="1"/>
    <col min="8423" max="8423" width="17.42578125" style="9" bestFit="1" customWidth="1"/>
    <col min="8424" max="8424" width="18.28515625" style="9" bestFit="1" customWidth="1"/>
    <col min="8425" max="8670" width="9.28515625" style="9"/>
    <col min="8671" max="8671" width="11.7109375" style="9" customWidth="1"/>
    <col min="8672" max="8672" width="28.28515625" style="9" customWidth="1"/>
    <col min="8673" max="8673" width="25.7109375" style="9" customWidth="1"/>
    <col min="8674" max="8674" width="16" style="9" customWidth="1"/>
    <col min="8675" max="8675" width="16.7109375" style="9" customWidth="1"/>
    <col min="8676" max="8676" width="13.42578125" style="9" customWidth="1"/>
    <col min="8677" max="8677" width="14.28515625" style="9" customWidth="1"/>
    <col min="8678" max="8678" width="18.28515625" style="9" customWidth="1"/>
    <col min="8679" max="8679" width="17.42578125" style="9" bestFit="1" customWidth="1"/>
    <col min="8680" max="8680" width="18.28515625" style="9" bestFit="1" customWidth="1"/>
    <col min="8681" max="8926" width="9.28515625" style="9"/>
    <col min="8927" max="8927" width="11.7109375" style="9" customWidth="1"/>
    <col min="8928" max="8928" width="28.28515625" style="9" customWidth="1"/>
    <col min="8929" max="8929" width="25.7109375" style="9" customWidth="1"/>
    <col min="8930" max="8930" width="16" style="9" customWidth="1"/>
    <col min="8931" max="8931" width="16.7109375" style="9" customWidth="1"/>
    <col min="8932" max="8932" width="13.42578125" style="9" customWidth="1"/>
    <col min="8933" max="8933" width="14.28515625" style="9" customWidth="1"/>
    <col min="8934" max="8934" width="18.28515625" style="9" customWidth="1"/>
    <col min="8935" max="8935" width="17.42578125" style="9" bestFit="1" customWidth="1"/>
    <col min="8936" max="8936" width="18.28515625" style="9" bestFit="1" customWidth="1"/>
    <col min="8937" max="9182" width="9.28515625" style="9"/>
    <col min="9183" max="9183" width="11.7109375" style="9" customWidth="1"/>
    <col min="9184" max="9184" width="28.28515625" style="9" customWidth="1"/>
    <col min="9185" max="9185" width="25.7109375" style="9" customWidth="1"/>
    <col min="9186" max="9186" width="16" style="9" customWidth="1"/>
    <col min="9187" max="9187" width="16.7109375" style="9" customWidth="1"/>
    <col min="9188" max="9188" width="13.42578125" style="9" customWidth="1"/>
    <col min="9189" max="9189" width="14.28515625" style="9" customWidth="1"/>
    <col min="9190" max="9190" width="18.28515625" style="9" customWidth="1"/>
    <col min="9191" max="9191" width="17.42578125" style="9" bestFit="1" customWidth="1"/>
    <col min="9192" max="9192" width="18.28515625" style="9" bestFit="1" customWidth="1"/>
    <col min="9193" max="9438" width="9.28515625" style="9"/>
    <col min="9439" max="9439" width="11.7109375" style="9" customWidth="1"/>
    <col min="9440" max="9440" width="28.28515625" style="9" customWidth="1"/>
    <col min="9441" max="9441" width="25.7109375" style="9" customWidth="1"/>
    <col min="9442" max="9442" width="16" style="9" customWidth="1"/>
    <col min="9443" max="9443" width="16.7109375" style="9" customWidth="1"/>
    <col min="9444" max="9444" width="13.42578125" style="9" customWidth="1"/>
    <col min="9445" max="9445" width="14.28515625" style="9" customWidth="1"/>
    <col min="9446" max="9446" width="18.28515625" style="9" customWidth="1"/>
    <col min="9447" max="9447" width="17.42578125" style="9" bestFit="1" customWidth="1"/>
    <col min="9448" max="9448" width="18.28515625" style="9" bestFit="1" customWidth="1"/>
    <col min="9449" max="9694" width="9.28515625" style="9"/>
    <col min="9695" max="9695" width="11.7109375" style="9" customWidth="1"/>
    <col min="9696" max="9696" width="28.28515625" style="9" customWidth="1"/>
    <col min="9697" max="9697" width="25.7109375" style="9" customWidth="1"/>
    <col min="9698" max="9698" width="16" style="9" customWidth="1"/>
    <col min="9699" max="9699" width="16.7109375" style="9" customWidth="1"/>
    <col min="9700" max="9700" width="13.42578125" style="9" customWidth="1"/>
    <col min="9701" max="9701" width="14.28515625" style="9" customWidth="1"/>
    <col min="9702" max="9702" width="18.28515625" style="9" customWidth="1"/>
    <col min="9703" max="9703" width="17.42578125" style="9" bestFit="1" customWidth="1"/>
    <col min="9704" max="9704" width="18.28515625" style="9" bestFit="1" customWidth="1"/>
    <col min="9705" max="9950" width="9.28515625" style="9"/>
    <col min="9951" max="9951" width="11.7109375" style="9" customWidth="1"/>
    <col min="9952" max="9952" width="28.28515625" style="9" customWidth="1"/>
    <col min="9953" max="9953" width="25.7109375" style="9" customWidth="1"/>
    <col min="9954" max="9954" width="16" style="9" customWidth="1"/>
    <col min="9955" max="9955" width="16.7109375" style="9" customWidth="1"/>
    <col min="9956" max="9956" width="13.42578125" style="9" customWidth="1"/>
    <col min="9957" max="9957" width="14.28515625" style="9" customWidth="1"/>
    <col min="9958" max="9958" width="18.28515625" style="9" customWidth="1"/>
    <col min="9959" max="9959" width="17.42578125" style="9" bestFit="1" customWidth="1"/>
    <col min="9960" max="9960" width="18.28515625" style="9" bestFit="1" customWidth="1"/>
    <col min="9961" max="10206" width="9.28515625" style="9"/>
    <col min="10207" max="10207" width="11.7109375" style="9" customWidth="1"/>
    <col min="10208" max="10208" width="28.28515625" style="9" customWidth="1"/>
    <col min="10209" max="10209" width="25.7109375" style="9" customWidth="1"/>
    <col min="10210" max="10210" width="16" style="9" customWidth="1"/>
    <col min="10211" max="10211" width="16.7109375" style="9" customWidth="1"/>
    <col min="10212" max="10212" width="13.42578125" style="9" customWidth="1"/>
    <col min="10213" max="10213" width="14.28515625" style="9" customWidth="1"/>
    <col min="10214" max="10214" width="18.28515625" style="9" customWidth="1"/>
    <col min="10215" max="10215" width="17.42578125" style="9" bestFit="1" customWidth="1"/>
    <col min="10216" max="10216" width="18.28515625" style="9" bestFit="1" customWidth="1"/>
    <col min="10217" max="10462" width="9.28515625" style="9"/>
    <col min="10463" max="10463" width="11.7109375" style="9" customWidth="1"/>
    <col min="10464" max="10464" width="28.28515625" style="9" customWidth="1"/>
    <col min="10465" max="10465" width="25.7109375" style="9" customWidth="1"/>
    <col min="10466" max="10466" width="16" style="9" customWidth="1"/>
    <col min="10467" max="10467" width="16.7109375" style="9" customWidth="1"/>
    <col min="10468" max="10468" width="13.42578125" style="9" customWidth="1"/>
    <col min="10469" max="10469" width="14.28515625" style="9" customWidth="1"/>
    <col min="10470" max="10470" width="18.28515625" style="9" customWidth="1"/>
    <col min="10471" max="10471" width="17.42578125" style="9" bestFit="1" customWidth="1"/>
    <col min="10472" max="10472" width="18.28515625" style="9" bestFit="1" customWidth="1"/>
    <col min="10473" max="10718" width="9.28515625" style="9"/>
    <col min="10719" max="10719" width="11.7109375" style="9" customWidth="1"/>
    <col min="10720" max="10720" width="28.28515625" style="9" customWidth="1"/>
    <col min="10721" max="10721" width="25.7109375" style="9" customWidth="1"/>
    <col min="10722" max="10722" width="16" style="9" customWidth="1"/>
    <col min="10723" max="10723" width="16.7109375" style="9" customWidth="1"/>
    <col min="10724" max="10724" width="13.42578125" style="9" customWidth="1"/>
    <col min="10725" max="10725" width="14.28515625" style="9" customWidth="1"/>
    <col min="10726" max="10726" width="18.28515625" style="9" customWidth="1"/>
    <col min="10727" max="10727" width="17.42578125" style="9" bestFit="1" customWidth="1"/>
    <col min="10728" max="10728" width="18.28515625" style="9" bestFit="1" customWidth="1"/>
    <col min="10729" max="10974" width="9.28515625" style="9"/>
    <col min="10975" max="10975" width="11.7109375" style="9" customWidth="1"/>
    <col min="10976" max="10976" width="28.28515625" style="9" customWidth="1"/>
    <col min="10977" max="10977" width="25.7109375" style="9" customWidth="1"/>
    <col min="10978" max="10978" width="16" style="9" customWidth="1"/>
    <col min="10979" max="10979" width="16.7109375" style="9" customWidth="1"/>
    <col min="10980" max="10980" width="13.42578125" style="9" customWidth="1"/>
    <col min="10981" max="10981" width="14.28515625" style="9" customWidth="1"/>
    <col min="10982" max="10982" width="18.28515625" style="9" customWidth="1"/>
    <col min="10983" max="10983" width="17.42578125" style="9" bestFit="1" customWidth="1"/>
    <col min="10984" max="10984" width="18.28515625" style="9" bestFit="1" customWidth="1"/>
    <col min="10985" max="11230" width="9.28515625" style="9"/>
    <col min="11231" max="11231" width="11.7109375" style="9" customWidth="1"/>
    <col min="11232" max="11232" width="28.28515625" style="9" customWidth="1"/>
    <col min="11233" max="11233" width="25.7109375" style="9" customWidth="1"/>
    <col min="11234" max="11234" width="16" style="9" customWidth="1"/>
    <col min="11235" max="11235" width="16.7109375" style="9" customWidth="1"/>
    <col min="11236" max="11236" width="13.42578125" style="9" customWidth="1"/>
    <col min="11237" max="11237" width="14.28515625" style="9" customWidth="1"/>
    <col min="11238" max="11238" width="18.28515625" style="9" customWidth="1"/>
    <col min="11239" max="11239" width="17.42578125" style="9" bestFit="1" customWidth="1"/>
    <col min="11240" max="11240" width="18.28515625" style="9" bestFit="1" customWidth="1"/>
    <col min="11241" max="11486" width="9.28515625" style="9"/>
    <col min="11487" max="11487" width="11.7109375" style="9" customWidth="1"/>
    <col min="11488" max="11488" width="28.28515625" style="9" customWidth="1"/>
    <col min="11489" max="11489" width="25.7109375" style="9" customWidth="1"/>
    <col min="11490" max="11490" width="16" style="9" customWidth="1"/>
    <col min="11491" max="11491" width="16.7109375" style="9" customWidth="1"/>
    <col min="11492" max="11492" width="13.42578125" style="9" customWidth="1"/>
    <col min="11493" max="11493" width="14.28515625" style="9" customWidth="1"/>
    <col min="11494" max="11494" width="18.28515625" style="9" customWidth="1"/>
    <col min="11495" max="11495" width="17.42578125" style="9" bestFit="1" customWidth="1"/>
    <col min="11496" max="11496" width="18.28515625" style="9" bestFit="1" customWidth="1"/>
    <col min="11497" max="11742" width="9.28515625" style="9"/>
    <col min="11743" max="11743" width="11.7109375" style="9" customWidth="1"/>
    <col min="11744" max="11744" width="28.28515625" style="9" customWidth="1"/>
    <col min="11745" max="11745" width="25.7109375" style="9" customWidth="1"/>
    <col min="11746" max="11746" width="16" style="9" customWidth="1"/>
    <col min="11747" max="11747" width="16.7109375" style="9" customWidth="1"/>
    <col min="11748" max="11748" width="13.42578125" style="9" customWidth="1"/>
    <col min="11749" max="11749" width="14.28515625" style="9" customWidth="1"/>
    <col min="11750" max="11750" width="18.28515625" style="9" customWidth="1"/>
    <col min="11751" max="11751" width="17.42578125" style="9" bestFit="1" customWidth="1"/>
    <col min="11752" max="11752" width="18.28515625" style="9" bestFit="1" customWidth="1"/>
    <col min="11753" max="11998" width="9.28515625" style="9"/>
    <col min="11999" max="11999" width="11.7109375" style="9" customWidth="1"/>
    <col min="12000" max="12000" width="28.28515625" style="9" customWidth="1"/>
    <col min="12001" max="12001" width="25.7109375" style="9" customWidth="1"/>
    <col min="12002" max="12002" width="16" style="9" customWidth="1"/>
    <col min="12003" max="12003" width="16.7109375" style="9" customWidth="1"/>
    <col min="12004" max="12004" width="13.42578125" style="9" customWidth="1"/>
    <col min="12005" max="12005" width="14.28515625" style="9" customWidth="1"/>
    <col min="12006" max="12006" width="18.28515625" style="9" customWidth="1"/>
    <col min="12007" max="12007" width="17.42578125" style="9" bestFit="1" customWidth="1"/>
    <col min="12008" max="12008" width="18.28515625" style="9" bestFit="1" customWidth="1"/>
    <col min="12009" max="12254" width="9.28515625" style="9"/>
    <col min="12255" max="12255" width="11.7109375" style="9" customWidth="1"/>
    <col min="12256" max="12256" width="28.28515625" style="9" customWidth="1"/>
    <col min="12257" max="12257" width="25.7109375" style="9" customWidth="1"/>
    <col min="12258" max="12258" width="16" style="9" customWidth="1"/>
    <col min="12259" max="12259" width="16.7109375" style="9" customWidth="1"/>
    <col min="12260" max="12260" width="13.42578125" style="9" customWidth="1"/>
    <col min="12261" max="12261" width="14.28515625" style="9" customWidth="1"/>
    <col min="12262" max="12262" width="18.28515625" style="9" customWidth="1"/>
    <col min="12263" max="12263" width="17.42578125" style="9" bestFit="1" customWidth="1"/>
    <col min="12264" max="12264" width="18.28515625" style="9" bestFit="1" customWidth="1"/>
    <col min="12265" max="12510" width="9.28515625" style="9"/>
    <col min="12511" max="12511" width="11.7109375" style="9" customWidth="1"/>
    <col min="12512" max="12512" width="28.28515625" style="9" customWidth="1"/>
    <col min="12513" max="12513" width="25.7109375" style="9" customWidth="1"/>
    <col min="12514" max="12514" width="16" style="9" customWidth="1"/>
    <col min="12515" max="12515" width="16.7109375" style="9" customWidth="1"/>
    <col min="12516" max="12516" width="13.42578125" style="9" customWidth="1"/>
    <col min="12517" max="12517" width="14.28515625" style="9" customWidth="1"/>
    <col min="12518" max="12518" width="18.28515625" style="9" customWidth="1"/>
    <col min="12519" max="12519" width="17.42578125" style="9" bestFit="1" customWidth="1"/>
    <col min="12520" max="12520" width="18.28515625" style="9" bestFit="1" customWidth="1"/>
    <col min="12521" max="12766" width="9.28515625" style="9"/>
    <col min="12767" max="12767" width="11.7109375" style="9" customWidth="1"/>
    <col min="12768" max="12768" width="28.28515625" style="9" customWidth="1"/>
    <col min="12769" max="12769" width="25.7109375" style="9" customWidth="1"/>
    <col min="12770" max="12770" width="16" style="9" customWidth="1"/>
    <col min="12771" max="12771" width="16.7109375" style="9" customWidth="1"/>
    <col min="12772" max="12772" width="13.42578125" style="9" customWidth="1"/>
    <col min="12773" max="12773" width="14.28515625" style="9" customWidth="1"/>
    <col min="12774" max="12774" width="18.28515625" style="9" customWidth="1"/>
    <col min="12775" max="12775" width="17.42578125" style="9" bestFit="1" customWidth="1"/>
    <col min="12776" max="12776" width="18.28515625" style="9" bestFit="1" customWidth="1"/>
    <col min="12777" max="13022" width="9.28515625" style="9"/>
    <col min="13023" max="13023" width="11.7109375" style="9" customWidth="1"/>
    <col min="13024" max="13024" width="28.28515625" style="9" customWidth="1"/>
    <col min="13025" max="13025" width="25.7109375" style="9" customWidth="1"/>
    <col min="13026" max="13026" width="16" style="9" customWidth="1"/>
    <col min="13027" max="13027" width="16.7109375" style="9" customWidth="1"/>
    <col min="13028" max="13028" width="13.42578125" style="9" customWidth="1"/>
    <col min="13029" max="13029" width="14.28515625" style="9" customWidth="1"/>
    <col min="13030" max="13030" width="18.28515625" style="9" customWidth="1"/>
    <col min="13031" max="13031" width="17.42578125" style="9" bestFit="1" customWidth="1"/>
    <col min="13032" max="13032" width="18.28515625" style="9" bestFit="1" customWidth="1"/>
    <col min="13033" max="13278" width="9.28515625" style="9"/>
    <col min="13279" max="13279" width="11.7109375" style="9" customWidth="1"/>
    <col min="13280" max="13280" width="28.28515625" style="9" customWidth="1"/>
    <col min="13281" max="13281" width="25.7109375" style="9" customWidth="1"/>
    <col min="13282" max="13282" width="16" style="9" customWidth="1"/>
    <col min="13283" max="13283" width="16.7109375" style="9" customWidth="1"/>
    <col min="13284" max="13284" width="13.42578125" style="9" customWidth="1"/>
    <col min="13285" max="13285" width="14.28515625" style="9" customWidth="1"/>
    <col min="13286" max="13286" width="18.28515625" style="9" customWidth="1"/>
    <col min="13287" max="13287" width="17.42578125" style="9" bestFit="1" customWidth="1"/>
    <col min="13288" max="13288" width="18.28515625" style="9" bestFit="1" customWidth="1"/>
    <col min="13289" max="13534" width="9.28515625" style="9"/>
    <col min="13535" max="13535" width="11.7109375" style="9" customWidth="1"/>
    <col min="13536" max="13536" width="28.28515625" style="9" customWidth="1"/>
    <col min="13537" max="13537" width="25.7109375" style="9" customWidth="1"/>
    <col min="13538" max="13538" width="16" style="9" customWidth="1"/>
    <col min="13539" max="13539" width="16.7109375" style="9" customWidth="1"/>
    <col min="13540" max="13540" width="13.42578125" style="9" customWidth="1"/>
    <col min="13541" max="13541" width="14.28515625" style="9" customWidth="1"/>
    <col min="13542" max="13542" width="18.28515625" style="9" customWidth="1"/>
    <col min="13543" max="13543" width="17.42578125" style="9" bestFit="1" customWidth="1"/>
    <col min="13544" max="13544" width="18.28515625" style="9" bestFit="1" customWidth="1"/>
    <col min="13545" max="13790" width="9.28515625" style="9"/>
    <col min="13791" max="13791" width="11.7109375" style="9" customWidth="1"/>
    <col min="13792" max="13792" width="28.28515625" style="9" customWidth="1"/>
    <col min="13793" max="13793" width="25.7109375" style="9" customWidth="1"/>
    <col min="13794" max="13794" width="16" style="9" customWidth="1"/>
    <col min="13795" max="13795" width="16.7109375" style="9" customWidth="1"/>
    <col min="13796" max="13796" width="13.42578125" style="9" customWidth="1"/>
    <col min="13797" max="13797" width="14.28515625" style="9" customWidth="1"/>
    <col min="13798" max="13798" width="18.28515625" style="9" customWidth="1"/>
    <col min="13799" max="13799" width="17.42578125" style="9" bestFit="1" customWidth="1"/>
    <col min="13800" max="13800" width="18.28515625" style="9" bestFit="1" customWidth="1"/>
    <col min="13801" max="14046" width="9.28515625" style="9"/>
    <col min="14047" max="14047" width="11.7109375" style="9" customWidth="1"/>
    <col min="14048" max="14048" width="28.28515625" style="9" customWidth="1"/>
    <col min="14049" max="14049" width="25.7109375" style="9" customWidth="1"/>
    <col min="14050" max="14050" width="16" style="9" customWidth="1"/>
    <col min="14051" max="14051" width="16.7109375" style="9" customWidth="1"/>
    <col min="14052" max="14052" width="13.42578125" style="9" customWidth="1"/>
    <col min="14053" max="14053" width="14.28515625" style="9" customWidth="1"/>
    <col min="14054" max="14054" width="18.28515625" style="9" customWidth="1"/>
    <col min="14055" max="14055" width="17.42578125" style="9" bestFit="1" customWidth="1"/>
    <col min="14056" max="14056" width="18.28515625" style="9" bestFit="1" customWidth="1"/>
    <col min="14057" max="14302" width="9.28515625" style="9"/>
    <col min="14303" max="14303" width="11.7109375" style="9" customWidth="1"/>
    <col min="14304" max="14304" width="28.28515625" style="9" customWidth="1"/>
    <col min="14305" max="14305" width="25.7109375" style="9" customWidth="1"/>
    <col min="14306" max="14306" width="16" style="9" customWidth="1"/>
    <col min="14307" max="14307" width="16.7109375" style="9" customWidth="1"/>
    <col min="14308" max="14308" width="13.42578125" style="9" customWidth="1"/>
    <col min="14309" max="14309" width="14.28515625" style="9" customWidth="1"/>
    <col min="14310" max="14310" width="18.28515625" style="9" customWidth="1"/>
    <col min="14311" max="14311" width="17.42578125" style="9" bestFit="1" customWidth="1"/>
    <col min="14312" max="14312" width="18.28515625" style="9" bestFit="1" customWidth="1"/>
    <col min="14313" max="14558" width="9.28515625" style="9"/>
    <col min="14559" max="14559" width="11.7109375" style="9" customWidth="1"/>
    <col min="14560" max="14560" width="28.28515625" style="9" customWidth="1"/>
    <col min="14561" max="14561" width="25.7109375" style="9" customWidth="1"/>
    <col min="14562" max="14562" width="16" style="9" customWidth="1"/>
    <col min="14563" max="14563" width="16.7109375" style="9" customWidth="1"/>
    <col min="14564" max="14564" width="13.42578125" style="9" customWidth="1"/>
    <col min="14565" max="14565" width="14.28515625" style="9" customWidth="1"/>
    <col min="14566" max="14566" width="18.28515625" style="9" customWidth="1"/>
    <col min="14567" max="14567" width="17.42578125" style="9" bestFit="1" customWidth="1"/>
    <col min="14568" max="14568" width="18.28515625" style="9" bestFit="1" customWidth="1"/>
    <col min="14569" max="14814" width="9.28515625" style="9"/>
    <col min="14815" max="14815" width="11.7109375" style="9" customWidth="1"/>
    <col min="14816" max="14816" width="28.28515625" style="9" customWidth="1"/>
    <col min="14817" max="14817" width="25.7109375" style="9" customWidth="1"/>
    <col min="14818" max="14818" width="16" style="9" customWidth="1"/>
    <col min="14819" max="14819" width="16.7109375" style="9" customWidth="1"/>
    <col min="14820" max="14820" width="13.42578125" style="9" customWidth="1"/>
    <col min="14821" max="14821" width="14.28515625" style="9" customWidth="1"/>
    <col min="14822" max="14822" width="18.28515625" style="9" customWidth="1"/>
    <col min="14823" max="14823" width="17.42578125" style="9" bestFit="1" customWidth="1"/>
    <col min="14824" max="14824" width="18.28515625" style="9" bestFit="1" customWidth="1"/>
    <col min="14825" max="15070" width="9.28515625" style="9"/>
    <col min="15071" max="15071" width="11.7109375" style="9" customWidth="1"/>
    <col min="15072" max="15072" width="28.28515625" style="9" customWidth="1"/>
    <col min="15073" max="15073" width="25.7109375" style="9" customWidth="1"/>
    <col min="15074" max="15074" width="16" style="9" customWidth="1"/>
    <col min="15075" max="15075" width="16.7109375" style="9" customWidth="1"/>
    <col min="15076" max="15076" width="13.42578125" style="9" customWidth="1"/>
    <col min="15077" max="15077" width="14.28515625" style="9" customWidth="1"/>
    <col min="15078" max="15078" width="18.28515625" style="9" customWidth="1"/>
    <col min="15079" max="15079" width="17.42578125" style="9" bestFit="1" customWidth="1"/>
    <col min="15080" max="15080" width="18.28515625" style="9" bestFit="1" customWidth="1"/>
    <col min="15081" max="15326" width="9.28515625" style="9"/>
    <col min="15327" max="15327" width="11.7109375" style="9" customWidth="1"/>
    <col min="15328" max="15328" width="28.28515625" style="9" customWidth="1"/>
    <col min="15329" max="15329" width="25.7109375" style="9" customWidth="1"/>
    <col min="15330" max="15330" width="16" style="9" customWidth="1"/>
    <col min="15331" max="15331" width="16.7109375" style="9" customWidth="1"/>
    <col min="15332" max="15332" width="13.42578125" style="9" customWidth="1"/>
    <col min="15333" max="15333" width="14.28515625" style="9" customWidth="1"/>
    <col min="15334" max="15334" width="18.28515625" style="9" customWidth="1"/>
    <col min="15335" max="15335" width="17.42578125" style="9" bestFit="1" customWidth="1"/>
    <col min="15336" max="15336" width="18.28515625" style="9" bestFit="1" customWidth="1"/>
    <col min="15337" max="15582" width="9.28515625" style="9"/>
    <col min="15583" max="15583" width="11.7109375" style="9" customWidth="1"/>
    <col min="15584" max="15584" width="28.28515625" style="9" customWidth="1"/>
    <col min="15585" max="15585" width="25.7109375" style="9" customWidth="1"/>
    <col min="15586" max="15586" width="16" style="9" customWidth="1"/>
    <col min="15587" max="15587" width="16.7109375" style="9" customWidth="1"/>
    <col min="15588" max="15588" width="13.42578125" style="9" customWidth="1"/>
    <col min="15589" max="15589" width="14.28515625" style="9" customWidth="1"/>
    <col min="15590" max="15590" width="18.28515625" style="9" customWidth="1"/>
    <col min="15591" max="15591" width="17.42578125" style="9" bestFit="1" customWidth="1"/>
    <col min="15592" max="15592" width="18.28515625" style="9" bestFit="1" customWidth="1"/>
    <col min="15593" max="15838" width="9.28515625" style="9"/>
    <col min="15839" max="15839" width="11.7109375" style="9" customWidth="1"/>
    <col min="15840" max="15840" width="28.28515625" style="9" customWidth="1"/>
    <col min="15841" max="15841" width="25.7109375" style="9" customWidth="1"/>
    <col min="15842" max="15842" width="16" style="9" customWidth="1"/>
    <col min="15843" max="15843" width="16.7109375" style="9" customWidth="1"/>
    <col min="15844" max="15844" width="13.42578125" style="9" customWidth="1"/>
    <col min="15845" max="15845" width="14.28515625" style="9" customWidth="1"/>
    <col min="15846" max="15846" width="18.28515625" style="9" customWidth="1"/>
    <col min="15847" max="15847" width="17.42578125" style="9" bestFit="1" customWidth="1"/>
    <col min="15848" max="15848" width="18.28515625" style="9" bestFit="1" customWidth="1"/>
    <col min="15849" max="16094" width="9.28515625" style="9"/>
    <col min="16095" max="16095" width="11.7109375" style="9" customWidth="1"/>
    <col min="16096" max="16096" width="28.28515625" style="9" customWidth="1"/>
    <col min="16097" max="16097" width="25.7109375" style="9" customWidth="1"/>
    <col min="16098" max="16098" width="16" style="9" customWidth="1"/>
    <col min="16099" max="16099" width="16.7109375" style="9" customWidth="1"/>
    <col min="16100" max="16100" width="13.42578125" style="9" customWidth="1"/>
    <col min="16101" max="16101" width="14.28515625" style="9" customWidth="1"/>
    <col min="16102" max="16102" width="18.28515625" style="9" customWidth="1"/>
    <col min="16103" max="16103" width="17.42578125" style="9" bestFit="1" customWidth="1"/>
    <col min="16104" max="16104" width="18.28515625" style="9" bestFit="1" customWidth="1"/>
    <col min="16105" max="16384" width="9.28515625" style="9"/>
  </cols>
  <sheetData>
    <row r="1" spans="1:20" ht="47.25" customHeight="1" x14ac:dyDescent="0.2">
      <c r="A1" s="14" t="s">
        <v>202</v>
      </c>
      <c r="B1" s="10"/>
      <c r="C1" s="10"/>
      <c r="D1" s="10"/>
      <c r="E1" s="47"/>
      <c r="F1" s="47"/>
      <c r="G1" s="47"/>
      <c r="H1" s="47"/>
      <c r="I1" s="10"/>
      <c r="J1" s="10"/>
      <c r="K1" s="47"/>
    </row>
    <row r="2" spans="1:20" s="54" customFormat="1" ht="76.5" customHeight="1" x14ac:dyDescent="0.2">
      <c r="A2" s="52" t="s">
        <v>57</v>
      </c>
      <c r="B2" s="52" t="s">
        <v>58</v>
      </c>
      <c r="C2" s="52" t="s">
        <v>207</v>
      </c>
      <c r="D2" s="52" t="s">
        <v>206</v>
      </c>
      <c r="E2" s="52" t="s">
        <v>160</v>
      </c>
      <c r="F2" s="52" t="s">
        <v>161</v>
      </c>
      <c r="G2" s="52" t="s">
        <v>162</v>
      </c>
      <c r="H2" s="52" t="s">
        <v>208</v>
      </c>
      <c r="I2" s="52" t="s">
        <v>156</v>
      </c>
      <c r="J2" s="52" t="s">
        <v>126</v>
      </c>
      <c r="K2" s="52" t="s">
        <v>127</v>
      </c>
      <c r="L2" s="52" t="s">
        <v>159</v>
      </c>
      <c r="M2" s="52" t="s">
        <v>158</v>
      </c>
      <c r="N2" s="125" t="s">
        <v>212</v>
      </c>
      <c r="O2" s="125" t="s">
        <v>213</v>
      </c>
      <c r="P2" s="125" t="s">
        <v>214</v>
      </c>
      <c r="Q2" s="125" t="s">
        <v>215</v>
      </c>
      <c r="R2" s="125" t="s">
        <v>223</v>
      </c>
      <c r="S2" s="131" t="s">
        <v>221</v>
      </c>
    </row>
    <row r="3" spans="1:20" s="6" customFormat="1" ht="24" x14ac:dyDescent="0.2">
      <c r="A3" s="25" t="s">
        <v>51</v>
      </c>
      <c r="B3" s="25" t="s">
        <v>53</v>
      </c>
      <c r="C3" s="26" t="s">
        <v>62</v>
      </c>
      <c r="D3" s="26" t="s">
        <v>55</v>
      </c>
      <c r="E3" s="26" t="s">
        <v>191</v>
      </c>
      <c r="F3" s="27" t="s">
        <v>172</v>
      </c>
      <c r="G3" s="27" t="s">
        <v>193</v>
      </c>
      <c r="H3" s="26" t="s">
        <v>164</v>
      </c>
      <c r="I3" s="27" t="s">
        <v>192</v>
      </c>
      <c r="J3" s="27" t="s">
        <v>180</v>
      </c>
      <c r="K3" s="27" t="s">
        <v>194</v>
      </c>
      <c r="L3" s="27" t="s">
        <v>181</v>
      </c>
      <c r="M3" s="27" t="s">
        <v>182</v>
      </c>
      <c r="N3" s="123" t="s">
        <v>216</v>
      </c>
      <c r="O3" s="124" t="s">
        <v>217</v>
      </c>
      <c r="P3" s="122" t="s">
        <v>218</v>
      </c>
      <c r="Q3" s="122" t="s">
        <v>219</v>
      </c>
      <c r="R3" s="122" t="s">
        <v>220</v>
      </c>
      <c r="S3" s="132" t="s">
        <v>222</v>
      </c>
    </row>
    <row r="4" spans="1:20" ht="15.75" customHeight="1" x14ac:dyDescent="0.2">
      <c r="A4" s="19">
        <v>210030</v>
      </c>
      <c r="B4" s="19" t="s">
        <v>86</v>
      </c>
      <c r="C4" s="118">
        <f>VLOOKUP(A4,'[5]FY24 Revenue Split'!$A$4:$F$57,4,FALSE)</f>
        <v>50942798.915876739</v>
      </c>
      <c r="D4" s="71">
        <f>IFERROR(VLOOKUP($A4,'PAU Performance'!$A:$F,6,FALSE),"")</f>
        <v>6.4730018117404455</v>
      </c>
      <c r="E4" s="51">
        <f>IFERROR(D4/$D$53*Savings!$C$8*Savings!$C$16,"")</f>
        <v>-8.8208306043114151E-4</v>
      </c>
      <c r="F4" s="88">
        <f t="shared" ref="F4:F31" si="0">IFERROR(E4*$C4,"")</f>
        <v>-44935.779974644793</v>
      </c>
      <c r="G4" s="53">
        <f>IFERROR(F4*Savings!$C$9*Savings!$C$16/$F$53,"")</f>
        <v>-33748.69412400404</v>
      </c>
      <c r="H4" s="20">
        <f>IFERROR(VLOOKUP(A4,'PAU Performance'!A:C,3,FALSE),"")</f>
        <v>2.39913E-2</v>
      </c>
      <c r="I4" s="21">
        <f>H4/$H$53*Savings!$C$8*Savings!$C$17</f>
        <v>-9.0897527395542477E-4</v>
      </c>
      <c r="J4" s="88">
        <f t="shared" ref="J4:J51" si="1">IFERROR(I4*C4,"")</f>
        <v>-46305.744600615173</v>
      </c>
      <c r="K4" s="53">
        <f>IFERROR(J4*Savings!$C$9*Savings!$C$17/$J$53,"")</f>
        <v>-46742.939827554335</v>
      </c>
      <c r="L4" s="88">
        <f t="shared" ref="L4:L51" si="2">IFERROR(G4+K4,"")</f>
        <v>-80491.633951558382</v>
      </c>
      <c r="M4" s="70">
        <f t="shared" ref="M4:M28" si="3">L4/C4</f>
        <v>-1.5800394886915511E-3</v>
      </c>
      <c r="N4" s="128">
        <f t="shared" ref="N4:N32" si="4">IF(M4&lt;0,M4-$M$53,0)</f>
        <v>2.2199605113084487E-3</v>
      </c>
      <c r="O4" s="129">
        <f t="shared" ref="O4:O32" si="5">N4*C4</f>
        <v>113091.00192877321</v>
      </c>
      <c r="P4" s="129">
        <f>IF(((L4/$L$53)*(0-$O$53)+O4)&gt;0,0,((L4/$L$53)*(0-$O$53)+O4))</f>
        <v>0</v>
      </c>
      <c r="Q4" s="130">
        <f t="shared" ref="Q4:Q51" si="6">IFERROR(P4/C4,0)</f>
        <v>0</v>
      </c>
      <c r="R4" s="129">
        <f t="shared" ref="R4:R51" si="7">P4-L4</f>
        <v>80491.633951558382</v>
      </c>
      <c r="S4" s="128">
        <f t="shared" ref="S4:S51" si="8">ABS(M4-Q4)</f>
        <v>1.5800394886915511E-3</v>
      </c>
      <c r="T4" s="121"/>
    </row>
    <row r="5" spans="1:20" ht="15.75" customHeight="1" x14ac:dyDescent="0.2">
      <c r="A5" s="22">
        <v>210017</v>
      </c>
      <c r="B5" s="22" t="s">
        <v>79</v>
      </c>
      <c r="C5" s="118">
        <f>VLOOKUP(A5,'[5]FY24 Revenue Split'!$A$4:$F$57,4,FALSE)</f>
        <v>90729925.73505494</v>
      </c>
      <c r="D5" s="71">
        <f>IFERROR(VLOOKUP($A5,'PAU Performance'!$A:$F,6,FALSE),"")</f>
        <v>8.7302851542073991</v>
      </c>
      <c r="E5" s="51">
        <f>IFERROR(D5/$D$53*Savings!$C$8*Savings!$C$16,"")</f>
        <v>-1.1896855386773389E-3</v>
      </c>
      <c r="F5" s="88">
        <f t="shared" si="0"/>
        <v>-107940.08057226379</v>
      </c>
      <c r="G5" s="53">
        <f>IFERROR(F5*Savings!$C$9*Savings!$C$16/$F$53,"")</f>
        <v>-81067.620613443636</v>
      </c>
      <c r="H5" s="20">
        <f>IFERROR(VLOOKUP(A5,'PAU Performance'!A:C,3,FALSE),"")</f>
        <v>2.4863900000000001E-2</v>
      </c>
      <c r="I5" s="21">
        <f>H5/$H$53*Savings!$C$8*Savings!$C$17</f>
        <v>-9.4203608450147704E-4</v>
      </c>
      <c r="J5" s="88">
        <f t="shared" si="1"/>
        <v>-85470.863986560958</v>
      </c>
      <c r="K5" s="53">
        <f>IFERROR(J5*Savings!$C$9*Savings!$C$17/$J$53,"")</f>
        <v>-86277.836298518858</v>
      </c>
      <c r="L5" s="88">
        <f t="shared" si="2"/>
        <v>-167345.45691196248</v>
      </c>
      <c r="M5" s="70">
        <f t="shared" si="3"/>
        <v>-1.8444350698647812E-3</v>
      </c>
      <c r="N5" s="128">
        <f t="shared" si="4"/>
        <v>1.9555649301352188E-3</v>
      </c>
      <c r="O5" s="129">
        <f t="shared" si="5"/>
        <v>177428.2608812463</v>
      </c>
      <c r="P5" s="129">
        <f t="shared" ref="P5:P51" si="9">IF(((L5/$L$53)*(0-$O$53)+O5)&gt;0,0,((L5/$L$53)*(0-$O$53)+O5))</f>
        <v>0</v>
      </c>
      <c r="Q5" s="130">
        <f t="shared" si="6"/>
        <v>0</v>
      </c>
      <c r="R5" s="129">
        <f t="shared" si="7"/>
        <v>167345.45691196248</v>
      </c>
      <c r="S5" s="128">
        <f t="shared" si="8"/>
        <v>1.8444350698647812E-3</v>
      </c>
      <c r="T5" s="121"/>
    </row>
    <row r="6" spans="1:20" ht="15.75" customHeight="1" x14ac:dyDescent="0.2">
      <c r="A6" s="22">
        <v>210064</v>
      </c>
      <c r="B6" s="22" t="s">
        <v>108</v>
      </c>
      <c r="C6" s="118">
        <f>VLOOKUP(A6,'[5]FY24 Revenue Split'!$A$4:$F$57,4,FALSE)</f>
        <v>71163455.210322335</v>
      </c>
      <c r="D6" s="71">
        <f>IFERROR(VLOOKUP($A6,'PAU Performance'!$A:$F,6,FALSE),"")</f>
        <v>0</v>
      </c>
      <c r="E6" s="51">
        <f>IFERROR(D6/$D$53*Savings!$C$8*Savings!$C$16,"")</f>
        <v>0</v>
      </c>
      <c r="F6" s="88">
        <f t="shared" si="0"/>
        <v>0</v>
      </c>
      <c r="G6" s="53">
        <f>IFERROR(F6*Savings!$C$9*Savings!$C$16/$F$53,"")</f>
        <v>0</v>
      </c>
      <c r="H6" s="20">
        <f>IFERROR(VLOOKUP(A6,'PAU Performance'!A:C,3,FALSE),"")</f>
        <v>6.0126899999999997E-2</v>
      </c>
      <c r="I6" s="21">
        <f>H6/$H$53*Savings!$C$8*Savings!$C$17</f>
        <v>-2.2780701920942356E-3</v>
      </c>
      <c r="J6" s="88">
        <f t="shared" si="1"/>
        <v>-162115.34608106854</v>
      </c>
      <c r="K6" s="53">
        <f>IFERROR(J6*Savings!$C$9*Savings!$C$17/$J$53,"")</f>
        <v>-163645.95650816642</v>
      </c>
      <c r="L6" s="88">
        <f t="shared" si="2"/>
        <v>-163645.95650816642</v>
      </c>
      <c r="M6" s="70">
        <f t="shared" si="3"/>
        <v>-2.2995785691477975E-3</v>
      </c>
      <c r="N6" s="128">
        <f t="shared" si="4"/>
        <v>1.5004214308522025E-3</v>
      </c>
      <c r="O6" s="129">
        <f t="shared" si="5"/>
        <v>106775.17329105847</v>
      </c>
      <c r="P6" s="129">
        <f t="shared" si="9"/>
        <v>0</v>
      </c>
      <c r="Q6" s="130">
        <f t="shared" si="6"/>
        <v>0</v>
      </c>
      <c r="R6" s="129">
        <f t="shared" si="7"/>
        <v>163645.95650816642</v>
      </c>
      <c r="S6" s="128">
        <f t="shared" si="8"/>
        <v>2.2995785691477975E-3</v>
      </c>
      <c r="T6" s="121"/>
    </row>
    <row r="7" spans="1:20" ht="15.75" customHeight="1" x14ac:dyDescent="0.2">
      <c r="A7" s="22">
        <v>210044</v>
      </c>
      <c r="B7" s="22" t="s">
        <v>96</v>
      </c>
      <c r="C7" s="118">
        <f>VLOOKUP(A7,'[5]FY24 Revenue Split'!$A$4:$F$57,4,FALSE)</f>
        <v>506164529.04853487</v>
      </c>
      <c r="D7" s="71">
        <f>IFERROR(VLOOKUP($A7,'PAU Performance'!$A:$F,6,FALSE),"")</f>
        <v>10.380361916577735</v>
      </c>
      <c r="E7" s="51">
        <f>IFERROR(D7/$D$53*Savings!$C$8*Savings!$C$16,"")</f>
        <v>-1.4145433098984134E-3</v>
      </c>
      <c r="F7" s="88">
        <f t="shared" si="0"/>
        <v>-715991.64827348618</v>
      </c>
      <c r="G7" s="53">
        <f>IFERROR(F7*Savings!$C$9*Savings!$C$16/$F$53,"")</f>
        <v>-537740.37407513335</v>
      </c>
      <c r="H7" s="20">
        <f>IFERROR(VLOOKUP(A7,'PAU Performance'!A:C,3,FALSE),"")</f>
        <v>4.1884600000000001E-2</v>
      </c>
      <c r="I7" s="21">
        <f>H7/$H$53*Savings!$C$8*Savings!$C$17</f>
        <v>-1.5869113286697007E-3</v>
      </c>
      <c r="J7" s="88">
        <f t="shared" si="1"/>
        <v>-803238.22531788377</v>
      </c>
      <c r="K7" s="53">
        <f>IFERROR(J7*Savings!$C$9*Savings!$C$17/$J$53,"")</f>
        <v>-810821.9910306026</v>
      </c>
      <c r="L7" s="88">
        <f t="shared" si="2"/>
        <v>-1348562.3651057361</v>
      </c>
      <c r="M7" s="70">
        <f t="shared" si="3"/>
        <v>-2.6642767078931874E-3</v>
      </c>
      <c r="N7" s="128">
        <f t="shared" si="4"/>
        <v>1.1357232921068126E-3</v>
      </c>
      <c r="O7" s="129">
        <f t="shared" si="5"/>
        <v>574862.84527869639</v>
      </c>
      <c r="P7" s="129">
        <f t="shared" si="9"/>
        <v>0</v>
      </c>
      <c r="Q7" s="130">
        <f t="shared" si="6"/>
        <v>0</v>
      </c>
      <c r="R7" s="129">
        <f t="shared" si="7"/>
        <v>1348562.3651057361</v>
      </c>
      <c r="S7" s="128">
        <f t="shared" si="8"/>
        <v>2.6642767078931874E-3</v>
      </c>
      <c r="T7" s="121"/>
    </row>
    <row r="8" spans="1:20" ht="15.75" customHeight="1" x14ac:dyDescent="0.2">
      <c r="A8" s="22">
        <v>210037</v>
      </c>
      <c r="B8" s="22" t="s">
        <v>91</v>
      </c>
      <c r="C8" s="118">
        <f>VLOOKUP(A8,'[5]FY24 Revenue Split'!$A$4:$F$57,4,FALSE)</f>
        <v>289195333.10398871</v>
      </c>
      <c r="D8" s="71">
        <f>IFERROR(VLOOKUP($A8,'PAU Performance'!$A:$F,6,FALSE),"")</f>
        <v>8.3689095755139178</v>
      </c>
      <c r="E8" s="51">
        <f>IFERROR(D8/$D$53*Savings!$C$8*Savings!$C$16,"")</f>
        <v>-1.1404404919911381E-3</v>
      </c>
      <c r="F8" s="88">
        <f t="shared" si="0"/>
        <v>-329810.06796665397</v>
      </c>
      <c r="G8" s="53">
        <f>IFERROR(F8*Savings!$C$9*Savings!$C$16/$F$53,"")</f>
        <v>-247701.47773342559</v>
      </c>
      <c r="H8" s="20">
        <f>IFERROR(VLOOKUP(A8,'PAU Performance'!A:C,3,FALSE),"")</f>
        <v>4.7545799999999999E-2</v>
      </c>
      <c r="I8" s="21">
        <f>H8/$H$53*Savings!$C$8*Savings!$C$17</f>
        <v>-1.8014011987858029E-3</v>
      </c>
      <c r="J8" s="88">
        <f t="shared" si="1"/>
        <v>-520956.81973678485</v>
      </c>
      <c r="K8" s="53">
        <f>IFERROR(J8*Savings!$C$9*Savings!$C$17/$J$53,"")</f>
        <v>-525875.42836719879</v>
      </c>
      <c r="L8" s="88">
        <f t="shared" si="2"/>
        <v>-773576.90610062436</v>
      </c>
      <c r="M8" s="70">
        <f t="shared" si="3"/>
        <v>-2.6749287334538762E-3</v>
      </c>
      <c r="N8" s="128">
        <f t="shared" si="4"/>
        <v>1.1250712665461238E-3</v>
      </c>
      <c r="O8" s="129">
        <f t="shared" si="5"/>
        <v>325365.35969453276</v>
      </c>
      <c r="P8" s="129">
        <f t="shared" si="9"/>
        <v>0</v>
      </c>
      <c r="Q8" s="130">
        <f t="shared" si="6"/>
        <v>0</v>
      </c>
      <c r="R8" s="129">
        <f t="shared" si="7"/>
        <v>773576.90610062436</v>
      </c>
      <c r="S8" s="128">
        <f t="shared" si="8"/>
        <v>2.6749287334538762E-3</v>
      </c>
      <c r="T8" s="121"/>
    </row>
    <row r="9" spans="1:20" ht="15.75" customHeight="1" x14ac:dyDescent="0.2">
      <c r="A9" s="22">
        <v>210061</v>
      </c>
      <c r="B9" s="22" t="s">
        <v>105</v>
      </c>
      <c r="C9" s="118">
        <f>VLOOKUP(A9,'[5]FY24 Revenue Split'!$A$4:$F$57,4,FALSE)</f>
        <v>130991802.29107995</v>
      </c>
      <c r="D9" s="71">
        <f>IFERROR(VLOOKUP($A9,'PAU Performance'!$A:$F,6,FALSE),"")</f>
        <v>9.4338575114945389</v>
      </c>
      <c r="E9" s="51">
        <f>IFERROR(D9/$D$53*Savings!$C$8*Savings!$C$16,"")</f>
        <v>-1.2855621159131058E-3</v>
      </c>
      <c r="F9" s="88">
        <f t="shared" si="0"/>
        <v>-168398.09852059197</v>
      </c>
      <c r="G9" s="53">
        <f>IFERROR(F9*Savings!$C$9*Savings!$C$16/$F$53,"")</f>
        <v>-126474.17984604106</v>
      </c>
      <c r="H9" s="20">
        <f>IFERROR(VLOOKUP(A9,'PAU Performance'!A:C,3,FALSE),"")</f>
        <v>4.5165700000000003E-2</v>
      </c>
      <c r="I9" s="21">
        <f>H9/$H$53*Savings!$C$8*Savings!$C$17</f>
        <v>-1.7112246743981581E-3</v>
      </c>
      <c r="J9" s="88">
        <f t="shared" si="1"/>
        <v>-224156.4042243812</v>
      </c>
      <c r="K9" s="53">
        <f>IFERROR(J9*Savings!$C$9*Savings!$C$17/$J$53,"")</f>
        <v>-226272.77468467705</v>
      </c>
      <c r="L9" s="88">
        <f t="shared" si="2"/>
        <v>-352746.9545307181</v>
      </c>
      <c r="M9" s="70">
        <f t="shared" si="3"/>
        <v>-2.6928933594399353E-3</v>
      </c>
      <c r="N9" s="128">
        <f t="shared" si="4"/>
        <v>1.1071066405600647E-3</v>
      </c>
      <c r="O9" s="129">
        <f t="shared" si="5"/>
        <v>145021.89417538571</v>
      </c>
      <c r="P9" s="129">
        <f t="shared" si="9"/>
        <v>0</v>
      </c>
      <c r="Q9" s="130">
        <f t="shared" si="6"/>
        <v>0</v>
      </c>
      <c r="R9" s="129">
        <f t="shared" si="7"/>
        <v>352746.9545307181</v>
      </c>
      <c r="S9" s="128">
        <f t="shared" si="8"/>
        <v>2.6928933594399353E-3</v>
      </c>
      <c r="T9" s="121"/>
    </row>
    <row r="10" spans="1:20" ht="15.75" customHeight="1" x14ac:dyDescent="0.2">
      <c r="A10" s="22">
        <v>210060</v>
      </c>
      <c r="B10" s="22" t="s">
        <v>104</v>
      </c>
      <c r="C10" s="118">
        <f>VLOOKUP(A10,'[5]FY24 Revenue Split'!$A$4:$F$57,4,FALSE)</f>
        <v>67382848.520545706</v>
      </c>
      <c r="D10" s="71">
        <f>IFERROR(VLOOKUP($A10,'PAU Performance'!$A:$F,6,FALSE),"")</f>
        <v>11.788721395758282</v>
      </c>
      <c r="E10" s="51">
        <f>IFERROR(D10/$D$53*Savings!$C$8*Savings!$C$16,"")</f>
        <v>-1.6064620016759401E-3</v>
      </c>
      <c r="F10" s="88">
        <f t="shared" si="0"/>
        <v>-108247.98571294252</v>
      </c>
      <c r="G10" s="53">
        <f>IFERROR(F10*Savings!$C$9*Savings!$C$16/$F$53,"")</f>
        <v>-81298.870553198518</v>
      </c>
      <c r="H10" s="20">
        <f>IFERROR(VLOOKUP(A10,'PAU Performance'!A:C,3,FALSE),"")</f>
        <v>3.9679300000000001E-2</v>
      </c>
      <c r="I10" s="21">
        <f>H10/$H$53*Savings!$C$8*Savings!$C$17</f>
        <v>-1.5033575749483974E-3</v>
      </c>
      <c r="J10" s="88">
        <f t="shared" si="1"/>
        <v>-101300.5157449628</v>
      </c>
      <c r="K10" s="53">
        <f>IFERROR(J10*Savings!$C$9*Savings!$C$17/$J$53,"")</f>
        <v>-102256.94355650446</v>
      </c>
      <c r="L10" s="88">
        <f t="shared" si="2"/>
        <v>-183555.81410970297</v>
      </c>
      <c r="M10" s="70">
        <f t="shared" si="3"/>
        <v>-2.7240732343592595E-3</v>
      </c>
      <c r="N10" s="128">
        <f t="shared" si="4"/>
        <v>1.0759267656407405E-3</v>
      </c>
      <c r="O10" s="129">
        <f t="shared" si="5"/>
        <v>72499.010268370694</v>
      </c>
      <c r="P10" s="129">
        <f t="shared" si="9"/>
        <v>0</v>
      </c>
      <c r="Q10" s="130">
        <f t="shared" si="6"/>
        <v>0</v>
      </c>
      <c r="R10" s="129">
        <f t="shared" si="7"/>
        <v>183555.81410970297</v>
      </c>
      <c r="S10" s="128">
        <f t="shared" si="8"/>
        <v>2.7240732343592595E-3</v>
      </c>
      <c r="T10" s="121"/>
    </row>
    <row r="11" spans="1:20" ht="15.75" customHeight="1" x14ac:dyDescent="0.2">
      <c r="A11" s="22">
        <v>210039</v>
      </c>
      <c r="B11" s="22" t="s">
        <v>93</v>
      </c>
      <c r="C11" s="118">
        <f>VLOOKUP(A11,'[5]FY24 Revenue Split'!$A$4:$F$57,4,FALSE)</f>
        <v>179940482.61116764</v>
      </c>
      <c r="D11" s="71">
        <f>IFERROR(VLOOKUP($A11,'PAU Performance'!$A:$F,6,FALSE),"")</f>
        <v>9.8380745237165108</v>
      </c>
      <c r="E11" s="51">
        <f>IFERROR(D11/$D$53*Savings!$C$8*Savings!$C$16,"")</f>
        <v>-1.3406452117609071E-3</v>
      </c>
      <c r="F11" s="88">
        <f t="shared" si="0"/>
        <v>-241236.34641460868</v>
      </c>
      <c r="G11" s="53">
        <f>IFERROR(F11*Savings!$C$9*Savings!$C$16/$F$53,"")</f>
        <v>-181178.82167245646</v>
      </c>
      <c r="H11" s="20">
        <f>IFERROR(VLOOKUP(A11,'PAU Performance'!A:C,3,FALSE),"")</f>
        <v>4.9656199999999998E-2</v>
      </c>
      <c r="I11" s="21">
        <f>H11/$H$53*Savings!$C$8*Savings!$C$17</f>
        <v>-1.8813594093936286E-3</v>
      </c>
      <c r="J11" s="88">
        <f t="shared" si="1"/>
        <v>-338532.72009135084</v>
      </c>
      <c r="K11" s="53">
        <f>IFERROR(J11*Savings!$C$9*Savings!$C$17/$J$53,"")</f>
        <v>-341728.97339994583</v>
      </c>
      <c r="L11" s="88">
        <f t="shared" si="2"/>
        <v>-522907.79507240228</v>
      </c>
      <c r="M11" s="70">
        <f t="shared" si="3"/>
        <v>-2.9060041825182317E-3</v>
      </c>
      <c r="N11" s="128">
        <f t="shared" si="4"/>
        <v>8.9399581748176834E-4</v>
      </c>
      <c r="O11" s="129">
        <f t="shared" si="5"/>
        <v>160866.03885003473</v>
      </c>
      <c r="P11" s="129">
        <f t="shared" si="9"/>
        <v>0</v>
      </c>
      <c r="Q11" s="130">
        <f t="shared" si="6"/>
        <v>0</v>
      </c>
      <c r="R11" s="129">
        <f t="shared" si="7"/>
        <v>522907.79507240228</v>
      </c>
      <c r="S11" s="128">
        <f t="shared" si="8"/>
        <v>2.9060041825182317E-3</v>
      </c>
      <c r="T11" s="121"/>
    </row>
    <row r="12" spans="1:20" ht="15.75" customHeight="1" x14ac:dyDescent="0.2">
      <c r="A12" s="22">
        <v>210022</v>
      </c>
      <c r="B12" s="22" t="s">
        <v>81</v>
      </c>
      <c r="C12" s="118">
        <f>VLOOKUP(A12,'[5]FY24 Revenue Split'!$A$4:$F$57,4,FALSE)</f>
        <v>418575046.77583349</v>
      </c>
      <c r="D12" s="71">
        <f>IFERROR(VLOOKUP($A12,'PAU Performance'!$A:$F,6,FALSE),"")</f>
        <v>4.9008073812451975</v>
      </c>
      <c r="E12" s="51">
        <f>IFERROR(D12/$D$53*Savings!$C$8*Savings!$C$16,"")</f>
        <v>-6.6783840004363529E-4</v>
      </c>
      <c r="F12" s="88">
        <f t="shared" si="0"/>
        <v>-279540.48953696241</v>
      </c>
      <c r="G12" s="53">
        <f>IFERROR(F12*Savings!$C$9*Savings!$C$16/$F$53,"")</f>
        <v>-209946.87266985339</v>
      </c>
      <c r="H12" s="20">
        <f>IFERROR(VLOOKUP(A12,'PAU Performance'!A:C,3,FALSE),"")</f>
        <v>6.6142599999999996E-2</v>
      </c>
      <c r="I12" s="21">
        <f>H12/$H$53*Savings!$C$8*Savings!$C$17</f>
        <v>-2.505991253292822E-3</v>
      </c>
      <c r="J12" s="88">
        <f t="shared" si="1"/>
        <v>-1048945.4060668726</v>
      </c>
      <c r="K12" s="53">
        <f>IFERROR(J12*Savings!$C$9*Savings!$C$17/$J$53,"")</f>
        <v>-1058849.0136820301</v>
      </c>
      <c r="L12" s="88">
        <f t="shared" si="2"/>
        <v>-1268795.8863518834</v>
      </c>
      <c r="M12" s="70">
        <f t="shared" si="3"/>
        <v>-3.0312267683538789E-3</v>
      </c>
      <c r="N12" s="128">
        <f t="shared" si="4"/>
        <v>7.6877323164612106E-4</v>
      </c>
      <c r="O12" s="129">
        <f t="shared" si="5"/>
        <v>321789.29139628378</v>
      </c>
      <c r="P12" s="129">
        <f t="shared" si="9"/>
        <v>0</v>
      </c>
      <c r="Q12" s="130">
        <f t="shared" si="6"/>
        <v>0</v>
      </c>
      <c r="R12" s="129">
        <f t="shared" si="7"/>
        <v>1268795.8863518834</v>
      </c>
      <c r="S12" s="128">
        <f t="shared" si="8"/>
        <v>3.0312267683538789E-3</v>
      </c>
      <c r="T12" s="121"/>
    </row>
    <row r="13" spans="1:20" ht="15.75" customHeight="1" x14ac:dyDescent="0.2">
      <c r="A13" s="22">
        <v>210023</v>
      </c>
      <c r="B13" s="22" t="s">
        <v>82</v>
      </c>
      <c r="C13" s="118">
        <f>VLOOKUP(A13,'[5]FY24 Revenue Split'!$A$4:$F$57,4,FALSE)</f>
        <v>729263073.47058678</v>
      </c>
      <c r="D13" s="71">
        <f>IFERROR(VLOOKUP($A13,'PAU Performance'!$A:$F,6,FALSE),"")</f>
        <v>9.7300863151261439</v>
      </c>
      <c r="E13" s="51">
        <f>IFERROR(D13/$D$53*Savings!$C$8*Savings!$C$16,"")</f>
        <v>-1.3259295400688182E-3</v>
      </c>
      <c r="F13" s="88">
        <f t="shared" si="0"/>
        <v>-966951.45159602794</v>
      </c>
      <c r="G13" s="53">
        <f>IFERROR(F13*Savings!$C$9*Savings!$C$16/$F$53,"")</f>
        <v>-726221.92807356536</v>
      </c>
      <c r="H13" s="20">
        <f>IFERROR(VLOOKUP(A13,'PAU Performance'!A:C,3,FALSE),"")</f>
        <v>5.4502700000000001E-2</v>
      </c>
      <c r="I13" s="21">
        <f>H13/$H$53*Savings!$C$8*Savings!$C$17</f>
        <v>-2.0649821670276447E-3</v>
      </c>
      <c r="J13" s="88">
        <f t="shared" si="1"/>
        <v>-1505915.2417885328</v>
      </c>
      <c r="K13" s="53">
        <f>IFERROR(J13*Savings!$C$9*Savings!$C$17/$J$53,"")</f>
        <v>-1520133.3255611481</v>
      </c>
      <c r="L13" s="88">
        <f t="shared" si="2"/>
        <v>-2246355.2536347136</v>
      </c>
      <c r="M13" s="70">
        <f t="shared" si="3"/>
        <v>-3.0803085132834651E-3</v>
      </c>
      <c r="N13" s="128">
        <f t="shared" si="4"/>
        <v>7.1969148671653486E-4</v>
      </c>
      <c r="O13" s="129">
        <f t="shared" si="5"/>
        <v>524844.42555351614</v>
      </c>
      <c r="P13" s="129">
        <f t="shared" si="9"/>
        <v>0</v>
      </c>
      <c r="Q13" s="130">
        <f t="shared" si="6"/>
        <v>0</v>
      </c>
      <c r="R13" s="129">
        <f t="shared" si="7"/>
        <v>2246355.2536347136</v>
      </c>
      <c r="S13" s="128">
        <f t="shared" si="8"/>
        <v>3.0803085132834651E-3</v>
      </c>
      <c r="T13" s="121"/>
    </row>
    <row r="14" spans="1:20" ht="15.75" customHeight="1" x14ac:dyDescent="0.2">
      <c r="A14" s="22">
        <v>210018</v>
      </c>
      <c r="B14" s="22" t="s">
        <v>80</v>
      </c>
      <c r="C14" s="118">
        <f>VLOOKUP(A14,'[5]FY24 Revenue Split'!$A$4:$F$57,4,FALSE)</f>
        <v>213390717.75717419</v>
      </c>
      <c r="D14" s="71">
        <f>IFERROR(VLOOKUP($A14,'PAU Performance'!$A:$F,6,FALSE),"")</f>
        <v>6.1783024256476091</v>
      </c>
      <c r="E14" s="51">
        <f>IFERROR(D14/$D$53*Savings!$C$8*Savings!$C$16,"")</f>
        <v>-8.4192405168183706E-4</v>
      </c>
      <c r="F14" s="88">
        <f t="shared" si="0"/>
        <v>-179658.77768541544</v>
      </c>
      <c r="G14" s="53">
        <f>IFERROR(F14*Savings!$C$9*Savings!$C$16/$F$53,"")</f>
        <v>-134931.43188387388</v>
      </c>
      <c r="H14" s="20">
        <f>IFERROR(VLOOKUP(A14,'PAU Performance'!A:C,3,FALSE),"")</f>
        <v>6.5028100000000005E-2</v>
      </c>
      <c r="I14" s="21">
        <f>H14/$H$53*Savings!$C$8*Savings!$C$17</f>
        <v>-2.4637654071392864E-3</v>
      </c>
      <c r="J14" s="88">
        <f t="shared" si="1"/>
        <v>-525744.66861474887</v>
      </c>
      <c r="K14" s="53">
        <f>IFERROR(J14*Savings!$C$9*Savings!$C$17/$J$53,"")</f>
        <v>-530708.48167270853</v>
      </c>
      <c r="L14" s="88">
        <f t="shared" si="2"/>
        <v>-665639.91355658241</v>
      </c>
      <c r="M14" s="70">
        <f t="shared" si="3"/>
        <v>-3.1193480229727735E-3</v>
      </c>
      <c r="N14" s="128">
        <f t="shared" si="4"/>
        <v>6.8065197702722648E-4</v>
      </c>
      <c r="O14" s="129">
        <f t="shared" si="5"/>
        <v>145244.8139206795</v>
      </c>
      <c r="P14" s="129">
        <f t="shared" si="9"/>
        <v>0</v>
      </c>
      <c r="Q14" s="130">
        <f t="shared" si="6"/>
        <v>0</v>
      </c>
      <c r="R14" s="129">
        <f t="shared" si="7"/>
        <v>665639.91355658241</v>
      </c>
      <c r="S14" s="128">
        <f t="shared" si="8"/>
        <v>3.1193480229727735E-3</v>
      </c>
      <c r="T14" s="121"/>
    </row>
    <row r="15" spans="1:20" ht="15.75" customHeight="1" x14ac:dyDescent="0.2">
      <c r="A15" s="22">
        <v>210057</v>
      </c>
      <c r="B15" s="22" t="s">
        <v>102</v>
      </c>
      <c r="C15" s="118">
        <f>VLOOKUP(A15,'[5]FY24 Revenue Split'!$A$4:$F$57,4,FALSE)</f>
        <v>520762553.27869415</v>
      </c>
      <c r="D15" s="71">
        <f>IFERROR(VLOOKUP($A15,'PAU Performance'!$A:$F,6,FALSE),"")</f>
        <v>6.519145569629111</v>
      </c>
      <c r="E15" s="51">
        <f>IFERROR(D15/$D$53*Savings!$C$8*Savings!$C$16,"")</f>
        <v>-8.8837112095731079E-4</v>
      </c>
      <c r="F15" s="88">
        <f t="shared" si="0"/>
        <v>-462630.41320878483</v>
      </c>
      <c r="G15" s="53">
        <f>IFERROR(F15*Savings!$C$9*Savings!$C$16/$F$53,"")</f>
        <v>-347455.24205109332</v>
      </c>
      <c r="H15" s="20">
        <f>IFERROR(VLOOKUP(A15,'PAU Performance'!A:C,3,FALSE),"")</f>
        <v>6.4680500000000002E-2</v>
      </c>
      <c r="I15" s="21">
        <f>H15/$H$53*Savings!$C$8*Savings!$C$17</f>
        <v>-2.4505956412146841E-3</v>
      </c>
      <c r="J15" s="88">
        <f t="shared" si="1"/>
        <v>-1276178.4431725976</v>
      </c>
      <c r="K15" s="53">
        <f>IFERROR(J15*Savings!$C$9*Savings!$C$17/$J$53,"")</f>
        <v>-1288227.46924679</v>
      </c>
      <c r="L15" s="88">
        <f t="shared" si="2"/>
        <v>-1635682.7112978834</v>
      </c>
      <c r="M15" s="70">
        <f t="shared" si="3"/>
        <v>-3.1409376519100874E-3</v>
      </c>
      <c r="N15" s="128">
        <f t="shared" si="4"/>
        <v>6.5906234808991255E-4</v>
      </c>
      <c r="O15" s="129">
        <f t="shared" si="5"/>
        <v>343214.99116115435</v>
      </c>
      <c r="P15" s="129">
        <f t="shared" si="9"/>
        <v>0</v>
      </c>
      <c r="Q15" s="130">
        <f t="shared" si="6"/>
        <v>0</v>
      </c>
      <c r="R15" s="129">
        <f t="shared" si="7"/>
        <v>1635682.7112978834</v>
      </c>
      <c r="S15" s="128">
        <f t="shared" si="8"/>
        <v>3.1409376519100874E-3</v>
      </c>
      <c r="T15" s="121"/>
    </row>
    <row r="16" spans="1:20" ht="15.75" customHeight="1" x14ac:dyDescent="0.2">
      <c r="A16" s="22">
        <v>210028</v>
      </c>
      <c r="B16" s="22" t="s">
        <v>85</v>
      </c>
      <c r="C16" s="118">
        <f>VLOOKUP(A16,'[5]FY24 Revenue Split'!$A$4:$F$57,4,FALSE)</f>
        <v>225605607.1087667</v>
      </c>
      <c r="D16" s="71">
        <f>IFERROR(VLOOKUP($A16,'PAU Performance'!$A:$F,6,FALSE),"")</f>
        <v>13.512049954234316</v>
      </c>
      <c r="E16" s="51">
        <f>IFERROR(D16/$D$53*Savings!$C$8*Savings!$C$16,"")</f>
        <v>-1.8413018755396862E-3</v>
      </c>
      <c r="F16" s="88">
        <f t="shared" si="0"/>
        <v>-415408.02750164171</v>
      </c>
      <c r="G16" s="53">
        <f>IFERROR(F16*Savings!$C$9*Savings!$C$16/$F$53,"")</f>
        <v>-311989.20914957556</v>
      </c>
      <c r="H16" s="20">
        <f>IFERROR(VLOOKUP(A16,'PAU Performance'!A:C,3,FALSE),"")</f>
        <v>4.7594699999999997E-2</v>
      </c>
      <c r="I16" s="21">
        <f>H16/$H$53*Savings!$C$8*Savings!$C$17</f>
        <v>-1.8032539075134007E-3</v>
      </c>
      <c r="J16" s="88">
        <f t="shared" si="1"/>
        <v>-406824.19257581659</v>
      </c>
      <c r="K16" s="53">
        <f>IFERROR(J16*Savings!$C$9*Savings!$C$17/$J$53,"")</f>
        <v>-410665.21914242458</v>
      </c>
      <c r="L16" s="88">
        <f t="shared" si="2"/>
        <v>-722654.4282920002</v>
      </c>
      <c r="M16" s="70">
        <f t="shared" si="3"/>
        <v>-3.2031758321662694E-3</v>
      </c>
      <c r="N16" s="128">
        <f t="shared" si="4"/>
        <v>5.9682416783373056E-4</v>
      </c>
      <c r="O16" s="129">
        <f t="shared" si="5"/>
        <v>134646.87872131326</v>
      </c>
      <c r="P16" s="129">
        <f t="shared" si="9"/>
        <v>0</v>
      </c>
      <c r="Q16" s="130">
        <f t="shared" si="6"/>
        <v>0</v>
      </c>
      <c r="R16" s="129">
        <f t="shared" si="7"/>
        <v>722654.4282920002</v>
      </c>
      <c r="S16" s="128">
        <f t="shared" si="8"/>
        <v>3.2031758321662694E-3</v>
      </c>
      <c r="T16" s="121"/>
    </row>
    <row r="17" spans="1:16104" ht="15.75" customHeight="1" x14ac:dyDescent="0.2">
      <c r="A17" s="22">
        <v>210019</v>
      </c>
      <c r="B17" s="22" t="s">
        <v>61</v>
      </c>
      <c r="C17" s="118">
        <f>VLOOKUP(A17,'[5]FY24 Revenue Split'!$A$4:$F$57,4,FALSE)</f>
        <v>594536498.83210492</v>
      </c>
      <c r="D17" s="71">
        <f>IFERROR(VLOOKUP($A17,'PAU Performance'!$A:$F,6,FALSE),"")</f>
        <v>10.519720924470471</v>
      </c>
      <c r="E17" s="51">
        <f>IFERROR(D17/$D$53*Savings!$C$8*Savings!$C$16,"")</f>
        <v>-1.4335339148381055E-3</v>
      </c>
      <c r="F17" s="88">
        <f t="shared" si="0"/>
        <v>-852288.23468492809</v>
      </c>
      <c r="G17" s="53">
        <f>IFERROR(F17*Savings!$C$9*Savings!$C$16/$F$53,"")</f>
        <v>-640104.94430271396</v>
      </c>
      <c r="H17" s="20">
        <f>IFERROR(VLOOKUP(A17,'PAU Performance'!A:C,3,FALSE),"")</f>
        <v>5.8018899999999998E-2</v>
      </c>
      <c r="I17" s="21">
        <f>H17/$H$53*Savings!$C$8*Savings!$C$17</f>
        <v>-2.1982029119761077E-3</v>
      </c>
      <c r="J17" s="88">
        <f t="shared" si="1"/>
        <v>-1306911.8630088128</v>
      </c>
      <c r="K17" s="53">
        <f>IFERROR(J17*Savings!$C$9*Savings!$C$17/$J$53,"")</f>
        <v>-1319251.0583606141</v>
      </c>
      <c r="L17" s="88">
        <f t="shared" si="2"/>
        <v>-1959356.0026633281</v>
      </c>
      <c r="M17" s="70">
        <f t="shared" si="3"/>
        <v>-3.2956025517562773E-3</v>
      </c>
      <c r="N17" s="128">
        <f t="shared" si="4"/>
        <v>5.043974482437227E-4</v>
      </c>
      <c r="O17" s="129">
        <f t="shared" si="5"/>
        <v>299882.69289867074</v>
      </c>
      <c r="P17" s="129">
        <f t="shared" si="9"/>
        <v>0</v>
      </c>
      <c r="Q17" s="130">
        <f t="shared" si="6"/>
        <v>0</v>
      </c>
      <c r="R17" s="129">
        <f t="shared" si="7"/>
        <v>1959356.0026633281</v>
      </c>
      <c r="S17" s="128">
        <f t="shared" si="8"/>
        <v>3.2956025517562773E-3</v>
      </c>
      <c r="T17" s="121"/>
    </row>
    <row r="18" spans="1:16104" ht="15.75" customHeight="1" x14ac:dyDescent="0.2">
      <c r="A18" s="22">
        <v>210063</v>
      </c>
      <c r="B18" s="22" t="s">
        <v>107</v>
      </c>
      <c r="C18" s="118">
        <f>VLOOKUP(A18,'[5]FY24 Revenue Split'!$A$4:$F$57,4,FALSE)</f>
        <v>474406597.56226277</v>
      </c>
      <c r="D18" s="71">
        <f>IFERROR(VLOOKUP($A18,'PAU Performance'!$A:$F,6,FALSE),"")</f>
        <v>10.851994072400485</v>
      </c>
      <c r="E18" s="51">
        <f>IFERROR(D18/$D$53*Savings!$C$8*Savings!$C$16,"")</f>
        <v>-1.4788131413468325E-3</v>
      </c>
      <c r="F18" s="88">
        <f t="shared" si="0"/>
        <v>-701558.71081671235</v>
      </c>
      <c r="G18" s="53">
        <f>IFERROR(F18*Savings!$C$9*Savings!$C$16/$F$53,"")</f>
        <v>-526900.62027950794</v>
      </c>
      <c r="H18" s="20">
        <f>IFERROR(VLOOKUP(A18,'PAU Performance'!A:C,3,FALSE),"")</f>
        <v>5.7140400000000001E-2</v>
      </c>
      <c r="I18" s="21">
        <f>H18/$H$53*Savings!$C$8*Savings!$C$17</f>
        <v>-2.1649185639762143E-3</v>
      </c>
      <c r="J18" s="88">
        <f t="shared" si="1"/>
        <v>-1027051.6499353357</v>
      </c>
      <c r="K18" s="53">
        <f>IFERROR(J18*Savings!$C$9*Savings!$C$17/$J$53,"")</f>
        <v>-1036748.547869804</v>
      </c>
      <c r="L18" s="88">
        <f t="shared" si="2"/>
        <v>-1563649.168149312</v>
      </c>
      <c r="M18" s="70">
        <f t="shared" si="3"/>
        <v>-3.2960105870873629E-3</v>
      </c>
      <c r="N18" s="128">
        <f t="shared" si="4"/>
        <v>5.0398941291263707E-4</v>
      </c>
      <c r="O18" s="129">
        <f t="shared" si="5"/>
        <v>239095.90258728649</v>
      </c>
      <c r="P18" s="129">
        <f t="shared" si="9"/>
        <v>0</v>
      </c>
      <c r="Q18" s="130">
        <f t="shared" si="6"/>
        <v>0</v>
      </c>
      <c r="R18" s="129">
        <f t="shared" si="7"/>
        <v>1563649.168149312</v>
      </c>
      <c r="S18" s="128">
        <f t="shared" si="8"/>
        <v>3.2960105870873629E-3</v>
      </c>
      <c r="T18" s="121"/>
    </row>
    <row r="19" spans="1:16104" ht="15.75" customHeight="1" x14ac:dyDescent="0.2">
      <c r="A19" s="22">
        <v>210004</v>
      </c>
      <c r="B19" s="22" t="s">
        <v>68</v>
      </c>
      <c r="C19" s="118">
        <f>VLOOKUP(A19,'[5]FY24 Revenue Split'!$A$4:$F$57,4,FALSE)</f>
        <v>587039375.01186275</v>
      </c>
      <c r="D19" s="71">
        <f>IFERROR(VLOOKUP($A19,'PAU Performance'!$A:$F,6,FALSE),"")</f>
        <v>8.4694096915164767</v>
      </c>
      <c r="E19" s="51">
        <f>IFERROR(D19/$D$53*Savings!$C$8*Savings!$C$16,"")</f>
        <v>-1.1541357530887688E-3</v>
      </c>
      <c r="F19" s="88">
        <f t="shared" si="0"/>
        <v>-677523.13117207633</v>
      </c>
      <c r="G19" s="53">
        <f>IFERROR(F19*Savings!$C$9*Savings!$C$16/$F$53,"")</f>
        <v>-508848.87118385045</v>
      </c>
      <c r="H19" s="20">
        <f>IFERROR(VLOOKUP(A19,'PAU Performance'!A:C,3,FALSE),"")</f>
        <v>6.4118999999999995E-2</v>
      </c>
      <c r="I19" s="21">
        <f>H19/$H$53*Savings!$C$8*Savings!$C$17</f>
        <v>-2.4293216953957426E-3</v>
      </c>
      <c r="J19" s="88">
        <f t="shared" si="1"/>
        <v>-1426107.4897678755</v>
      </c>
      <c r="K19" s="53">
        <f>IFERROR(J19*Savings!$C$9*Savings!$C$17/$J$53,"")</f>
        <v>-1439572.0694438154</v>
      </c>
      <c r="L19" s="88">
        <f t="shared" si="2"/>
        <v>-1948420.9406276657</v>
      </c>
      <c r="M19" s="70">
        <f t="shared" si="3"/>
        <v>-3.3190634624607465E-3</v>
      </c>
      <c r="N19" s="128">
        <f t="shared" si="4"/>
        <v>4.8093653753925351E-4</v>
      </c>
      <c r="O19" s="129">
        <f t="shared" si="5"/>
        <v>282328.68441741267</v>
      </c>
      <c r="P19" s="129">
        <f t="shared" si="9"/>
        <v>0</v>
      </c>
      <c r="Q19" s="130">
        <f t="shared" si="6"/>
        <v>0</v>
      </c>
      <c r="R19" s="129">
        <f t="shared" si="7"/>
        <v>1948420.9406276657</v>
      </c>
      <c r="S19" s="128">
        <f t="shared" si="8"/>
        <v>3.3190634624607465E-3</v>
      </c>
      <c r="T19" s="121"/>
    </row>
    <row r="20" spans="1:16104" ht="15.75" customHeight="1" x14ac:dyDescent="0.2">
      <c r="A20" s="22">
        <v>210035</v>
      </c>
      <c r="B20" s="22" t="s">
        <v>90</v>
      </c>
      <c r="C20" s="118">
        <f>VLOOKUP(A20,'[5]FY24 Revenue Split'!$A$4:$F$57,4,FALSE)</f>
        <v>184304661.70522583</v>
      </c>
      <c r="D20" s="71">
        <f>IFERROR(VLOOKUP($A20,'PAU Performance'!$A:$F,6,FALSE),"")</f>
        <v>9.7328136237224427</v>
      </c>
      <c r="E20" s="51">
        <f>IFERROR(D20/$D$53*Savings!$C$8*Savings!$C$16,"")</f>
        <v>-1.3263011934042152E-3</v>
      </c>
      <c r="F20" s="88">
        <f t="shared" si="0"/>
        <v>-244443.49276960117</v>
      </c>
      <c r="G20" s="53">
        <f>IFERROR(F20*Savings!$C$9*Savings!$C$16/$F$53,"")</f>
        <v>-183587.52585888939</v>
      </c>
      <c r="H20" s="20">
        <f>IFERROR(VLOOKUP(A20,'PAU Performance'!A:C,3,FALSE),"")</f>
        <v>6.09595E-2</v>
      </c>
      <c r="I20" s="21">
        <f>H20/$H$53*Savings!$C$8*Savings!$C$17</f>
        <v>-2.309615494478653E-3</v>
      </c>
      <c r="J20" s="88">
        <f t="shared" si="1"/>
        <v>-425672.90237903601</v>
      </c>
      <c r="K20" s="53">
        <f>IFERROR(J20*Savings!$C$9*Savings!$C$17/$J$53,"")</f>
        <v>-429691.88885172049</v>
      </c>
      <c r="L20" s="88">
        <f t="shared" si="2"/>
        <v>-613279.41471060994</v>
      </c>
      <c r="M20" s="70">
        <f t="shared" si="3"/>
        <v>-3.3275306714242534E-3</v>
      </c>
      <c r="N20" s="128">
        <f t="shared" si="4"/>
        <v>4.7246932857574657E-4</v>
      </c>
      <c r="O20" s="129">
        <f t="shared" si="5"/>
        <v>87078.299769248159</v>
      </c>
      <c r="P20" s="129">
        <f t="shared" si="9"/>
        <v>0</v>
      </c>
      <c r="Q20" s="130">
        <f t="shared" si="6"/>
        <v>0</v>
      </c>
      <c r="R20" s="129">
        <f t="shared" si="7"/>
        <v>613279.41471060994</v>
      </c>
      <c r="S20" s="128">
        <f t="shared" si="8"/>
        <v>3.3275306714242534E-3</v>
      </c>
      <c r="T20" s="121"/>
    </row>
    <row r="21" spans="1:16104" ht="15.75" customHeight="1" x14ac:dyDescent="0.2">
      <c r="A21" s="22">
        <v>210016</v>
      </c>
      <c r="B21" s="22" t="s">
        <v>78</v>
      </c>
      <c r="C21" s="118">
        <f>VLOOKUP(A21,'[5]FY24 Revenue Split'!$A$4:$F$57,4,FALSE)</f>
        <v>359090951.98432088</v>
      </c>
      <c r="D21" s="71">
        <f>IFERROR(VLOOKUP($A21,'PAU Performance'!$A:$F,6,FALSE),"")</f>
        <v>8.8122539635641903</v>
      </c>
      <c r="E21" s="51">
        <f>IFERROR(D21/$D$53*Savings!$C$8*Savings!$C$16,"")</f>
        <v>-1.2008555182818857E-3</v>
      </c>
      <c r="F21" s="88">
        <f t="shared" si="0"/>
        <v>-431216.35125546739</v>
      </c>
      <c r="G21" s="53">
        <f>IFERROR(F21*Savings!$C$9*Savings!$C$16/$F$53,"")</f>
        <v>-323861.93692423817</v>
      </c>
      <c r="H21" s="20">
        <f>IFERROR(VLOOKUP(A21,'PAU Performance'!A:C,3,FALSE),"")</f>
        <v>6.5881400000000007E-2</v>
      </c>
      <c r="I21" s="21">
        <f>H21/$H$53*Savings!$C$8*Savings!$C$17</f>
        <v>-2.4960949849973501E-3</v>
      </c>
      <c r="J21" s="88">
        <f t="shared" si="1"/>
        <v>-896325.12440598756</v>
      </c>
      <c r="K21" s="53">
        <f>IFERROR(J21*Savings!$C$9*Savings!$C$17/$J$53,"")</f>
        <v>-904787.76915030158</v>
      </c>
      <c r="L21" s="88">
        <f t="shared" si="2"/>
        <v>-1228649.7060745398</v>
      </c>
      <c r="M21" s="70">
        <f t="shared" si="3"/>
        <v>-3.42155573479386E-3</v>
      </c>
      <c r="N21" s="128">
        <f t="shared" si="4"/>
        <v>3.7844426520613995E-4</v>
      </c>
      <c r="O21" s="129">
        <f t="shared" si="5"/>
        <v>135895.91146587959</v>
      </c>
      <c r="P21" s="129">
        <f t="shared" si="9"/>
        <v>0</v>
      </c>
      <c r="Q21" s="130">
        <f t="shared" si="6"/>
        <v>0</v>
      </c>
      <c r="R21" s="129">
        <f t="shared" si="7"/>
        <v>1228649.7060745398</v>
      </c>
      <c r="S21" s="128">
        <f t="shared" si="8"/>
        <v>3.42155573479386E-3</v>
      </c>
      <c r="T21" s="121"/>
    </row>
    <row r="22" spans="1:16104" ht="15.75" customHeight="1" x14ac:dyDescent="0.2">
      <c r="A22" s="22">
        <v>210005</v>
      </c>
      <c r="B22" s="22" t="s">
        <v>69</v>
      </c>
      <c r="C22" s="118">
        <f>VLOOKUP(A22,'[5]FY24 Revenue Split'!$A$4:$F$57,4,FALSE)</f>
        <v>415867328.57763761</v>
      </c>
      <c r="D22" s="71">
        <f>IFERROR(VLOOKUP($A22,'PAU Performance'!$A:$F,6,FALSE),"")</f>
        <v>8.2367151168459039</v>
      </c>
      <c r="E22" s="51">
        <f>IFERROR(D22/$D$53*Savings!$C$8*Savings!$C$16,"")</f>
        <v>-1.1224262080367564E-3</v>
      </c>
      <c r="F22" s="88">
        <f t="shared" si="0"/>
        <v>-466780.38866177358</v>
      </c>
      <c r="G22" s="53">
        <f>IFERROR(F22*Savings!$C$9*Savings!$C$16/$F$53,"")</f>
        <v>-350572.05124554975</v>
      </c>
      <c r="H22" s="20">
        <f>IFERROR(VLOOKUP(A22,'PAU Performance'!A:C,3,FALSE),"")</f>
        <v>6.9245699999999993E-2</v>
      </c>
      <c r="I22" s="21">
        <f>H22/$H$53*Savings!$C$8*Savings!$C$17</f>
        <v>-2.6235605877020065E-3</v>
      </c>
      <c r="J22" s="88">
        <f t="shared" si="1"/>
        <v>-1091053.1329692104</v>
      </c>
      <c r="K22" s="53">
        <f>IFERROR(J22*Savings!$C$9*Savings!$C$17/$J$53,"")</f>
        <v>-1101354.3002689763</v>
      </c>
      <c r="L22" s="88">
        <f t="shared" si="2"/>
        <v>-1451926.3515145259</v>
      </c>
      <c r="M22" s="70">
        <f t="shared" si="3"/>
        <v>-3.4913210337548027E-3</v>
      </c>
      <c r="N22" s="128">
        <f t="shared" si="4"/>
        <v>3.086789662451973E-4</v>
      </c>
      <c r="O22" s="129">
        <f t="shared" si="5"/>
        <v>128369.49708049698</v>
      </c>
      <c r="P22" s="129">
        <f t="shared" si="9"/>
        <v>0</v>
      </c>
      <c r="Q22" s="130">
        <f t="shared" si="6"/>
        <v>0</v>
      </c>
      <c r="R22" s="129">
        <f t="shared" si="7"/>
        <v>1451926.3515145259</v>
      </c>
      <c r="S22" s="128">
        <f t="shared" si="8"/>
        <v>3.4913210337548027E-3</v>
      </c>
      <c r="T22" s="121"/>
    </row>
    <row r="23" spans="1:16104" ht="15.75" customHeight="1" x14ac:dyDescent="0.2">
      <c r="A23" s="22">
        <v>210048</v>
      </c>
      <c r="B23" s="22" t="s">
        <v>98</v>
      </c>
      <c r="C23" s="118">
        <f>VLOOKUP(A23,'[5]FY24 Revenue Split'!$A$4:$F$57,4,FALSE)</f>
        <v>358586017.90617651</v>
      </c>
      <c r="D23" s="71">
        <f>IFERROR(VLOOKUP($A23,'PAU Performance'!$A:$F,6,FALSE),"")</f>
        <v>7.4210069871992417</v>
      </c>
      <c r="E23" s="51">
        <f>IFERROR(D23/$D$53*Savings!$C$8*Savings!$C$16,"")</f>
        <v>-1.0112687660424945E-3</v>
      </c>
      <c r="F23" s="88">
        <f t="shared" si="0"/>
        <v>-362626.83984807093</v>
      </c>
      <c r="G23" s="53">
        <f>IFERROR(F23*Savings!$C$9*Savings!$C$16/$F$53,"")</f>
        <v>-272348.27805575408</v>
      </c>
      <c r="H23" s="20">
        <f>IFERROR(VLOOKUP(A23,'PAU Performance'!A:C,3,FALSE),"")</f>
        <v>7.2417400000000007E-2</v>
      </c>
      <c r="I23" s="21">
        <f>H23/$H$53*Savings!$C$8*Savings!$C$17</f>
        <v>-2.7437290186083951E-3</v>
      </c>
      <c r="J23" s="88">
        <f t="shared" si="1"/>
        <v>-983862.86299640604</v>
      </c>
      <c r="K23" s="53">
        <f>IFERROR(J23*Savings!$C$9*Savings!$C$17/$J$53,"")</f>
        <v>-993151.99442868656</v>
      </c>
      <c r="L23" s="88">
        <f t="shared" si="2"/>
        <v>-1265500.2724844406</v>
      </c>
      <c r="M23" s="70">
        <f t="shared" si="3"/>
        <v>-3.5291400369535791E-3</v>
      </c>
      <c r="N23" s="128">
        <f t="shared" si="4"/>
        <v>2.7085996304642085E-4</v>
      </c>
      <c r="O23" s="129">
        <f t="shared" si="5"/>
        <v>97126.595559030175</v>
      </c>
      <c r="P23" s="129">
        <f t="shared" si="9"/>
        <v>0</v>
      </c>
      <c r="Q23" s="130">
        <f t="shared" si="6"/>
        <v>0</v>
      </c>
      <c r="R23" s="129">
        <f t="shared" si="7"/>
        <v>1265500.2724844406</v>
      </c>
      <c r="S23" s="128">
        <f t="shared" si="8"/>
        <v>3.5291400369535791E-3</v>
      </c>
      <c r="T23" s="121"/>
    </row>
    <row r="24" spans="1:16104" ht="15.75" customHeight="1" x14ac:dyDescent="0.2">
      <c r="A24" s="22">
        <v>210008</v>
      </c>
      <c r="B24" s="22" t="s">
        <v>71</v>
      </c>
      <c r="C24" s="118">
        <f>VLOOKUP(A24,'[5]FY24 Revenue Split'!$A$4:$F$57,4,FALSE)</f>
        <v>663731829.67688894</v>
      </c>
      <c r="D24" s="71">
        <f>IFERROR(VLOOKUP($A24,'PAU Performance'!$A:$F,6,FALSE),"")</f>
        <v>23.051267954865885</v>
      </c>
      <c r="E24" s="51">
        <f>IFERROR(D24/$D$53*Savings!$C$8*Savings!$C$16,"")</f>
        <v>-3.1412215809312857E-3</v>
      </c>
      <c r="F24" s="88">
        <f t="shared" si="0"/>
        <v>-2084928.7473320519</v>
      </c>
      <c r="G24" s="53">
        <f>IFERROR(F24*Savings!$C$9*Savings!$C$16/$F$53,"")</f>
        <v>-1565870.7293776877</v>
      </c>
      <c r="H24" s="20">
        <f>IFERROR(VLOOKUP(A24,'PAU Performance'!A:C,3,FALSE),"")</f>
        <v>3.3165300000000002E-2</v>
      </c>
      <c r="I24" s="21">
        <f>H24/$H$53*Savings!$C$8*Savings!$C$17</f>
        <v>-1.2565570708262515E-3</v>
      </c>
      <c r="J24" s="88">
        <f t="shared" si="1"/>
        <v>-834016.92371294007</v>
      </c>
      <c r="K24" s="53">
        <f>IFERROR(J24*Savings!$C$9*Savings!$C$17/$J$53,"")</f>
        <v>-841891.28620033083</v>
      </c>
      <c r="L24" s="88">
        <f t="shared" si="2"/>
        <v>-2407762.0155780185</v>
      </c>
      <c r="M24" s="70">
        <f t="shared" si="3"/>
        <v>-3.6276127012774728E-3</v>
      </c>
      <c r="N24" s="128">
        <f t="shared" si="4"/>
        <v>1.7238729872252716E-4</v>
      </c>
      <c r="O24" s="129">
        <f t="shared" si="5"/>
        <v>114418.93719415937</v>
      </c>
      <c r="P24" s="129">
        <f t="shared" si="9"/>
        <v>0</v>
      </c>
      <c r="Q24" s="130">
        <f t="shared" si="6"/>
        <v>0</v>
      </c>
      <c r="R24" s="129">
        <f t="shared" si="7"/>
        <v>2407762.0155780185</v>
      </c>
      <c r="S24" s="128">
        <f t="shared" si="8"/>
        <v>3.6276127012774728E-3</v>
      </c>
      <c r="T24" s="121"/>
    </row>
    <row r="25" spans="1:16104" ht="15.75" customHeight="1" x14ac:dyDescent="0.2">
      <c r="A25" s="22">
        <v>210065</v>
      </c>
      <c r="B25" s="22" t="s">
        <v>109</v>
      </c>
      <c r="C25" s="118">
        <f>VLOOKUP(A25,'[5]FY24 Revenue Split'!$A$4:$F$57,4,FALSE)</f>
        <v>155306535.11802444</v>
      </c>
      <c r="D25" s="71">
        <f>IFERROR(VLOOKUP($A25,'PAU Performance'!$A:$F,6,FALSE),"")</f>
        <v>6.7209848565268615</v>
      </c>
      <c r="E25" s="51">
        <f>IFERROR(D25/$D$53*Savings!$C$8*Savings!$C$16,"")</f>
        <v>-9.1587598208357952E-4</v>
      </c>
      <c r="F25" s="88">
        <f t="shared" si="0"/>
        <v>-142241.52537521857</v>
      </c>
      <c r="G25" s="53">
        <f>IFERROR(F25*Savings!$C$9*Savings!$C$16/$F$53,"")</f>
        <v>-106829.4738475374</v>
      </c>
      <c r="H25" s="20">
        <f>IFERROR(VLOOKUP(A25,'PAU Performance'!A:C,3,FALSE),"")</f>
        <v>7.7068999999999999E-2</v>
      </c>
      <c r="I25" s="21">
        <f>H25/$H$53*Savings!$C$8*Savings!$C$17</f>
        <v>-2.9199674627248475E-3</v>
      </c>
      <c r="J25" s="88">
        <f t="shared" si="1"/>
        <v>-453490.02929316525</v>
      </c>
      <c r="K25" s="53">
        <f>IFERROR(J25*Savings!$C$9*Savings!$C$17/$J$53,"")</f>
        <v>-457771.6508928499</v>
      </c>
      <c r="L25" s="88">
        <f t="shared" si="2"/>
        <v>-564601.12474038731</v>
      </c>
      <c r="M25" s="70">
        <f t="shared" si="3"/>
        <v>-3.6353983707853726E-3</v>
      </c>
      <c r="N25" s="128">
        <f t="shared" si="4"/>
        <v>1.6460162921462735E-4</v>
      </c>
      <c r="O25" s="129">
        <f t="shared" si="5"/>
        <v>25563.708708105558</v>
      </c>
      <c r="P25" s="129">
        <f t="shared" si="9"/>
        <v>0</v>
      </c>
      <c r="Q25" s="130">
        <f t="shared" si="6"/>
        <v>0</v>
      </c>
      <c r="R25" s="129">
        <f t="shared" si="7"/>
        <v>564601.12474038731</v>
      </c>
      <c r="S25" s="128">
        <f t="shared" si="8"/>
        <v>3.6353983707853726E-3</v>
      </c>
      <c r="T25" s="121"/>
    </row>
    <row r="26" spans="1:16104" ht="15.75" customHeight="1" x14ac:dyDescent="0.2">
      <c r="A26" s="22">
        <v>210027</v>
      </c>
      <c r="B26" s="22" t="s">
        <v>84</v>
      </c>
      <c r="C26" s="118">
        <f>VLOOKUP(A26,'[5]FY24 Revenue Split'!$A$4:$F$57,4,FALSE)</f>
        <v>380094961.22715306</v>
      </c>
      <c r="D26" s="71">
        <f>IFERROR(VLOOKUP($A26,'PAU Performance'!$A:$F,6,FALSE),"")</f>
        <v>15.449757744196697</v>
      </c>
      <c r="E26" s="51">
        <f>IFERROR(D26/$D$53*Savings!$C$8*Savings!$C$16,"")</f>
        <v>-2.1053554425402663E-3</v>
      </c>
      <c r="F26" s="88">
        <f t="shared" si="0"/>
        <v>-800234.99530171824</v>
      </c>
      <c r="G26" s="53">
        <f>IFERROR(F26*Savings!$C$9*Savings!$C$16/$F$53,"")</f>
        <v>-601010.73351792828</v>
      </c>
      <c r="H26" s="20">
        <f>IFERROR(VLOOKUP(A26,'PAU Performance'!A:C,3,FALSE),"")</f>
        <v>5.4031099999999999E-2</v>
      </c>
      <c r="I26" s="21">
        <f>H26/$H$53*Savings!$C$8*Savings!$C$17</f>
        <v>-2.0471143258019762E-3</v>
      </c>
      <c r="J26" s="88">
        <f t="shared" si="1"/>
        <v>-778097.84029325168</v>
      </c>
      <c r="K26" s="53">
        <f>IFERROR(J26*Savings!$C$9*Savings!$C$17/$J$53,"")</f>
        <v>-785444.24331088841</v>
      </c>
      <c r="L26" s="88">
        <f t="shared" si="2"/>
        <v>-1386454.9768288168</v>
      </c>
      <c r="M26" s="70">
        <f t="shared" si="3"/>
        <v>-3.6476541871341486E-3</v>
      </c>
      <c r="N26" s="128">
        <f t="shared" si="4"/>
        <v>1.5234581286585136E-4</v>
      </c>
      <c r="O26" s="129">
        <f t="shared" si="5"/>
        <v>57905.875834364888</v>
      </c>
      <c r="P26" s="129">
        <f t="shared" si="9"/>
        <v>0</v>
      </c>
      <c r="Q26" s="130">
        <f t="shared" si="6"/>
        <v>0</v>
      </c>
      <c r="R26" s="129">
        <f t="shared" si="7"/>
        <v>1386454.9768288168</v>
      </c>
      <c r="S26" s="128">
        <f t="shared" si="8"/>
        <v>3.6476541871341486E-3</v>
      </c>
      <c r="T26" s="121"/>
    </row>
    <row r="27" spans="1:16104" ht="15.75" customHeight="1" x14ac:dyDescent="0.2">
      <c r="A27" s="22">
        <v>210032</v>
      </c>
      <c r="B27" s="22" t="s">
        <v>87</v>
      </c>
      <c r="C27" s="118">
        <f>VLOOKUP(A27,'[5]FY24 Revenue Split'!$A$4:$F$57,4,FALSE)</f>
        <v>195254332.18508387</v>
      </c>
      <c r="D27" s="71">
        <f>IFERROR(VLOOKUP($A27,'PAU Performance'!$A:$F,6,FALSE),"")</f>
        <v>15.55598414875038</v>
      </c>
      <c r="E27" s="51">
        <f>IFERROR(D27/$D$53*Savings!$C$8*Savings!$C$16,"")</f>
        <v>-2.1198310312628525E-3</v>
      </c>
      <c r="F27" s="88">
        <f t="shared" si="0"/>
        <v>-413906.19235444593</v>
      </c>
      <c r="G27" s="53">
        <f>IFERROR(F27*Savings!$C$9*Savings!$C$16/$F$53,"")</f>
        <v>-310861.26667175529</v>
      </c>
      <c r="H27" s="20">
        <f>IFERROR(VLOOKUP(A27,'PAU Performance'!A:C,3,FALSE),"")</f>
        <v>5.37809E-2</v>
      </c>
      <c r="I27" s="21">
        <f>H27/$H$53*Savings!$C$8*Savings!$C$17</f>
        <v>-2.0376348222509535E-3</v>
      </c>
      <c r="J27" s="88">
        <f t="shared" si="1"/>
        <v>-397857.026455682</v>
      </c>
      <c r="K27" s="53">
        <f>IFERROR(J27*Savings!$C$9*Savings!$C$17/$J$53,"")</f>
        <v>-401613.38961258333</v>
      </c>
      <c r="L27" s="88">
        <f t="shared" si="2"/>
        <v>-712474.65628433856</v>
      </c>
      <c r="M27" s="70">
        <f t="shared" si="3"/>
        <v>-3.6489569696664939E-3</v>
      </c>
      <c r="N27" s="128">
        <f t="shared" si="4"/>
        <v>1.5104303033350612E-4</v>
      </c>
      <c r="O27" s="129">
        <f t="shared" si="5"/>
        <v>29491.806018980104</v>
      </c>
      <c r="P27" s="129">
        <f t="shared" si="9"/>
        <v>0</v>
      </c>
      <c r="Q27" s="130">
        <f t="shared" si="6"/>
        <v>0</v>
      </c>
      <c r="R27" s="129">
        <f t="shared" si="7"/>
        <v>712474.65628433856</v>
      </c>
      <c r="S27" s="128">
        <f t="shared" si="8"/>
        <v>3.6489569696664939E-3</v>
      </c>
      <c r="T27" s="121"/>
    </row>
    <row r="28" spans="1:16104" ht="15.75" customHeight="1" x14ac:dyDescent="0.2">
      <c r="A28" s="22">
        <v>210049</v>
      </c>
      <c r="B28" s="22" t="s">
        <v>99</v>
      </c>
      <c r="C28" s="118">
        <f>VLOOKUP(A28,'[5]FY24 Revenue Split'!$A$4:$F$57,4,FALSE)</f>
        <v>442899244.6762622</v>
      </c>
      <c r="D28" s="71">
        <f>IFERROR(VLOOKUP($A28,'PAU Performance'!$A:$F,6,FALSE),"")</f>
        <v>10.981712848841997</v>
      </c>
      <c r="E28" s="51">
        <f>IFERROR(D28/$D$53*Savings!$C$8*Savings!$C$16,"")</f>
        <v>-1.4964900613673672E-3</v>
      </c>
      <c r="F28" s="88">
        <f t="shared" si="0"/>
        <v>-662794.31784514023</v>
      </c>
      <c r="G28" s="53">
        <f>IFERROR(F28*Savings!$C$9*Savings!$C$16/$F$53,"")</f>
        <v>-497786.90194551076</v>
      </c>
      <c r="H28" s="20">
        <f>IFERROR(VLOOKUP(A28,'PAU Performance'!A:C,3,FALSE),"")</f>
        <v>6.8746100000000004E-2</v>
      </c>
      <c r="I28" s="21">
        <f>H28/$H$53*Savings!$C$8*Savings!$C$17</f>
        <v>-2.6046318907631946E-3</v>
      </c>
      <c r="J28" s="88">
        <f t="shared" si="1"/>
        <v>-1153589.4970787235</v>
      </c>
      <c r="K28" s="53">
        <f>IFERROR(J28*Savings!$C$9*Savings!$C$17/$J$53,"")</f>
        <v>-1164481.1008380391</v>
      </c>
      <c r="L28" s="88">
        <f t="shared" si="2"/>
        <v>-1662268.0027835499</v>
      </c>
      <c r="M28" s="70">
        <f t="shared" si="3"/>
        <v>-3.7531515864259084E-3</v>
      </c>
      <c r="N28" s="128">
        <f t="shared" si="4"/>
        <v>4.6848413574091582E-5</v>
      </c>
      <c r="O28" s="129">
        <f t="shared" si="5"/>
        <v>20749.126986246312</v>
      </c>
      <c r="P28" s="129">
        <f t="shared" si="9"/>
        <v>0</v>
      </c>
      <c r="Q28" s="130">
        <f t="shared" si="6"/>
        <v>0</v>
      </c>
      <c r="R28" s="129">
        <f t="shared" si="7"/>
        <v>1662268.0027835499</v>
      </c>
      <c r="S28" s="128">
        <f t="shared" si="8"/>
        <v>3.7531515864259084E-3</v>
      </c>
      <c r="T28" s="121"/>
    </row>
    <row r="29" spans="1:16104" ht="15.75" customHeight="1" x14ac:dyDescent="0.2">
      <c r="A29" s="22">
        <v>210010</v>
      </c>
      <c r="B29" s="22" t="s">
        <v>73</v>
      </c>
      <c r="C29" s="118">
        <f>VLOOKUP(A29,'[5]FY24 Revenue Split'!$A$4:$F$57,4,FALSE)</f>
        <v>16590183.763506753</v>
      </c>
      <c r="D29" s="71">
        <f>IFERROR(VLOOKUP($A29,'PAU Performance'!$A:$F,6,FALSE),"")</f>
        <v>0</v>
      </c>
      <c r="E29" s="51">
        <f>IFERROR(D29/$D$53*Savings!$C$8*Savings!$C$16,"")</f>
        <v>0</v>
      </c>
      <c r="F29" s="88">
        <f t="shared" si="0"/>
        <v>0</v>
      </c>
      <c r="G29" s="53">
        <f>IFERROR(F29*Savings!$C$9*Savings!$C$16/$F$53,"")</f>
        <v>0</v>
      </c>
      <c r="H29" s="20" t="str">
        <f>IFERROR(VLOOKUP(A29,'PAU Performance'!A:C,3,FALSE),"")</f>
        <v/>
      </c>
      <c r="I29" s="21">
        <v>0</v>
      </c>
      <c r="J29" s="88">
        <f t="shared" si="1"/>
        <v>0</v>
      </c>
      <c r="K29" s="53">
        <f>IFERROR(J29*Savings!$C$9*Savings!$C$17/$J$53,"")</f>
        <v>0</v>
      </c>
      <c r="L29" s="88">
        <f t="shared" si="2"/>
        <v>0</v>
      </c>
      <c r="M29" s="70"/>
      <c r="N29" s="128">
        <f t="shared" si="4"/>
        <v>0</v>
      </c>
      <c r="O29" s="129">
        <f t="shared" si="5"/>
        <v>0</v>
      </c>
      <c r="P29" s="129">
        <f t="shared" si="9"/>
        <v>0</v>
      </c>
      <c r="Q29" s="130">
        <f t="shared" si="6"/>
        <v>0</v>
      </c>
      <c r="R29" s="129">
        <f t="shared" si="7"/>
        <v>0</v>
      </c>
      <c r="S29" s="128">
        <f t="shared" si="8"/>
        <v>0</v>
      </c>
      <c r="T29" s="121"/>
    </row>
    <row r="30" spans="1:16104" ht="15.75" customHeight="1" x14ac:dyDescent="0.2">
      <c r="A30" s="22">
        <v>210013</v>
      </c>
      <c r="B30" s="22" t="s">
        <v>76</v>
      </c>
      <c r="C30" s="118">
        <f>VLOOKUP(A30,'[5]FY24 Revenue Split'!$A$4:$F$57,4,FALSE)</f>
        <v>32620708.228135515</v>
      </c>
      <c r="D30" s="71">
        <f>IFERROR(VLOOKUP($A30,'PAU Performance'!$A:$F,6,FALSE),"")</f>
        <v>0</v>
      </c>
      <c r="E30" s="51">
        <f>IFERROR(D30/$D$53*Savings!$C$8*Savings!$C$16,"")</f>
        <v>0</v>
      </c>
      <c r="F30" s="88">
        <f t="shared" si="0"/>
        <v>0</v>
      </c>
      <c r="G30" s="53">
        <f>IFERROR(F30*Savings!$C$9*Savings!$C$16/$F$53,"")</f>
        <v>0</v>
      </c>
      <c r="H30" s="20" t="str">
        <f>IFERROR(VLOOKUP(A30,'PAU Performance'!A:C,3,FALSE),"")</f>
        <v/>
      </c>
      <c r="I30" s="21"/>
      <c r="J30" s="88">
        <f t="shared" si="1"/>
        <v>0</v>
      </c>
      <c r="K30" s="53">
        <f>IFERROR(J30*Savings!$C$9*Savings!$C$17/$J$53,"")</f>
        <v>0</v>
      </c>
      <c r="L30" s="88">
        <f t="shared" si="2"/>
        <v>0</v>
      </c>
      <c r="M30" s="70"/>
      <c r="N30" s="128">
        <f t="shared" si="4"/>
        <v>0</v>
      </c>
      <c r="O30" s="129">
        <f t="shared" si="5"/>
        <v>0</v>
      </c>
      <c r="P30" s="129">
        <f t="shared" si="9"/>
        <v>0</v>
      </c>
      <c r="Q30" s="130">
        <f t="shared" si="6"/>
        <v>0</v>
      </c>
      <c r="R30" s="129">
        <f t="shared" si="7"/>
        <v>0</v>
      </c>
      <c r="S30" s="128">
        <f t="shared" si="8"/>
        <v>0</v>
      </c>
      <c r="T30" s="121"/>
    </row>
    <row r="31" spans="1:16104" ht="15.75" customHeight="1" x14ac:dyDescent="0.2">
      <c r="A31" s="22">
        <v>210045</v>
      </c>
      <c r="B31" s="22" t="s">
        <v>198</v>
      </c>
      <c r="C31" s="118">
        <f>VLOOKUP(A31,'[5]FY24 Revenue Split'!$A$4:$F$57,4,FALSE)</f>
        <v>0</v>
      </c>
      <c r="D31" s="71">
        <f>IFERROR(VLOOKUP($A31,'PAU Performance'!$A:$F,6,FALSE),"")</f>
        <v>0</v>
      </c>
      <c r="E31" s="51">
        <f>IFERROR(D31/$D$53*Savings!$C$8*Savings!$C$16,"")</f>
        <v>0</v>
      </c>
      <c r="F31" s="88">
        <f t="shared" si="0"/>
        <v>0</v>
      </c>
      <c r="G31" s="53">
        <f>IFERROR(F31*Savings!$C$9*Savings!$C$16/$F$53,"")</f>
        <v>0</v>
      </c>
      <c r="H31" s="20">
        <v>0</v>
      </c>
      <c r="I31" s="21">
        <f>H31/$H$53*Savings!$C$8*Savings!$C$17</f>
        <v>0</v>
      </c>
      <c r="J31" s="88">
        <f t="shared" si="1"/>
        <v>0</v>
      </c>
      <c r="K31" s="53">
        <f>IFERROR(J31*Savings!$C$9*Savings!$C$17/$J$53,"")</f>
        <v>0</v>
      </c>
      <c r="L31" s="88">
        <f t="shared" si="2"/>
        <v>0</v>
      </c>
      <c r="M31" s="70">
        <v>0</v>
      </c>
      <c r="N31" s="128">
        <f t="shared" si="4"/>
        <v>0</v>
      </c>
      <c r="O31" s="129">
        <f t="shared" si="5"/>
        <v>0</v>
      </c>
      <c r="P31" s="129">
        <f t="shared" si="9"/>
        <v>0</v>
      </c>
      <c r="Q31" s="130">
        <f t="shared" si="6"/>
        <v>0</v>
      </c>
      <c r="R31" s="129">
        <f t="shared" si="7"/>
        <v>0</v>
      </c>
      <c r="S31" s="128">
        <f t="shared" si="8"/>
        <v>0</v>
      </c>
      <c r="T31" s="121"/>
    </row>
    <row r="32" spans="1:16104" ht="15.75" customHeight="1" x14ac:dyDescent="0.2">
      <c r="A32" s="22">
        <v>210055</v>
      </c>
      <c r="B32" s="22" t="s">
        <v>168</v>
      </c>
      <c r="C32" s="118">
        <f>VLOOKUP(A32,'[5]FY24 Revenue Split'!$A$4:$F$57,4,FALSE)</f>
        <v>40869720.742262602</v>
      </c>
      <c r="D32" s="71">
        <f>IFERROR(VLOOKUP($A32,'PAU Performance'!$A:$F,6,FALSE),"")</f>
        <v>0</v>
      </c>
      <c r="E32" s="51">
        <f>IFERROR(D32/$D$53*Savings!$C$8*Savings!$C$16,"")</f>
        <v>0</v>
      </c>
      <c r="F32" s="88"/>
      <c r="G32" s="53">
        <f>IFERROR(F32*Savings!$C$9*Savings!$C$16/$F$53,"")</f>
        <v>0</v>
      </c>
      <c r="H32" s="20"/>
      <c r="I32" s="21"/>
      <c r="J32" s="88">
        <f t="shared" si="1"/>
        <v>0</v>
      </c>
      <c r="K32" s="53">
        <f>IFERROR(J32*Savings!$C$9*Savings!$C$17/$J$53,"")</f>
        <v>0</v>
      </c>
      <c r="L32" s="88">
        <f t="shared" si="2"/>
        <v>0</v>
      </c>
      <c r="M32" s="70">
        <f t="shared" ref="M32:M51" si="10">L32/C32</f>
        <v>0</v>
      </c>
      <c r="N32" s="128">
        <f t="shared" si="4"/>
        <v>0</v>
      </c>
      <c r="O32" s="129">
        <f t="shared" si="5"/>
        <v>0</v>
      </c>
      <c r="P32" s="129">
        <f t="shared" si="9"/>
        <v>0</v>
      </c>
      <c r="Q32" s="130">
        <f t="shared" si="6"/>
        <v>0</v>
      </c>
      <c r="R32" s="129">
        <f t="shared" si="7"/>
        <v>0</v>
      </c>
      <c r="S32" s="128">
        <f t="shared" si="8"/>
        <v>0</v>
      </c>
      <c r="T32" s="121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  <c r="BGA32" s="10"/>
      <c r="BGB32" s="10"/>
      <c r="BGC32" s="10"/>
      <c r="BGD32" s="10"/>
      <c r="BGE32" s="10"/>
      <c r="BGF32" s="10"/>
      <c r="BGG32" s="10"/>
      <c r="BGH32" s="10"/>
      <c r="BGI32" s="10"/>
      <c r="BGJ32" s="10"/>
      <c r="BGK32" s="10"/>
      <c r="BGL32" s="10"/>
      <c r="BGM32" s="10"/>
      <c r="BGN32" s="10"/>
      <c r="BGO32" s="10"/>
      <c r="BGP32" s="10"/>
      <c r="BGQ32" s="10"/>
      <c r="BGR32" s="10"/>
      <c r="BGS32" s="10"/>
      <c r="BGT32" s="10"/>
      <c r="BGU32" s="10"/>
      <c r="BGV32" s="10"/>
      <c r="BGW32" s="10"/>
      <c r="BGX32" s="10"/>
      <c r="BGY32" s="10"/>
      <c r="BGZ32" s="10"/>
      <c r="BHA32" s="10"/>
      <c r="BHB32" s="10"/>
      <c r="BHC32" s="10"/>
      <c r="BHD32" s="10"/>
      <c r="BHE32" s="10"/>
      <c r="BHF32" s="10"/>
      <c r="BHG32" s="10"/>
      <c r="BHH32" s="10"/>
      <c r="BHI32" s="10"/>
      <c r="BHJ32" s="10"/>
      <c r="BHK32" s="10"/>
      <c r="BHL32" s="10"/>
      <c r="BHM32" s="10"/>
      <c r="BHN32" s="10"/>
      <c r="BHO32" s="10"/>
      <c r="BHP32" s="10"/>
      <c r="BHQ32" s="10"/>
      <c r="BHR32" s="10"/>
      <c r="BHS32" s="10"/>
      <c r="BHT32" s="10"/>
      <c r="BHU32" s="10"/>
      <c r="BHV32" s="10"/>
      <c r="BHW32" s="10"/>
      <c r="BHX32" s="10"/>
      <c r="BHY32" s="10"/>
      <c r="BHZ32" s="10"/>
      <c r="BIA32" s="10"/>
      <c r="BIB32" s="10"/>
      <c r="BIC32" s="10"/>
      <c r="BID32" s="10"/>
      <c r="BIE32" s="10"/>
      <c r="BIF32" s="10"/>
      <c r="BIG32" s="10"/>
      <c r="BIH32" s="10"/>
      <c r="BII32" s="10"/>
      <c r="BIJ32" s="10"/>
      <c r="BIK32" s="10"/>
      <c r="BIL32" s="10"/>
      <c r="BIM32" s="10"/>
      <c r="BIN32" s="10"/>
      <c r="BIO32" s="10"/>
      <c r="BIP32" s="10"/>
      <c r="BIQ32" s="10"/>
      <c r="BIR32" s="10"/>
      <c r="BIS32" s="10"/>
      <c r="BIT32" s="10"/>
      <c r="BIU32" s="10"/>
      <c r="BIV32" s="10"/>
      <c r="BIW32" s="10"/>
      <c r="BIX32" s="10"/>
      <c r="BIY32" s="10"/>
      <c r="BIZ32" s="10"/>
      <c r="BJA32" s="10"/>
      <c r="BJB32" s="10"/>
      <c r="BJC32" s="10"/>
      <c r="BJD32" s="10"/>
      <c r="BJE32" s="10"/>
      <c r="BJF32" s="10"/>
      <c r="BJG32" s="10"/>
      <c r="BJH32" s="10"/>
      <c r="BJI32" s="10"/>
      <c r="BJJ32" s="10"/>
      <c r="BJK32" s="10"/>
      <c r="BJL32" s="10"/>
      <c r="BJM32" s="10"/>
      <c r="BJN32" s="10"/>
      <c r="BJO32" s="10"/>
      <c r="BJP32" s="10"/>
      <c r="BJQ32" s="10"/>
      <c r="BJR32" s="10"/>
      <c r="BJS32" s="10"/>
      <c r="BJT32" s="10"/>
      <c r="BJU32" s="10"/>
      <c r="BJV32" s="10"/>
      <c r="BJW32" s="10"/>
      <c r="BJX32" s="10"/>
      <c r="BJY32" s="10"/>
      <c r="BJZ32" s="10"/>
      <c r="BKA32" s="10"/>
      <c r="BKB32" s="10"/>
      <c r="BKC32" s="10"/>
      <c r="BKD32" s="10"/>
      <c r="BKE32" s="10"/>
      <c r="BKF32" s="10"/>
      <c r="BKG32" s="10"/>
      <c r="BKH32" s="10"/>
      <c r="BKI32" s="10"/>
      <c r="BKJ32" s="10"/>
      <c r="BKK32" s="10"/>
      <c r="BKL32" s="10"/>
      <c r="BKM32" s="10"/>
      <c r="BKN32" s="10"/>
      <c r="BKO32" s="10"/>
      <c r="BKP32" s="10"/>
      <c r="BKQ32" s="10"/>
      <c r="BKR32" s="10"/>
      <c r="BKS32" s="10"/>
      <c r="BKT32" s="10"/>
      <c r="BKU32" s="10"/>
      <c r="BKV32" s="10"/>
      <c r="BKW32" s="10"/>
      <c r="BKX32" s="10"/>
      <c r="BKY32" s="10"/>
      <c r="BKZ32" s="10"/>
      <c r="BLA32" s="10"/>
      <c r="BLB32" s="10"/>
      <c r="BLC32" s="10"/>
      <c r="BLD32" s="10"/>
      <c r="BLE32" s="10"/>
      <c r="BLF32" s="10"/>
      <c r="BLG32" s="10"/>
      <c r="BLH32" s="10"/>
      <c r="BLI32" s="10"/>
      <c r="BLJ32" s="10"/>
      <c r="BLK32" s="10"/>
      <c r="BLL32" s="10"/>
      <c r="BLM32" s="10"/>
      <c r="BLN32" s="10"/>
      <c r="BLO32" s="10"/>
      <c r="BLP32" s="10"/>
      <c r="BLQ32" s="10"/>
      <c r="BLR32" s="10"/>
      <c r="BLS32" s="10"/>
      <c r="BLT32" s="10"/>
      <c r="BLU32" s="10"/>
      <c r="BLV32" s="10"/>
      <c r="BLW32" s="10"/>
      <c r="BLX32" s="10"/>
      <c r="BLY32" s="10"/>
      <c r="BLZ32" s="10"/>
      <c r="BMA32" s="10"/>
      <c r="BMB32" s="10"/>
      <c r="BMC32" s="10"/>
      <c r="BMD32" s="10"/>
      <c r="BME32" s="10"/>
      <c r="BMF32" s="10"/>
      <c r="BMG32" s="10"/>
      <c r="BMH32" s="10"/>
      <c r="BMI32" s="10"/>
      <c r="BMJ32" s="10"/>
      <c r="BMK32" s="10"/>
      <c r="BML32" s="10"/>
      <c r="BMM32" s="10"/>
      <c r="BMN32" s="10"/>
      <c r="BMO32" s="10"/>
      <c r="BMP32" s="10"/>
      <c r="BMQ32" s="10"/>
      <c r="BMR32" s="10"/>
      <c r="BMS32" s="10"/>
      <c r="BMT32" s="10"/>
      <c r="BMU32" s="10"/>
      <c r="BMV32" s="10"/>
      <c r="BMW32" s="10"/>
      <c r="BMX32" s="10"/>
      <c r="BMY32" s="10"/>
      <c r="BMZ32" s="10"/>
      <c r="BNA32" s="10"/>
      <c r="BNB32" s="10"/>
      <c r="BNC32" s="10"/>
      <c r="BND32" s="10"/>
      <c r="BNE32" s="10"/>
      <c r="BNF32" s="10"/>
      <c r="BNG32" s="10"/>
      <c r="BNH32" s="10"/>
      <c r="BNI32" s="10"/>
      <c r="BNJ32" s="10"/>
      <c r="BNK32" s="10"/>
      <c r="BNL32" s="10"/>
      <c r="BNM32" s="10"/>
      <c r="BNN32" s="10"/>
      <c r="BNO32" s="10"/>
      <c r="BNP32" s="10"/>
      <c r="BNQ32" s="10"/>
      <c r="BNR32" s="10"/>
      <c r="BNS32" s="10"/>
      <c r="BNT32" s="10"/>
      <c r="BNU32" s="10"/>
      <c r="BNV32" s="10"/>
      <c r="BNW32" s="10"/>
      <c r="BNX32" s="10"/>
      <c r="BNY32" s="10"/>
      <c r="BNZ32" s="10"/>
      <c r="BOA32" s="10"/>
      <c r="BOB32" s="10"/>
      <c r="BOC32" s="10"/>
      <c r="BOD32" s="10"/>
      <c r="BOE32" s="10"/>
      <c r="BOF32" s="10"/>
      <c r="BOG32" s="10"/>
      <c r="BOH32" s="10"/>
      <c r="BOI32" s="10"/>
      <c r="BOJ32" s="10"/>
      <c r="BOK32" s="10"/>
      <c r="BOL32" s="10"/>
      <c r="BOM32" s="10"/>
      <c r="BON32" s="10"/>
      <c r="BOO32" s="10"/>
      <c r="BOP32" s="10"/>
      <c r="BOQ32" s="10"/>
      <c r="BOR32" s="10"/>
      <c r="BOS32" s="10"/>
      <c r="BOT32" s="10"/>
      <c r="BOU32" s="10"/>
      <c r="BOV32" s="10"/>
      <c r="BOW32" s="10"/>
      <c r="BOX32" s="10"/>
      <c r="BOY32" s="10"/>
      <c r="BOZ32" s="10"/>
      <c r="BPA32" s="10"/>
      <c r="BPB32" s="10"/>
      <c r="BPC32" s="10"/>
      <c r="BPD32" s="10"/>
      <c r="BPE32" s="10"/>
      <c r="BPF32" s="10"/>
      <c r="BPG32" s="10"/>
      <c r="BPH32" s="10"/>
      <c r="BPI32" s="10"/>
      <c r="BPJ32" s="10"/>
      <c r="BPK32" s="10"/>
      <c r="BPL32" s="10"/>
      <c r="BPM32" s="10"/>
      <c r="BPN32" s="10"/>
      <c r="BPO32" s="10"/>
      <c r="BPP32" s="10"/>
      <c r="BPQ32" s="10"/>
      <c r="BPR32" s="10"/>
      <c r="BPS32" s="10"/>
      <c r="BPT32" s="10"/>
      <c r="BPU32" s="10"/>
      <c r="BPV32" s="10"/>
      <c r="BPW32" s="10"/>
      <c r="BPX32" s="10"/>
      <c r="BPY32" s="10"/>
      <c r="BPZ32" s="10"/>
      <c r="BQA32" s="10"/>
      <c r="BQB32" s="10"/>
      <c r="BQC32" s="10"/>
      <c r="BQD32" s="10"/>
      <c r="BQE32" s="10"/>
      <c r="BQF32" s="10"/>
      <c r="BQG32" s="10"/>
      <c r="BQH32" s="10"/>
      <c r="BQI32" s="10"/>
      <c r="BQJ32" s="10"/>
      <c r="BQK32" s="10"/>
      <c r="BQL32" s="10"/>
      <c r="BQM32" s="10"/>
      <c r="BQN32" s="10"/>
      <c r="BQO32" s="10"/>
      <c r="BQP32" s="10"/>
      <c r="BQQ32" s="10"/>
      <c r="BQR32" s="10"/>
      <c r="BQS32" s="10"/>
      <c r="BQT32" s="10"/>
      <c r="BQU32" s="10"/>
      <c r="BQV32" s="10"/>
      <c r="BQW32" s="10"/>
      <c r="BQX32" s="10"/>
      <c r="BQY32" s="10"/>
      <c r="BQZ32" s="10"/>
      <c r="BRA32" s="10"/>
      <c r="BRB32" s="10"/>
      <c r="BRC32" s="10"/>
      <c r="BRD32" s="10"/>
      <c r="BRE32" s="10"/>
      <c r="BRF32" s="10"/>
      <c r="BRG32" s="10"/>
      <c r="BRH32" s="10"/>
      <c r="BRI32" s="10"/>
      <c r="BRJ32" s="10"/>
      <c r="BRK32" s="10"/>
      <c r="BRL32" s="10"/>
      <c r="BRM32" s="10"/>
      <c r="BRN32" s="10"/>
      <c r="BRO32" s="10"/>
      <c r="BRP32" s="10"/>
      <c r="BRQ32" s="10"/>
      <c r="BRR32" s="10"/>
      <c r="BRS32" s="10"/>
      <c r="BRT32" s="10"/>
      <c r="BRU32" s="10"/>
      <c r="BRV32" s="10"/>
      <c r="BRW32" s="10"/>
      <c r="BRX32" s="10"/>
      <c r="BRY32" s="10"/>
      <c r="BRZ32" s="10"/>
      <c r="BSA32" s="10"/>
      <c r="BSB32" s="10"/>
      <c r="BSC32" s="10"/>
      <c r="BSD32" s="10"/>
      <c r="BSE32" s="10"/>
      <c r="BSF32" s="10"/>
      <c r="BSG32" s="10"/>
      <c r="BSH32" s="10"/>
      <c r="BSI32" s="10"/>
      <c r="BSJ32" s="10"/>
      <c r="BSK32" s="10"/>
      <c r="BSL32" s="10"/>
      <c r="BSM32" s="10"/>
      <c r="BSN32" s="10"/>
      <c r="BSO32" s="10"/>
      <c r="BSP32" s="10"/>
      <c r="BSQ32" s="10"/>
      <c r="BSR32" s="10"/>
      <c r="BSS32" s="10"/>
      <c r="BST32" s="10"/>
      <c r="BSU32" s="10"/>
      <c r="BSV32" s="10"/>
      <c r="BSW32" s="10"/>
      <c r="BSX32" s="10"/>
      <c r="BSY32" s="10"/>
      <c r="BSZ32" s="10"/>
      <c r="BTA32" s="10"/>
      <c r="BTB32" s="10"/>
      <c r="BTC32" s="10"/>
      <c r="BTD32" s="10"/>
      <c r="BTE32" s="10"/>
      <c r="BTF32" s="10"/>
      <c r="BTG32" s="10"/>
      <c r="BTH32" s="10"/>
      <c r="BTI32" s="10"/>
      <c r="BTJ32" s="10"/>
      <c r="BTK32" s="10"/>
      <c r="BTL32" s="10"/>
      <c r="BTM32" s="10"/>
      <c r="BTN32" s="10"/>
      <c r="BTO32" s="10"/>
      <c r="BTP32" s="10"/>
      <c r="BTQ32" s="10"/>
      <c r="BTR32" s="10"/>
      <c r="BTS32" s="10"/>
      <c r="BTT32" s="10"/>
      <c r="BTU32" s="10"/>
      <c r="BTV32" s="10"/>
      <c r="BTW32" s="10"/>
      <c r="BTX32" s="10"/>
      <c r="BTY32" s="10"/>
      <c r="BTZ32" s="10"/>
      <c r="BUA32" s="10"/>
      <c r="BUB32" s="10"/>
      <c r="BUC32" s="10"/>
      <c r="BUD32" s="10"/>
      <c r="BUE32" s="10"/>
      <c r="BUF32" s="10"/>
      <c r="BUG32" s="10"/>
      <c r="BUH32" s="10"/>
      <c r="BUI32" s="10"/>
      <c r="BUJ32" s="10"/>
      <c r="BUK32" s="10"/>
      <c r="BUL32" s="10"/>
      <c r="BUM32" s="10"/>
      <c r="BUN32" s="10"/>
      <c r="BUO32" s="10"/>
      <c r="BUP32" s="10"/>
      <c r="BUQ32" s="10"/>
      <c r="BUR32" s="10"/>
      <c r="BUS32" s="10"/>
      <c r="BUT32" s="10"/>
      <c r="BUU32" s="10"/>
      <c r="BUV32" s="10"/>
      <c r="BUW32" s="10"/>
      <c r="BUX32" s="10"/>
      <c r="BUY32" s="10"/>
      <c r="BUZ32" s="10"/>
      <c r="BVA32" s="10"/>
      <c r="BVB32" s="10"/>
      <c r="BVC32" s="10"/>
      <c r="BVD32" s="10"/>
      <c r="BVE32" s="10"/>
      <c r="BVF32" s="10"/>
      <c r="BVG32" s="10"/>
      <c r="BVH32" s="10"/>
      <c r="BVI32" s="10"/>
      <c r="BVJ32" s="10"/>
      <c r="BVK32" s="10"/>
      <c r="BVL32" s="10"/>
      <c r="BVM32" s="10"/>
      <c r="BVN32" s="10"/>
      <c r="BVO32" s="10"/>
      <c r="BVP32" s="10"/>
      <c r="BVQ32" s="10"/>
      <c r="BVR32" s="10"/>
      <c r="BVS32" s="10"/>
      <c r="BVT32" s="10"/>
      <c r="BVU32" s="10"/>
      <c r="BVV32" s="10"/>
      <c r="BVW32" s="10"/>
      <c r="BVX32" s="10"/>
      <c r="BVY32" s="10"/>
      <c r="BVZ32" s="10"/>
      <c r="BWA32" s="10"/>
      <c r="BWB32" s="10"/>
      <c r="BWC32" s="10"/>
      <c r="BWD32" s="10"/>
      <c r="BWE32" s="10"/>
      <c r="BWF32" s="10"/>
      <c r="BWG32" s="10"/>
      <c r="BWH32" s="10"/>
      <c r="BWI32" s="10"/>
      <c r="BWJ32" s="10"/>
      <c r="BWK32" s="10"/>
      <c r="BWL32" s="10"/>
      <c r="BWM32" s="10"/>
      <c r="BWN32" s="10"/>
      <c r="BWO32" s="10"/>
      <c r="BWP32" s="10"/>
      <c r="BWQ32" s="10"/>
      <c r="BWR32" s="10"/>
      <c r="BWS32" s="10"/>
      <c r="BWT32" s="10"/>
      <c r="BWU32" s="10"/>
      <c r="BWV32" s="10"/>
      <c r="BWW32" s="10"/>
      <c r="BWX32" s="10"/>
      <c r="BWY32" s="10"/>
      <c r="BWZ32" s="10"/>
      <c r="BXA32" s="10"/>
      <c r="BXB32" s="10"/>
      <c r="BXC32" s="10"/>
      <c r="BXD32" s="10"/>
      <c r="BXE32" s="10"/>
      <c r="BXF32" s="10"/>
      <c r="BXG32" s="10"/>
      <c r="BXH32" s="10"/>
      <c r="BXI32" s="10"/>
      <c r="BXJ32" s="10"/>
      <c r="BXK32" s="10"/>
      <c r="BXL32" s="10"/>
      <c r="BXM32" s="10"/>
      <c r="BXN32" s="10"/>
      <c r="BXO32" s="10"/>
      <c r="BXP32" s="10"/>
      <c r="BXQ32" s="10"/>
      <c r="BXR32" s="10"/>
      <c r="BXS32" s="10"/>
      <c r="BXT32" s="10"/>
      <c r="BXU32" s="10"/>
      <c r="BXV32" s="10"/>
      <c r="BXW32" s="10"/>
      <c r="BXX32" s="10"/>
      <c r="BXY32" s="10"/>
      <c r="BXZ32" s="10"/>
      <c r="BYA32" s="10"/>
      <c r="BYB32" s="10"/>
      <c r="BYC32" s="10"/>
      <c r="BYD32" s="10"/>
      <c r="BYE32" s="10"/>
      <c r="BYF32" s="10"/>
      <c r="BYG32" s="10"/>
      <c r="BYH32" s="10"/>
      <c r="BYI32" s="10"/>
      <c r="BYJ32" s="10"/>
      <c r="BYK32" s="10"/>
      <c r="BYL32" s="10"/>
      <c r="BYM32" s="10"/>
      <c r="BYN32" s="10"/>
      <c r="BYO32" s="10"/>
      <c r="BYP32" s="10"/>
      <c r="BYQ32" s="10"/>
      <c r="BYR32" s="10"/>
      <c r="BYS32" s="10"/>
      <c r="BYT32" s="10"/>
      <c r="BYU32" s="10"/>
      <c r="BYV32" s="10"/>
      <c r="BYW32" s="10"/>
      <c r="BYX32" s="10"/>
      <c r="BYY32" s="10"/>
      <c r="BYZ32" s="10"/>
      <c r="BZA32" s="10"/>
      <c r="BZB32" s="10"/>
      <c r="BZC32" s="10"/>
      <c r="BZD32" s="10"/>
      <c r="BZE32" s="10"/>
      <c r="BZF32" s="10"/>
      <c r="BZG32" s="10"/>
      <c r="BZH32" s="10"/>
      <c r="BZI32" s="10"/>
      <c r="BZJ32" s="10"/>
      <c r="BZK32" s="10"/>
      <c r="BZL32" s="10"/>
      <c r="BZM32" s="10"/>
      <c r="BZN32" s="10"/>
      <c r="BZO32" s="10"/>
      <c r="BZP32" s="10"/>
      <c r="BZQ32" s="10"/>
      <c r="BZR32" s="10"/>
      <c r="BZS32" s="10"/>
      <c r="BZT32" s="10"/>
      <c r="BZU32" s="10"/>
      <c r="BZV32" s="10"/>
      <c r="BZW32" s="10"/>
      <c r="BZX32" s="10"/>
      <c r="BZY32" s="10"/>
      <c r="BZZ32" s="10"/>
      <c r="CAA32" s="10"/>
      <c r="CAB32" s="10"/>
      <c r="CAC32" s="10"/>
      <c r="CAD32" s="10"/>
      <c r="CAE32" s="10"/>
      <c r="CAF32" s="10"/>
      <c r="CAG32" s="10"/>
      <c r="CAH32" s="10"/>
      <c r="CAI32" s="10"/>
      <c r="CAJ32" s="10"/>
      <c r="CAK32" s="10"/>
      <c r="CAL32" s="10"/>
      <c r="CAM32" s="10"/>
      <c r="CAN32" s="10"/>
      <c r="CAO32" s="10"/>
      <c r="CAP32" s="10"/>
      <c r="CAQ32" s="10"/>
      <c r="CAR32" s="10"/>
      <c r="CAS32" s="10"/>
      <c r="CAT32" s="10"/>
      <c r="CAU32" s="10"/>
      <c r="CAV32" s="10"/>
      <c r="CAW32" s="10"/>
      <c r="CAX32" s="10"/>
      <c r="CAY32" s="10"/>
      <c r="CAZ32" s="10"/>
      <c r="CBA32" s="10"/>
      <c r="CBB32" s="10"/>
      <c r="CBC32" s="10"/>
      <c r="CBD32" s="10"/>
      <c r="CBE32" s="10"/>
      <c r="CBF32" s="10"/>
      <c r="CBG32" s="10"/>
      <c r="CBH32" s="10"/>
      <c r="CBI32" s="10"/>
      <c r="CBJ32" s="10"/>
      <c r="CBK32" s="10"/>
      <c r="CBL32" s="10"/>
      <c r="CBM32" s="10"/>
      <c r="CBN32" s="10"/>
      <c r="CBO32" s="10"/>
      <c r="CBP32" s="10"/>
      <c r="CBQ32" s="10"/>
      <c r="CBR32" s="10"/>
      <c r="CBS32" s="10"/>
      <c r="CBT32" s="10"/>
      <c r="CBU32" s="10"/>
      <c r="CBV32" s="10"/>
      <c r="CBW32" s="10"/>
      <c r="CBX32" s="10"/>
      <c r="CBY32" s="10"/>
      <c r="CBZ32" s="10"/>
      <c r="CCA32" s="10"/>
      <c r="CCB32" s="10"/>
      <c r="CCC32" s="10"/>
      <c r="CCD32" s="10"/>
      <c r="CCE32" s="10"/>
      <c r="CCF32" s="10"/>
      <c r="CCG32" s="10"/>
      <c r="CCH32" s="10"/>
      <c r="CCI32" s="10"/>
      <c r="CCJ32" s="10"/>
      <c r="CCK32" s="10"/>
      <c r="CCL32" s="10"/>
      <c r="CCM32" s="10"/>
      <c r="CCN32" s="10"/>
      <c r="CCO32" s="10"/>
      <c r="CCP32" s="10"/>
      <c r="CCQ32" s="10"/>
      <c r="CCR32" s="10"/>
      <c r="CCS32" s="10"/>
      <c r="CCT32" s="10"/>
      <c r="CCU32" s="10"/>
      <c r="CCV32" s="10"/>
      <c r="CCW32" s="10"/>
      <c r="CCX32" s="10"/>
      <c r="CCY32" s="10"/>
      <c r="CCZ32" s="10"/>
      <c r="CDA32" s="10"/>
      <c r="CDB32" s="10"/>
      <c r="CDC32" s="10"/>
      <c r="CDD32" s="10"/>
      <c r="CDE32" s="10"/>
      <c r="CDF32" s="10"/>
      <c r="CDG32" s="10"/>
      <c r="CDH32" s="10"/>
      <c r="CDI32" s="10"/>
      <c r="CDJ32" s="10"/>
      <c r="CDK32" s="10"/>
      <c r="CDL32" s="10"/>
      <c r="CDM32" s="10"/>
      <c r="CDN32" s="10"/>
      <c r="CDO32" s="10"/>
      <c r="CDP32" s="10"/>
      <c r="CDQ32" s="10"/>
      <c r="CDR32" s="10"/>
      <c r="CDS32" s="10"/>
      <c r="CDT32" s="10"/>
      <c r="CDU32" s="10"/>
      <c r="CDV32" s="10"/>
      <c r="CDW32" s="10"/>
      <c r="CDX32" s="10"/>
      <c r="CDY32" s="10"/>
      <c r="CDZ32" s="10"/>
      <c r="CEA32" s="10"/>
      <c r="CEB32" s="10"/>
      <c r="CEC32" s="10"/>
      <c r="CED32" s="10"/>
      <c r="CEE32" s="10"/>
      <c r="CEF32" s="10"/>
      <c r="CEG32" s="10"/>
      <c r="CEH32" s="10"/>
      <c r="CEI32" s="10"/>
      <c r="CEJ32" s="10"/>
      <c r="CEK32" s="10"/>
      <c r="CEL32" s="10"/>
      <c r="CEM32" s="10"/>
      <c r="CEN32" s="10"/>
      <c r="CEO32" s="10"/>
      <c r="CEP32" s="10"/>
      <c r="CEQ32" s="10"/>
      <c r="CER32" s="10"/>
      <c r="CES32" s="10"/>
      <c r="CET32" s="10"/>
      <c r="CEU32" s="10"/>
      <c r="CEV32" s="10"/>
      <c r="CEW32" s="10"/>
      <c r="CEX32" s="10"/>
      <c r="CEY32" s="10"/>
      <c r="CEZ32" s="10"/>
      <c r="CFA32" s="10"/>
      <c r="CFB32" s="10"/>
      <c r="CFC32" s="10"/>
      <c r="CFD32" s="10"/>
      <c r="CFE32" s="10"/>
      <c r="CFF32" s="10"/>
      <c r="CFG32" s="10"/>
      <c r="CFH32" s="10"/>
      <c r="CFI32" s="10"/>
      <c r="CFJ32" s="10"/>
      <c r="CFK32" s="10"/>
      <c r="CFL32" s="10"/>
      <c r="CFM32" s="10"/>
      <c r="CFN32" s="10"/>
      <c r="CFO32" s="10"/>
      <c r="CFP32" s="10"/>
      <c r="CFQ32" s="10"/>
      <c r="CFR32" s="10"/>
      <c r="CFS32" s="10"/>
      <c r="CFT32" s="10"/>
      <c r="CFU32" s="10"/>
      <c r="CFV32" s="10"/>
      <c r="CFW32" s="10"/>
      <c r="CFX32" s="10"/>
      <c r="CFY32" s="10"/>
      <c r="CFZ32" s="10"/>
      <c r="CGA32" s="10"/>
      <c r="CGB32" s="10"/>
      <c r="CGC32" s="10"/>
      <c r="CGD32" s="10"/>
      <c r="CGE32" s="10"/>
      <c r="CGF32" s="10"/>
      <c r="CGG32" s="10"/>
      <c r="CGH32" s="10"/>
      <c r="CGI32" s="10"/>
      <c r="CGJ32" s="10"/>
      <c r="CGK32" s="10"/>
      <c r="CGL32" s="10"/>
      <c r="CGM32" s="10"/>
      <c r="CGN32" s="10"/>
      <c r="CGO32" s="10"/>
      <c r="CGP32" s="10"/>
      <c r="CGQ32" s="10"/>
      <c r="CGR32" s="10"/>
      <c r="CGS32" s="10"/>
      <c r="CGT32" s="10"/>
      <c r="CGU32" s="10"/>
      <c r="CGV32" s="10"/>
      <c r="CGW32" s="10"/>
      <c r="CGX32" s="10"/>
      <c r="CGY32" s="10"/>
      <c r="CGZ32" s="10"/>
      <c r="CHA32" s="10"/>
      <c r="CHB32" s="10"/>
      <c r="CHC32" s="10"/>
      <c r="CHD32" s="10"/>
      <c r="CHE32" s="10"/>
      <c r="CHF32" s="10"/>
      <c r="CHG32" s="10"/>
      <c r="CHH32" s="10"/>
      <c r="CHI32" s="10"/>
      <c r="CHJ32" s="10"/>
      <c r="CHK32" s="10"/>
      <c r="CHL32" s="10"/>
      <c r="CHM32" s="10"/>
      <c r="CHN32" s="10"/>
      <c r="CHO32" s="10"/>
      <c r="CHP32" s="10"/>
      <c r="CHQ32" s="10"/>
      <c r="CHR32" s="10"/>
      <c r="CHS32" s="10"/>
      <c r="CHT32" s="10"/>
      <c r="CHU32" s="10"/>
      <c r="CHV32" s="10"/>
      <c r="CHW32" s="10"/>
      <c r="CHX32" s="10"/>
      <c r="CHY32" s="10"/>
      <c r="CHZ32" s="10"/>
      <c r="CIA32" s="10"/>
      <c r="CIB32" s="10"/>
      <c r="CIC32" s="10"/>
      <c r="CID32" s="10"/>
      <c r="CIE32" s="10"/>
      <c r="CIF32" s="10"/>
      <c r="CIG32" s="10"/>
      <c r="CIH32" s="10"/>
      <c r="CII32" s="10"/>
      <c r="CIJ32" s="10"/>
      <c r="CIK32" s="10"/>
      <c r="CIL32" s="10"/>
      <c r="CIM32" s="10"/>
      <c r="CIN32" s="10"/>
      <c r="CIO32" s="10"/>
      <c r="CIP32" s="10"/>
      <c r="CIQ32" s="10"/>
      <c r="CIR32" s="10"/>
      <c r="CIS32" s="10"/>
      <c r="CIT32" s="10"/>
      <c r="CIU32" s="10"/>
      <c r="CIV32" s="10"/>
      <c r="CIW32" s="10"/>
      <c r="CIX32" s="10"/>
      <c r="CIY32" s="10"/>
      <c r="CIZ32" s="10"/>
      <c r="CJA32" s="10"/>
      <c r="CJB32" s="10"/>
      <c r="CJC32" s="10"/>
      <c r="CJD32" s="10"/>
      <c r="CJE32" s="10"/>
      <c r="CJF32" s="10"/>
      <c r="CJG32" s="10"/>
      <c r="CJH32" s="10"/>
      <c r="CJI32" s="10"/>
      <c r="CJJ32" s="10"/>
      <c r="CJK32" s="10"/>
      <c r="CJL32" s="10"/>
      <c r="CJM32" s="10"/>
      <c r="CJN32" s="10"/>
      <c r="CJO32" s="10"/>
      <c r="CJP32" s="10"/>
      <c r="CJQ32" s="10"/>
      <c r="CJR32" s="10"/>
      <c r="CJS32" s="10"/>
      <c r="CJT32" s="10"/>
      <c r="CJU32" s="10"/>
      <c r="CJV32" s="10"/>
      <c r="CJW32" s="10"/>
      <c r="CJX32" s="10"/>
      <c r="CJY32" s="10"/>
      <c r="CJZ32" s="10"/>
      <c r="CKA32" s="10"/>
      <c r="CKB32" s="10"/>
      <c r="CKC32" s="10"/>
      <c r="CKD32" s="10"/>
      <c r="CKE32" s="10"/>
      <c r="CKF32" s="10"/>
      <c r="CKG32" s="10"/>
      <c r="CKH32" s="10"/>
      <c r="CKI32" s="10"/>
      <c r="CKJ32" s="10"/>
      <c r="CKK32" s="10"/>
      <c r="CKL32" s="10"/>
      <c r="CKM32" s="10"/>
      <c r="CKN32" s="10"/>
      <c r="CKO32" s="10"/>
      <c r="CKP32" s="10"/>
      <c r="CKQ32" s="10"/>
      <c r="CKR32" s="10"/>
      <c r="CKS32" s="10"/>
      <c r="CKT32" s="10"/>
      <c r="CKU32" s="10"/>
      <c r="CKV32" s="10"/>
      <c r="CKW32" s="10"/>
      <c r="CKX32" s="10"/>
      <c r="CKY32" s="10"/>
      <c r="CKZ32" s="10"/>
      <c r="CLA32" s="10"/>
      <c r="CLB32" s="10"/>
      <c r="CLC32" s="10"/>
      <c r="CLD32" s="10"/>
      <c r="CLE32" s="10"/>
      <c r="CLF32" s="10"/>
      <c r="CLG32" s="10"/>
      <c r="CLH32" s="10"/>
      <c r="CLI32" s="10"/>
      <c r="CLJ32" s="10"/>
      <c r="CLK32" s="10"/>
      <c r="CLL32" s="10"/>
      <c r="CLM32" s="10"/>
      <c r="CLN32" s="10"/>
      <c r="CLO32" s="10"/>
      <c r="CLP32" s="10"/>
      <c r="CLQ32" s="10"/>
      <c r="CLR32" s="10"/>
      <c r="CLS32" s="10"/>
      <c r="CLT32" s="10"/>
      <c r="CLU32" s="10"/>
      <c r="CLV32" s="10"/>
      <c r="CLW32" s="10"/>
      <c r="CLX32" s="10"/>
      <c r="CLY32" s="10"/>
      <c r="CLZ32" s="10"/>
      <c r="CMA32" s="10"/>
      <c r="CMB32" s="10"/>
      <c r="CMC32" s="10"/>
      <c r="CMD32" s="10"/>
      <c r="CME32" s="10"/>
      <c r="CMF32" s="10"/>
      <c r="CMG32" s="10"/>
      <c r="CMH32" s="10"/>
      <c r="CMI32" s="10"/>
      <c r="CMJ32" s="10"/>
      <c r="CMK32" s="10"/>
      <c r="CML32" s="10"/>
      <c r="CMM32" s="10"/>
      <c r="CMN32" s="10"/>
      <c r="CMO32" s="10"/>
      <c r="CMP32" s="10"/>
      <c r="CMQ32" s="10"/>
      <c r="CMR32" s="10"/>
      <c r="CMS32" s="10"/>
      <c r="CMT32" s="10"/>
      <c r="CMU32" s="10"/>
      <c r="CMV32" s="10"/>
      <c r="CMW32" s="10"/>
      <c r="CMX32" s="10"/>
      <c r="CMY32" s="10"/>
      <c r="CMZ32" s="10"/>
      <c r="CNA32" s="10"/>
      <c r="CNB32" s="10"/>
      <c r="CNC32" s="10"/>
      <c r="CND32" s="10"/>
      <c r="CNE32" s="10"/>
      <c r="CNF32" s="10"/>
      <c r="CNG32" s="10"/>
      <c r="CNH32" s="10"/>
      <c r="CNI32" s="10"/>
      <c r="CNJ32" s="10"/>
      <c r="CNK32" s="10"/>
      <c r="CNL32" s="10"/>
      <c r="CNM32" s="10"/>
      <c r="CNN32" s="10"/>
      <c r="CNO32" s="10"/>
      <c r="CNP32" s="10"/>
      <c r="CNQ32" s="10"/>
      <c r="CNR32" s="10"/>
      <c r="CNS32" s="10"/>
      <c r="CNT32" s="10"/>
      <c r="CNU32" s="10"/>
      <c r="CNV32" s="10"/>
      <c r="CNW32" s="10"/>
      <c r="CNX32" s="10"/>
      <c r="CNY32" s="10"/>
      <c r="CNZ32" s="10"/>
      <c r="COA32" s="10"/>
      <c r="COB32" s="10"/>
      <c r="COC32" s="10"/>
      <c r="COD32" s="10"/>
      <c r="COE32" s="10"/>
      <c r="COF32" s="10"/>
      <c r="COG32" s="10"/>
      <c r="COH32" s="10"/>
      <c r="COI32" s="10"/>
      <c r="COJ32" s="10"/>
      <c r="COK32" s="10"/>
      <c r="COL32" s="10"/>
      <c r="COM32" s="10"/>
      <c r="CON32" s="10"/>
      <c r="COO32" s="10"/>
      <c r="COP32" s="10"/>
      <c r="COQ32" s="10"/>
      <c r="COR32" s="10"/>
      <c r="COS32" s="10"/>
      <c r="COT32" s="10"/>
      <c r="COU32" s="10"/>
      <c r="COV32" s="10"/>
      <c r="COW32" s="10"/>
      <c r="COX32" s="10"/>
      <c r="COY32" s="10"/>
      <c r="COZ32" s="10"/>
      <c r="CPA32" s="10"/>
      <c r="CPB32" s="10"/>
      <c r="CPC32" s="10"/>
      <c r="CPD32" s="10"/>
      <c r="CPE32" s="10"/>
      <c r="CPF32" s="10"/>
      <c r="CPG32" s="10"/>
      <c r="CPH32" s="10"/>
      <c r="CPI32" s="10"/>
      <c r="CPJ32" s="10"/>
      <c r="CPK32" s="10"/>
      <c r="CPL32" s="10"/>
      <c r="CPM32" s="10"/>
      <c r="CPN32" s="10"/>
      <c r="CPO32" s="10"/>
      <c r="CPP32" s="10"/>
      <c r="CPQ32" s="10"/>
      <c r="CPR32" s="10"/>
      <c r="CPS32" s="10"/>
      <c r="CPT32" s="10"/>
      <c r="CPU32" s="10"/>
      <c r="CPV32" s="10"/>
      <c r="CPW32" s="10"/>
      <c r="CPX32" s="10"/>
      <c r="CPY32" s="10"/>
      <c r="CPZ32" s="10"/>
      <c r="CQA32" s="10"/>
      <c r="CQB32" s="10"/>
      <c r="CQC32" s="10"/>
      <c r="CQD32" s="10"/>
      <c r="CQE32" s="10"/>
      <c r="CQF32" s="10"/>
      <c r="CQG32" s="10"/>
      <c r="CQH32" s="10"/>
      <c r="CQI32" s="10"/>
      <c r="CQJ32" s="10"/>
      <c r="CQK32" s="10"/>
      <c r="CQL32" s="10"/>
      <c r="CQM32" s="10"/>
      <c r="CQN32" s="10"/>
      <c r="CQO32" s="10"/>
      <c r="CQP32" s="10"/>
      <c r="CQQ32" s="10"/>
      <c r="CQR32" s="10"/>
      <c r="CQS32" s="10"/>
      <c r="CQT32" s="10"/>
      <c r="CQU32" s="10"/>
      <c r="CQV32" s="10"/>
      <c r="CQW32" s="10"/>
      <c r="CQX32" s="10"/>
      <c r="CQY32" s="10"/>
      <c r="CQZ32" s="10"/>
      <c r="CRA32" s="10"/>
      <c r="CRB32" s="10"/>
      <c r="CRC32" s="10"/>
      <c r="CRD32" s="10"/>
      <c r="CRE32" s="10"/>
      <c r="CRF32" s="10"/>
      <c r="CRG32" s="10"/>
      <c r="CRH32" s="10"/>
      <c r="CRI32" s="10"/>
      <c r="CRJ32" s="10"/>
      <c r="CRK32" s="10"/>
      <c r="CRL32" s="10"/>
      <c r="CRM32" s="10"/>
      <c r="CRN32" s="10"/>
      <c r="CRO32" s="10"/>
      <c r="CRP32" s="10"/>
      <c r="CRQ32" s="10"/>
      <c r="CRR32" s="10"/>
      <c r="CRS32" s="10"/>
      <c r="CRT32" s="10"/>
      <c r="CRU32" s="10"/>
      <c r="CRV32" s="10"/>
      <c r="CRW32" s="10"/>
      <c r="CRX32" s="10"/>
      <c r="CRY32" s="10"/>
      <c r="CRZ32" s="10"/>
      <c r="CSA32" s="10"/>
      <c r="CSB32" s="10"/>
      <c r="CSC32" s="10"/>
      <c r="CSD32" s="10"/>
      <c r="CSE32" s="10"/>
      <c r="CSF32" s="10"/>
      <c r="CSG32" s="10"/>
      <c r="CSH32" s="10"/>
      <c r="CSI32" s="10"/>
      <c r="CSJ32" s="10"/>
      <c r="CSK32" s="10"/>
      <c r="CSL32" s="10"/>
      <c r="CSM32" s="10"/>
      <c r="CSN32" s="10"/>
      <c r="CSO32" s="10"/>
      <c r="CSP32" s="10"/>
      <c r="CSQ32" s="10"/>
      <c r="CSR32" s="10"/>
      <c r="CSS32" s="10"/>
      <c r="CST32" s="10"/>
      <c r="CSU32" s="10"/>
      <c r="CSV32" s="10"/>
      <c r="CSW32" s="10"/>
      <c r="CSX32" s="10"/>
      <c r="CSY32" s="10"/>
      <c r="CSZ32" s="10"/>
      <c r="CTA32" s="10"/>
      <c r="CTB32" s="10"/>
      <c r="CTC32" s="10"/>
      <c r="CTD32" s="10"/>
      <c r="CTE32" s="10"/>
      <c r="CTF32" s="10"/>
      <c r="CTG32" s="10"/>
      <c r="CTH32" s="10"/>
      <c r="CTI32" s="10"/>
      <c r="CTJ32" s="10"/>
      <c r="CTK32" s="10"/>
      <c r="CTL32" s="10"/>
      <c r="CTM32" s="10"/>
      <c r="CTN32" s="10"/>
      <c r="CTO32" s="10"/>
      <c r="CTP32" s="10"/>
      <c r="CTQ32" s="10"/>
      <c r="CTR32" s="10"/>
      <c r="CTS32" s="10"/>
      <c r="CTT32" s="10"/>
      <c r="CTU32" s="10"/>
      <c r="CTV32" s="10"/>
      <c r="CTW32" s="10"/>
      <c r="CTX32" s="10"/>
      <c r="CTY32" s="10"/>
      <c r="CTZ32" s="10"/>
      <c r="CUA32" s="10"/>
      <c r="CUB32" s="10"/>
      <c r="CUC32" s="10"/>
      <c r="CUD32" s="10"/>
      <c r="CUE32" s="10"/>
      <c r="CUF32" s="10"/>
      <c r="CUG32" s="10"/>
      <c r="CUH32" s="10"/>
      <c r="CUI32" s="10"/>
      <c r="CUJ32" s="10"/>
      <c r="CUK32" s="10"/>
      <c r="CUL32" s="10"/>
      <c r="CUM32" s="10"/>
      <c r="CUN32" s="10"/>
      <c r="CUO32" s="10"/>
      <c r="CUP32" s="10"/>
      <c r="CUQ32" s="10"/>
      <c r="CUR32" s="10"/>
      <c r="CUS32" s="10"/>
      <c r="CUT32" s="10"/>
      <c r="CUU32" s="10"/>
      <c r="CUV32" s="10"/>
      <c r="CUW32" s="10"/>
      <c r="CUX32" s="10"/>
      <c r="CUY32" s="10"/>
      <c r="CUZ32" s="10"/>
      <c r="CVA32" s="10"/>
      <c r="CVB32" s="10"/>
      <c r="CVC32" s="10"/>
      <c r="CVD32" s="10"/>
      <c r="CVE32" s="10"/>
      <c r="CVF32" s="10"/>
      <c r="CVG32" s="10"/>
      <c r="CVH32" s="10"/>
      <c r="CVI32" s="10"/>
      <c r="CVJ32" s="10"/>
      <c r="CVK32" s="10"/>
      <c r="CVL32" s="10"/>
      <c r="CVM32" s="10"/>
      <c r="CVN32" s="10"/>
      <c r="CVO32" s="10"/>
      <c r="CVP32" s="10"/>
      <c r="CVQ32" s="10"/>
      <c r="CVR32" s="10"/>
      <c r="CVS32" s="10"/>
      <c r="CVT32" s="10"/>
      <c r="CVU32" s="10"/>
      <c r="CVV32" s="10"/>
      <c r="CVW32" s="10"/>
      <c r="CVX32" s="10"/>
      <c r="CVY32" s="10"/>
      <c r="CVZ32" s="10"/>
      <c r="CWA32" s="10"/>
      <c r="CWB32" s="10"/>
      <c r="CWC32" s="10"/>
      <c r="CWD32" s="10"/>
      <c r="CWE32" s="10"/>
      <c r="CWF32" s="10"/>
      <c r="CWG32" s="10"/>
      <c r="CWH32" s="10"/>
      <c r="CWI32" s="10"/>
      <c r="CWJ32" s="10"/>
      <c r="CWK32" s="10"/>
      <c r="CWL32" s="10"/>
      <c r="CWM32" s="10"/>
      <c r="CWN32" s="10"/>
      <c r="CWO32" s="10"/>
      <c r="CWP32" s="10"/>
      <c r="CWQ32" s="10"/>
      <c r="CWR32" s="10"/>
      <c r="CWS32" s="10"/>
      <c r="CWT32" s="10"/>
      <c r="CWU32" s="10"/>
      <c r="CWV32" s="10"/>
      <c r="CWW32" s="10"/>
      <c r="CWX32" s="10"/>
      <c r="CWY32" s="10"/>
      <c r="CWZ32" s="10"/>
      <c r="CXA32" s="10"/>
      <c r="CXB32" s="10"/>
      <c r="CXC32" s="10"/>
      <c r="CXD32" s="10"/>
      <c r="CXE32" s="10"/>
      <c r="CXF32" s="10"/>
      <c r="CXG32" s="10"/>
      <c r="CXH32" s="10"/>
      <c r="CXI32" s="10"/>
      <c r="CXJ32" s="10"/>
      <c r="CXK32" s="10"/>
      <c r="CXL32" s="10"/>
      <c r="CXM32" s="10"/>
      <c r="CXN32" s="10"/>
      <c r="CXO32" s="10"/>
      <c r="CXP32" s="10"/>
      <c r="CXQ32" s="10"/>
      <c r="CXR32" s="10"/>
      <c r="CXS32" s="10"/>
      <c r="CXT32" s="10"/>
      <c r="CXU32" s="10"/>
      <c r="CXV32" s="10"/>
      <c r="CXW32" s="10"/>
      <c r="CXX32" s="10"/>
      <c r="CXY32" s="10"/>
      <c r="CXZ32" s="10"/>
      <c r="CYA32" s="10"/>
      <c r="CYB32" s="10"/>
      <c r="CYC32" s="10"/>
      <c r="CYD32" s="10"/>
      <c r="CYE32" s="10"/>
      <c r="CYF32" s="10"/>
      <c r="CYG32" s="10"/>
      <c r="CYH32" s="10"/>
      <c r="CYI32" s="10"/>
      <c r="CYJ32" s="10"/>
      <c r="CYK32" s="10"/>
      <c r="CYL32" s="10"/>
      <c r="CYM32" s="10"/>
      <c r="CYN32" s="10"/>
      <c r="CYO32" s="10"/>
      <c r="CYP32" s="10"/>
      <c r="CYQ32" s="10"/>
      <c r="CYR32" s="10"/>
      <c r="CYS32" s="10"/>
      <c r="CYT32" s="10"/>
      <c r="CYU32" s="10"/>
      <c r="CYV32" s="10"/>
      <c r="CYW32" s="10"/>
      <c r="CYX32" s="10"/>
      <c r="CYY32" s="10"/>
      <c r="CYZ32" s="10"/>
      <c r="CZA32" s="10"/>
      <c r="CZB32" s="10"/>
      <c r="CZC32" s="10"/>
      <c r="CZD32" s="10"/>
      <c r="CZE32" s="10"/>
      <c r="CZF32" s="10"/>
      <c r="CZG32" s="10"/>
      <c r="CZH32" s="10"/>
      <c r="CZI32" s="10"/>
      <c r="CZJ32" s="10"/>
      <c r="CZK32" s="10"/>
      <c r="CZL32" s="10"/>
      <c r="CZM32" s="10"/>
      <c r="CZN32" s="10"/>
      <c r="CZO32" s="10"/>
      <c r="CZP32" s="10"/>
      <c r="CZQ32" s="10"/>
      <c r="CZR32" s="10"/>
      <c r="CZS32" s="10"/>
      <c r="CZT32" s="10"/>
      <c r="CZU32" s="10"/>
      <c r="CZV32" s="10"/>
      <c r="CZW32" s="10"/>
      <c r="CZX32" s="10"/>
      <c r="CZY32" s="10"/>
      <c r="CZZ32" s="10"/>
      <c r="DAA32" s="10"/>
      <c r="DAB32" s="10"/>
      <c r="DAC32" s="10"/>
      <c r="DAD32" s="10"/>
      <c r="DAE32" s="10"/>
      <c r="DAF32" s="10"/>
      <c r="DAG32" s="10"/>
      <c r="DAH32" s="10"/>
      <c r="DAI32" s="10"/>
      <c r="DAJ32" s="10"/>
      <c r="DAK32" s="10"/>
      <c r="DAL32" s="10"/>
      <c r="DAM32" s="10"/>
      <c r="DAN32" s="10"/>
      <c r="DAO32" s="10"/>
      <c r="DAP32" s="10"/>
      <c r="DAQ32" s="10"/>
      <c r="DAR32" s="10"/>
      <c r="DAS32" s="10"/>
      <c r="DAT32" s="10"/>
      <c r="DAU32" s="10"/>
      <c r="DAV32" s="10"/>
      <c r="DAW32" s="10"/>
      <c r="DAX32" s="10"/>
      <c r="DAY32" s="10"/>
      <c r="DAZ32" s="10"/>
      <c r="DBA32" s="10"/>
      <c r="DBB32" s="10"/>
      <c r="DBC32" s="10"/>
      <c r="DBD32" s="10"/>
      <c r="DBE32" s="10"/>
      <c r="DBF32" s="10"/>
      <c r="DBG32" s="10"/>
      <c r="DBH32" s="10"/>
      <c r="DBI32" s="10"/>
      <c r="DBJ32" s="10"/>
      <c r="DBK32" s="10"/>
      <c r="DBL32" s="10"/>
      <c r="DBM32" s="10"/>
      <c r="DBN32" s="10"/>
      <c r="DBO32" s="10"/>
      <c r="DBP32" s="10"/>
      <c r="DBQ32" s="10"/>
      <c r="DBR32" s="10"/>
      <c r="DBS32" s="10"/>
      <c r="DBT32" s="10"/>
      <c r="DBU32" s="10"/>
      <c r="DBV32" s="10"/>
      <c r="DBW32" s="10"/>
      <c r="DBX32" s="10"/>
      <c r="DBY32" s="10"/>
      <c r="DBZ32" s="10"/>
      <c r="DCA32" s="10"/>
      <c r="DCB32" s="10"/>
      <c r="DCC32" s="10"/>
      <c r="DCD32" s="10"/>
      <c r="DCE32" s="10"/>
      <c r="DCF32" s="10"/>
      <c r="DCG32" s="10"/>
      <c r="DCH32" s="10"/>
      <c r="DCI32" s="10"/>
      <c r="DCJ32" s="10"/>
      <c r="DCK32" s="10"/>
      <c r="DCL32" s="10"/>
      <c r="DCM32" s="10"/>
      <c r="DCN32" s="10"/>
      <c r="DCO32" s="10"/>
      <c r="DCP32" s="10"/>
      <c r="DCQ32" s="10"/>
      <c r="DCR32" s="10"/>
      <c r="DCS32" s="10"/>
      <c r="DCT32" s="10"/>
      <c r="DCU32" s="10"/>
      <c r="DCV32" s="10"/>
      <c r="DCW32" s="10"/>
      <c r="DCX32" s="10"/>
      <c r="DCY32" s="10"/>
      <c r="DCZ32" s="10"/>
      <c r="DDA32" s="10"/>
      <c r="DDB32" s="10"/>
      <c r="DDC32" s="10"/>
      <c r="DDD32" s="10"/>
      <c r="DDE32" s="10"/>
      <c r="DDF32" s="10"/>
      <c r="DDG32" s="10"/>
      <c r="DDH32" s="10"/>
      <c r="DDI32" s="10"/>
      <c r="DDJ32" s="10"/>
      <c r="DDK32" s="10"/>
      <c r="DDL32" s="10"/>
      <c r="DDM32" s="10"/>
      <c r="DDN32" s="10"/>
      <c r="DDO32" s="10"/>
      <c r="DDP32" s="10"/>
      <c r="DDQ32" s="10"/>
      <c r="DDR32" s="10"/>
      <c r="DDS32" s="10"/>
      <c r="DDT32" s="10"/>
      <c r="DDU32" s="10"/>
      <c r="DDV32" s="10"/>
      <c r="DDW32" s="10"/>
      <c r="DDX32" s="10"/>
      <c r="DDY32" s="10"/>
      <c r="DDZ32" s="10"/>
      <c r="DEA32" s="10"/>
      <c r="DEB32" s="10"/>
      <c r="DEC32" s="10"/>
      <c r="DED32" s="10"/>
      <c r="DEE32" s="10"/>
      <c r="DEF32" s="10"/>
      <c r="DEG32" s="10"/>
      <c r="DEH32" s="10"/>
      <c r="DEI32" s="10"/>
      <c r="DEJ32" s="10"/>
      <c r="DEK32" s="10"/>
      <c r="DEL32" s="10"/>
      <c r="DEM32" s="10"/>
      <c r="DEN32" s="10"/>
      <c r="DEO32" s="10"/>
      <c r="DEP32" s="10"/>
      <c r="DEQ32" s="10"/>
      <c r="DER32" s="10"/>
      <c r="DES32" s="10"/>
      <c r="DET32" s="10"/>
      <c r="DEU32" s="10"/>
      <c r="DEV32" s="10"/>
      <c r="DEW32" s="10"/>
      <c r="DEX32" s="10"/>
      <c r="DEY32" s="10"/>
      <c r="DEZ32" s="10"/>
      <c r="DFA32" s="10"/>
      <c r="DFB32" s="10"/>
      <c r="DFC32" s="10"/>
      <c r="DFD32" s="10"/>
      <c r="DFE32" s="10"/>
      <c r="DFF32" s="10"/>
      <c r="DFG32" s="10"/>
      <c r="DFH32" s="10"/>
      <c r="DFI32" s="10"/>
      <c r="DFJ32" s="10"/>
      <c r="DFK32" s="10"/>
      <c r="DFL32" s="10"/>
      <c r="DFM32" s="10"/>
      <c r="DFN32" s="10"/>
      <c r="DFO32" s="10"/>
      <c r="DFP32" s="10"/>
      <c r="DFQ32" s="10"/>
      <c r="DFR32" s="10"/>
      <c r="DFS32" s="10"/>
      <c r="DFT32" s="10"/>
      <c r="DFU32" s="10"/>
      <c r="DFV32" s="10"/>
      <c r="DFW32" s="10"/>
      <c r="DFX32" s="10"/>
      <c r="DFY32" s="10"/>
      <c r="DFZ32" s="10"/>
      <c r="DGA32" s="10"/>
      <c r="DGB32" s="10"/>
      <c r="DGC32" s="10"/>
      <c r="DGD32" s="10"/>
      <c r="DGE32" s="10"/>
      <c r="DGF32" s="10"/>
      <c r="DGG32" s="10"/>
      <c r="DGH32" s="10"/>
      <c r="DGI32" s="10"/>
      <c r="DGJ32" s="10"/>
      <c r="DGK32" s="10"/>
      <c r="DGL32" s="10"/>
      <c r="DGM32" s="10"/>
      <c r="DGN32" s="10"/>
      <c r="DGO32" s="10"/>
      <c r="DGP32" s="10"/>
      <c r="DGQ32" s="10"/>
      <c r="DGR32" s="10"/>
      <c r="DGS32" s="10"/>
      <c r="DGT32" s="10"/>
      <c r="DGU32" s="10"/>
      <c r="DGV32" s="10"/>
      <c r="DGW32" s="10"/>
      <c r="DGX32" s="10"/>
      <c r="DGY32" s="10"/>
      <c r="DGZ32" s="10"/>
      <c r="DHA32" s="10"/>
      <c r="DHB32" s="10"/>
      <c r="DHC32" s="10"/>
      <c r="DHD32" s="10"/>
      <c r="DHE32" s="10"/>
      <c r="DHF32" s="10"/>
      <c r="DHG32" s="10"/>
      <c r="DHH32" s="10"/>
      <c r="DHI32" s="10"/>
      <c r="DHJ32" s="10"/>
      <c r="DHK32" s="10"/>
      <c r="DHL32" s="10"/>
      <c r="DHM32" s="10"/>
      <c r="DHN32" s="10"/>
      <c r="DHO32" s="10"/>
      <c r="DHP32" s="10"/>
      <c r="DHQ32" s="10"/>
      <c r="DHR32" s="10"/>
      <c r="DHS32" s="10"/>
      <c r="DHT32" s="10"/>
      <c r="DHU32" s="10"/>
      <c r="DHV32" s="10"/>
      <c r="DHW32" s="10"/>
      <c r="DHX32" s="10"/>
      <c r="DHY32" s="10"/>
      <c r="DHZ32" s="10"/>
      <c r="DIA32" s="10"/>
      <c r="DIB32" s="10"/>
      <c r="DIC32" s="10"/>
      <c r="DID32" s="10"/>
      <c r="DIE32" s="10"/>
      <c r="DIF32" s="10"/>
      <c r="DIG32" s="10"/>
      <c r="DIH32" s="10"/>
      <c r="DII32" s="10"/>
      <c r="DIJ32" s="10"/>
      <c r="DIK32" s="10"/>
      <c r="DIL32" s="10"/>
      <c r="DIM32" s="10"/>
      <c r="DIN32" s="10"/>
      <c r="DIO32" s="10"/>
      <c r="DIP32" s="10"/>
      <c r="DIQ32" s="10"/>
      <c r="DIR32" s="10"/>
      <c r="DIS32" s="10"/>
      <c r="DIT32" s="10"/>
      <c r="DIU32" s="10"/>
      <c r="DIV32" s="10"/>
      <c r="DIW32" s="10"/>
      <c r="DIX32" s="10"/>
      <c r="DIY32" s="10"/>
      <c r="DIZ32" s="10"/>
      <c r="DJA32" s="10"/>
      <c r="DJB32" s="10"/>
      <c r="DJC32" s="10"/>
      <c r="DJD32" s="10"/>
      <c r="DJE32" s="10"/>
      <c r="DJF32" s="10"/>
      <c r="DJG32" s="10"/>
      <c r="DJH32" s="10"/>
      <c r="DJI32" s="10"/>
      <c r="DJJ32" s="10"/>
      <c r="DJK32" s="10"/>
      <c r="DJL32" s="10"/>
      <c r="DJM32" s="10"/>
      <c r="DJN32" s="10"/>
      <c r="DJO32" s="10"/>
      <c r="DJP32" s="10"/>
      <c r="DJQ32" s="10"/>
      <c r="DJR32" s="10"/>
      <c r="DJS32" s="10"/>
      <c r="DJT32" s="10"/>
      <c r="DJU32" s="10"/>
      <c r="DJV32" s="10"/>
      <c r="DJW32" s="10"/>
      <c r="DJX32" s="10"/>
      <c r="DJY32" s="10"/>
      <c r="DJZ32" s="10"/>
      <c r="DKA32" s="10"/>
      <c r="DKB32" s="10"/>
      <c r="DKC32" s="10"/>
      <c r="DKD32" s="10"/>
      <c r="DKE32" s="10"/>
      <c r="DKF32" s="10"/>
      <c r="DKG32" s="10"/>
      <c r="DKH32" s="10"/>
      <c r="DKI32" s="10"/>
      <c r="DKJ32" s="10"/>
      <c r="DKK32" s="10"/>
      <c r="DKL32" s="10"/>
      <c r="DKM32" s="10"/>
      <c r="DKN32" s="10"/>
      <c r="DKO32" s="10"/>
      <c r="DKP32" s="10"/>
      <c r="DKQ32" s="10"/>
      <c r="DKR32" s="10"/>
      <c r="DKS32" s="10"/>
      <c r="DKT32" s="10"/>
      <c r="DKU32" s="10"/>
      <c r="DKV32" s="10"/>
      <c r="DKW32" s="10"/>
      <c r="DKX32" s="10"/>
      <c r="DKY32" s="10"/>
      <c r="DKZ32" s="10"/>
      <c r="DLA32" s="10"/>
      <c r="DLB32" s="10"/>
      <c r="DLC32" s="10"/>
      <c r="DLD32" s="10"/>
      <c r="DLE32" s="10"/>
      <c r="DLF32" s="10"/>
      <c r="DLG32" s="10"/>
      <c r="DLH32" s="10"/>
      <c r="DLI32" s="10"/>
      <c r="DLJ32" s="10"/>
      <c r="DLK32" s="10"/>
      <c r="DLL32" s="10"/>
      <c r="DLM32" s="10"/>
      <c r="DLN32" s="10"/>
      <c r="DLO32" s="10"/>
      <c r="DLP32" s="10"/>
      <c r="DLQ32" s="10"/>
      <c r="DLR32" s="10"/>
      <c r="DLS32" s="10"/>
      <c r="DLT32" s="10"/>
      <c r="DLU32" s="10"/>
      <c r="DLV32" s="10"/>
      <c r="DLW32" s="10"/>
      <c r="DLX32" s="10"/>
      <c r="DLY32" s="10"/>
      <c r="DLZ32" s="10"/>
      <c r="DMA32" s="10"/>
      <c r="DMB32" s="10"/>
      <c r="DMC32" s="10"/>
      <c r="DMD32" s="10"/>
      <c r="DME32" s="10"/>
      <c r="DMF32" s="10"/>
      <c r="DMG32" s="10"/>
      <c r="DMH32" s="10"/>
      <c r="DMI32" s="10"/>
      <c r="DMJ32" s="10"/>
      <c r="DMK32" s="10"/>
      <c r="DML32" s="10"/>
      <c r="DMM32" s="10"/>
      <c r="DMN32" s="10"/>
      <c r="DMO32" s="10"/>
      <c r="DMP32" s="10"/>
      <c r="DMQ32" s="10"/>
      <c r="DMR32" s="10"/>
      <c r="DMS32" s="10"/>
      <c r="DMT32" s="10"/>
      <c r="DMU32" s="10"/>
      <c r="DMV32" s="10"/>
      <c r="DMW32" s="10"/>
      <c r="DMX32" s="10"/>
      <c r="DMY32" s="10"/>
      <c r="DMZ32" s="10"/>
      <c r="DNA32" s="10"/>
      <c r="DNB32" s="10"/>
      <c r="DNC32" s="10"/>
      <c r="DND32" s="10"/>
      <c r="DNE32" s="10"/>
      <c r="DNF32" s="10"/>
      <c r="DNG32" s="10"/>
      <c r="DNH32" s="10"/>
      <c r="DNI32" s="10"/>
      <c r="DNJ32" s="10"/>
      <c r="DNK32" s="10"/>
      <c r="DNL32" s="10"/>
      <c r="DNM32" s="10"/>
      <c r="DNN32" s="10"/>
      <c r="DNO32" s="10"/>
      <c r="DNP32" s="10"/>
      <c r="DNQ32" s="10"/>
      <c r="DNR32" s="10"/>
      <c r="DNS32" s="10"/>
      <c r="DNT32" s="10"/>
      <c r="DNU32" s="10"/>
      <c r="DNV32" s="10"/>
      <c r="DNW32" s="10"/>
      <c r="DNX32" s="10"/>
      <c r="DNY32" s="10"/>
      <c r="DNZ32" s="10"/>
      <c r="DOA32" s="10"/>
      <c r="DOB32" s="10"/>
      <c r="DOC32" s="10"/>
      <c r="DOD32" s="10"/>
      <c r="DOE32" s="10"/>
      <c r="DOF32" s="10"/>
      <c r="DOG32" s="10"/>
      <c r="DOH32" s="10"/>
      <c r="DOI32" s="10"/>
      <c r="DOJ32" s="10"/>
      <c r="DOK32" s="10"/>
      <c r="DOL32" s="10"/>
      <c r="DOM32" s="10"/>
      <c r="DON32" s="10"/>
      <c r="DOO32" s="10"/>
      <c r="DOP32" s="10"/>
      <c r="DOQ32" s="10"/>
      <c r="DOR32" s="10"/>
      <c r="DOS32" s="10"/>
      <c r="DOT32" s="10"/>
      <c r="DOU32" s="10"/>
      <c r="DOV32" s="10"/>
      <c r="DOW32" s="10"/>
      <c r="DOX32" s="10"/>
      <c r="DOY32" s="10"/>
      <c r="DOZ32" s="10"/>
      <c r="DPA32" s="10"/>
      <c r="DPB32" s="10"/>
      <c r="DPC32" s="10"/>
      <c r="DPD32" s="10"/>
      <c r="DPE32" s="10"/>
      <c r="DPF32" s="10"/>
      <c r="DPG32" s="10"/>
      <c r="DPH32" s="10"/>
      <c r="DPI32" s="10"/>
      <c r="DPJ32" s="10"/>
      <c r="DPK32" s="10"/>
      <c r="DPL32" s="10"/>
      <c r="DPM32" s="10"/>
      <c r="DPN32" s="10"/>
      <c r="DPO32" s="10"/>
      <c r="DPP32" s="10"/>
      <c r="DPQ32" s="10"/>
      <c r="DPR32" s="10"/>
      <c r="DPS32" s="10"/>
      <c r="DPT32" s="10"/>
      <c r="DPU32" s="10"/>
      <c r="DPV32" s="10"/>
      <c r="DPW32" s="10"/>
      <c r="DPX32" s="10"/>
      <c r="DPY32" s="10"/>
      <c r="DPZ32" s="10"/>
      <c r="DQA32" s="10"/>
      <c r="DQB32" s="10"/>
      <c r="DQC32" s="10"/>
      <c r="DQD32" s="10"/>
      <c r="DQE32" s="10"/>
      <c r="DQF32" s="10"/>
      <c r="DQG32" s="10"/>
      <c r="DQH32" s="10"/>
      <c r="DQI32" s="10"/>
      <c r="DQJ32" s="10"/>
      <c r="DQK32" s="10"/>
      <c r="DQL32" s="10"/>
      <c r="DQM32" s="10"/>
      <c r="DQN32" s="10"/>
      <c r="DQO32" s="10"/>
      <c r="DQP32" s="10"/>
      <c r="DQQ32" s="10"/>
      <c r="DQR32" s="10"/>
      <c r="DQS32" s="10"/>
      <c r="DQT32" s="10"/>
      <c r="DQU32" s="10"/>
      <c r="DQV32" s="10"/>
      <c r="DQW32" s="10"/>
      <c r="DQX32" s="10"/>
      <c r="DQY32" s="10"/>
      <c r="DQZ32" s="10"/>
      <c r="DRA32" s="10"/>
      <c r="DRB32" s="10"/>
      <c r="DRC32" s="10"/>
      <c r="DRD32" s="10"/>
      <c r="DRE32" s="10"/>
      <c r="DRF32" s="10"/>
      <c r="DRG32" s="10"/>
      <c r="DRH32" s="10"/>
      <c r="DRI32" s="10"/>
      <c r="DRJ32" s="10"/>
      <c r="DRK32" s="10"/>
      <c r="DRL32" s="10"/>
      <c r="DRM32" s="10"/>
      <c r="DRN32" s="10"/>
      <c r="DRO32" s="10"/>
      <c r="DRP32" s="10"/>
      <c r="DRQ32" s="10"/>
      <c r="DRR32" s="10"/>
      <c r="DRS32" s="10"/>
      <c r="DRT32" s="10"/>
      <c r="DRU32" s="10"/>
      <c r="DRV32" s="10"/>
      <c r="DRW32" s="10"/>
      <c r="DRX32" s="10"/>
      <c r="DRY32" s="10"/>
      <c r="DRZ32" s="10"/>
      <c r="DSA32" s="10"/>
      <c r="DSB32" s="10"/>
      <c r="DSC32" s="10"/>
      <c r="DSD32" s="10"/>
      <c r="DSE32" s="10"/>
      <c r="DSF32" s="10"/>
      <c r="DSG32" s="10"/>
      <c r="DSH32" s="10"/>
      <c r="DSI32" s="10"/>
      <c r="DSJ32" s="10"/>
      <c r="DSK32" s="10"/>
      <c r="DSL32" s="10"/>
      <c r="DSM32" s="10"/>
      <c r="DSN32" s="10"/>
      <c r="DSO32" s="10"/>
      <c r="DSP32" s="10"/>
      <c r="DSQ32" s="10"/>
      <c r="DSR32" s="10"/>
      <c r="DSS32" s="10"/>
      <c r="DST32" s="10"/>
      <c r="DSU32" s="10"/>
      <c r="DSV32" s="10"/>
      <c r="DSW32" s="10"/>
      <c r="DSX32" s="10"/>
      <c r="DSY32" s="10"/>
      <c r="DSZ32" s="10"/>
      <c r="DTA32" s="10"/>
      <c r="DTB32" s="10"/>
      <c r="DTC32" s="10"/>
      <c r="DTD32" s="10"/>
      <c r="DTE32" s="10"/>
      <c r="DTF32" s="10"/>
      <c r="DTG32" s="10"/>
      <c r="DTH32" s="10"/>
      <c r="DTI32" s="10"/>
      <c r="DTJ32" s="10"/>
      <c r="DTK32" s="10"/>
      <c r="DTL32" s="10"/>
      <c r="DTM32" s="10"/>
      <c r="DTN32" s="10"/>
      <c r="DTO32" s="10"/>
      <c r="DTP32" s="10"/>
      <c r="DTQ32" s="10"/>
      <c r="DTR32" s="10"/>
      <c r="DTS32" s="10"/>
      <c r="DTT32" s="10"/>
      <c r="DTU32" s="10"/>
      <c r="DTV32" s="10"/>
      <c r="DTW32" s="10"/>
      <c r="DTX32" s="10"/>
      <c r="DTY32" s="10"/>
      <c r="DTZ32" s="10"/>
      <c r="DUA32" s="10"/>
      <c r="DUB32" s="10"/>
      <c r="DUC32" s="10"/>
      <c r="DUD32" s="10"/>
      <c r="DUE32" s="10"/>
      <c r="DUF32" s="10"/>
      <c r="DUG32" s="10"/>
      <c r="DUH32" s="10"/>
      <c r="DUI32" s="10"/>
      <c r="DUJ32" s="10"/>
      <c r="DUK32" s="10"/>
      <c r="DUL32" s="10"/>
      <c r="DUM32" s="10"/>
      <c r="DUN32" s="10"/>
      <c r="DUO32" s="10"/>
      <c r="DUP32" s="10"/>
      <c r="DUQ32" s="10"/>
      <c r="DUR32" s="10"/>
      <c r="DUS32" s="10"/>
      <c r="DUT32" s="10"/>
      <c r="DUU32" s="10"/>
      <c r="DUV32" s="10"/>
      <c r="DUW32" s="10"/>
      <c r="DUX32" s="10"/>
      <c r="DUY32" s="10"/>
      <c r="DUZ32" s="10"/>
      <c r="DVA32" s="10"/>
      <c r="DVB32" s="10"/>
      <c r="DVC32" s="10"/>
      <c r="DVD32" s="10"/>
      <c r="DVE32" s="10"/>
      <c r="DVF32" s="10"/>
      <c r="DVG32" s="10"/>
      <c r="DVH32" s="10"/>
      <c r="DVI32" s="10"/>
      <c r="DVJ32" s="10"/>
      <c r="DVK32" s="10"/>
      <c r="DVL32" s="10"/>
      <c r="DVM32" s="10"/>
      <c r="DVN32" s="10"/>
      <c r="DVO32" s="10"/>
      <c r="DVP32" s="10"/>
      <c r="DVQ32" s="10"/>
      <c r="DVR32" s="10"/>
      <c r="DVS32" s="10"/>
      <c r="DVT32" s="10"/>
      <c r="DVU32" s="10"/>
      <c r="DVV32" s="10"/>
      <c r="DVW32" s="10"/>
      <c r="DVX32" s="10"/>
      <c r="DVY32" s="10"/>
      <c r="DVZ32" s="10"/>
      <c r="DWA32" s="10"/>
      <c r="DWB32" s="10"/>
      <c r="DWC32" s="10"/>
      <c r="DWD32" s="10"/>
      <c r="DWE32" s="10"/>
      <c r="DWF32" s="10"/>
      <c r="DWG32" s="10"/>
      <c r="DWH32" s="10"/>
      <c r="DWI32" s="10"/>
      <c r="DWJ32" s="10"/>
      <c r="DWK32" s="10"/>
      <c r="DWL32" s="10"/>
      <c r="DWM32" s="10"/>
      <c r="DWN32" s="10"/>
      <c r="DWO32" s="10"/>
      <c r="DWP32" s="10"/>
      <c r="DWQ32" s="10"/>
      <c r="DWR32" s="10"/>
      <c r="DWS32" s="10"/>
      <c r="DWT32" s="10"/>
      <c r="DWU32" s="10"/>
      <c r="DWV32" s="10"/>
      <c r="DWW32" s="10"/>
      <c r="DWX32" s="10"/>
      <c r="DWY32" s="10"/>
      <c r="DWZ32" s="10"/>
      <c r="DXA32" s="10"/>
      <c r="DXB32" s="10"/>
      <c r="DXC32" s="10"/>
      <c r="DXD32" s="10"/>
      <c r="DXE32" s="10"/>
      <c r="DXF32" s="10"/>
      <c r="DXG32" s="10"/>
      <c r="DXH32" s="10"/>
      <c r="DXI32" s="10"/>
      <c r="DXJ32" s="10"/>
      <c r="DXK32" s="10"/>
      <c r="DXL32" s="10"/>
      <c r="DXM32" s="10"/>
      <c r="DXN32" s="10"/>
      <c r="DXO32" s="10"/>
      <c r="DXP32" s="10"/>
      <c r="DXQ32" s="10"/>
      <c r="DXR32" s="10"/>
      <c r="DXS32" s="10"/>
      <c r="DXT32" s="10"/>
      <c r="DXU32" s="10"/>
      <c r="DXV32" s="10"/>
      <c r="DXW32" s="10"/>
      <c r="DXX32" s="10"/>
      <c r="DXY32" s="10"/>
      <c r="DXZ32" s="10"/>
      <c r="DYA32" s="10"/>
      <c r="DYB32" s="10"/>
      <c r="DYC32" s="10"/>
      <c r="DYD32" s="10"/>
      <c r="DYE32" s="10"/>
      <c r="DYF32" s="10"/>
      <c r="DYG32" s="10"/>
      <c r="DYH32" s="10"/>
      <c r="DYI32" s="10"/>
      <c r="DYJ32" s="10"/>
      <c r="DYK32" s="10"/>
      <c r="DYL32" s="10"/>
      <c r="DYM32" s="10"/>
      <c r="DYN32" s="10"/>
      <c r="DYO32" s="10"/>
      <c r="DYP32" s="10"/>
      <c r="DYQ32" s="10"/>
      <c r="DYR32" s="10"/>
      <c r="DYS32" s="10"/>
      <c r="DYT32" s="10"/>
      <c r="DYU32" s="10"/>
      <c r="DYV32" s="10"/>
      <c r="DYW32" s="10"/>
      <c r="DYX32" s="10"/>
      <c r="DYY32" s="10"/>
      <c r="DYZ32" s="10"/>
      <c r="DZA32" s="10"/>
      <c r="DZB32" s="10"/>
      <c r="DZC32" s="10"/>
      <c r="DZD32" s="10"/>
      <c r="DZE32" s="10"/>
      <c r="DZF32" s="10"/>
      <c r="DZG32" s="10"/>
      <c r="DZH32" s="10"/>
      <c r="DZI32" s="10"/>
      <c r="DZJ32" s="10"/>
      <c r="DZK32" s="10"/>
      <c r="DZL32" s="10"/>
      <c r="DZM32" s="10"/>
      <c r="DZN32" s="10"/>
      <c r="DZO32" s="10"/>
      <c r="DZP32" s="10"/>
      <c r="DZQ32" s="10"/>
      <c r="DZR32" s="10"/>
      <c r="DZS32" s="10"/>
      <c r="DZT32" s="10"/>
      <c r="DZU32" s="10"/>
      <c r="DZV32" s="10"/>
      <c r="DZW32" s="10"/>
      <c r="DZX32" s="10"/>
      <c r="DZY32" s="10"/>
      <c r="DZZ32" s="10"/>
      <c r="EAA32" s="10"/>
      <c r="EAB32" s="10"/>
      <c r="EAC32" s="10"/>
      <c r="EAD32" s="10"/>
      <c r="EAE32" s="10"/>
      <c r="EAF32" s="10"/>
      <c r="EAG32" s="10"/>
      <c r="EAH32" s="10"/>
      <c r="EAI32" s="10"/>
      <c r="EAJ32" s="10"/>
      <c r="EAK32" s="10"/>
      <c r="EAL32" s="10"/>
      <c r="EAM32" s="10"/>
      <c r="EAN32" s="10"/>
      <c r="EAO32" s="10"/>
      <c r="EAP32" s="10"/>
      <c r="EAQ32" s="10"/>
      <c r="EAR32" s="10"/>
      <c r="EAS32" s="10"/>
      <c r="EAT32" s="10"/>
      <c r="EAU32" s="10"/>
      <c r="EAV32" s="10"/>
      <c r="EAW32" s="10"/>
      <c r="EAX32" s="10"/>
      <c r="EAY32" s="10"/>
      <c r="EAZ32" s="10"/>
      <c r="EBA32" s="10"/>
      <c r="EBB32" s="10"/>
      <c r="EBC32" s="10"/>
      <c r="EBD32" s="10"/>
      <c r="EBE32" s="10"/>
      <c r="EBF32" s="10"/>
      <c r="EBG32" s="10"/>
      <c r="EBH32" s="10"/>
      <c r="EBI32" s="10"/>
      <c r="EBJ32" s="10"/>
      <c r="EBK32" s="10"/>
      <c r="EBL32" s="10"/>
      <c r="EBM32" s="10"/>
      <c r="EBN32" s="10"/>
      <c r="EBO32" s="10"/>
      <c r="EBP32" s="10"/>
      <c r="EBQ32" s="10"/>
      <c r="EBR32" s="10"/>
      <c r="EBS32" s="10"/>
      <c r="EBT32" s="10"/>
      <c r="EBU32" s="10"/>
      <c r="EBV32" s="10"/>
      <c r="EBW32" s="10"/>
      <c r="EBX32" s="10"/>
      <c r="EBY32" s="10"/>
      <c r="EBZ32" s="10"/>
      <c r="ECA32" s="10"/>
      <c r="ECB32" s="10"/>
      <c r="ECC32" s="10"/>
      <c r="ECD32" s="10"/>
      <c r="ECE32" s="10"/>
      <c r="ECF32" s="10"/>
      <c r="ECG32" s="10"/>
      <c r="ECH32" s="10"/>
      <c r="ECI32" s="10"/>
      <c r="ECJ32" s="10"/>
      <c r="ECK32" s="10"/>
      <c r="ECL32" s="10"/>
      <c r="ECM32" s="10"/>
      <c r="ECN32" s="10"/>
      <c r="ECO32" s="10"/>
      <c r="ECP32" s="10"/>
      <c r="ECQ32" s="10"/>
      <c r="ECR32" s="10"/>
      <c r="ECS32" s="10"/>
      <c r="ECT32" s="10"/>
      <c r="ECU32" s="10"/>
      <c r="ECV32" s="10"/>
      <c r="ECW32" s="10"/>
      <c r="ECX32" s="10"/>
      <c r="ECY32" s="10"/>
      <c r="ECZ32" s="10"/>
      <c r="EDA32" s="10"/>
      <c r="EDB32" s="10"/>
      <c r="EDC32" s="10"/>
      <c r="EDD32" s="10"/>
      <c r="EDE32" s="10"/>
      <c r="EDF32" s="10"/>
      <c r="EDG32" s="10"/>
      <c r="EDH32" s="10"/>
      <c r="EDI32" s="10"/>
      <c r="EDJ32" s="10"/>
      <c r="EDK32" s="10"/>
      <c r="EDL32" s="10"/>
      <c r="EDM32" s="10"/>
      <c r="EDN32" s="10"/>
      <c r="EDO32" s="10"/>
      <c r="EDP32" s="10"/>
      <c r="EDQ32" s="10"/>
      <c r="EDR32" s="10"/>
      <c r="EDS32" s="10"/>
      <c r="EDT32" s="10"/>
      <c r="EDU32" s="10"/>
      <c r="EDV32" s="10"/>
      <c r="EDW32" s="10"/>
      <c r="EDX32" s="10"/>
      <c r="EDY32" s="10"/>
      <c r="EDZ32" s="10"/>
      <c r="EEA32" s="10"/>
      <c r="EEB32" s="10"/>
      <c r="EEC32" s="10"/>
      <c r="EED32" s="10"/>
      <c r="EEE32" s="10"/>
      <c r="EEF32" s="10"/>
      <c r="EEG32" s="10"/>
      <c r="EEH32" s="10"/>
      <c r="EEI32" s="10"/>
      <c r="EEJ32" s="10"/>
      <c r="EEK32" s="10"/>
      <c r="EEL32" s="10"/>
      <c r="EEM32" s="10"/>
      <c r="EEN32" s="10"/>
      <c r="EEO32" s="10"/>
      <c r="EEP32" s="10"/>
      <c r="EEQ32" s="10"/>
      <c r="EER32" s="10"/>
      <c r="EES32" s="10"/>
      <c r="EET32" s="10"/>
      <c r="EEU32" s="10"/>
      <c r="EEV32" s="10"/>
      <c r="EEW32" s="10"/>
      <c r="EEX32" s="10"/>
      <c r="EEY32" s="10"/>
      <c r="EEZ32" s="10"/>
      <c r="EFA32" s="10"/>
      <c r="EFB32" s="10"/>
      <c r="EFC32" s="10"/>
      <c r="EFD32" s="10"/>
      <c r="EFE32" s="10"/>
      <c r="EFF32" s="10"/>
      <c r="EFG32" s="10"/>
      <c r="EFH32" s="10"/>
      <c r="EFI32" s="10"/>
      <c r="EFJ32" s="10"/>
      <c r="EFK32" s="10"/>
      <c r="EFL32" s="10"/>
      <c r="EFM32" s="10"/>
      <c r="EFN32" s="10"/>
      <c r="EFO32" s="10"/>
      <c r="EFP32" s="10"/>
      <c r="EFQ32" s="10"/>
      <c r="EFR32" s="10"/>
      <c r="EFS32" s="10"/>
      <c r="EFT32" s="10"/>
      <c r="EFU32" s="10"/>
      <c r="EFV32" s="10"/>
      <c r="EFW32" s="10"/>
      <c r="EFX32" s="10"/>
      <c r="EFY32" s="10"/>
      <c r="EFZ32" s="10"/>
      <c r="EGA32" s="10"/>
      <c r="EGB32" s="10"/>
      <c r="EGC32" s="10"/>
      <c r="EGD32" s="10"/>
      <c r="EGE32" s="10"/>
      <c r="EGF32" s="10"/>
      <c r="EGG32" s="10"/>
      <c r="EGH32" s="10"/>
      <c r="EGI32" s="10"/>
      <c r="EGJ32" s="10"/>
      <c r="EGK32" s="10"/>
      <c r="EGL32" s="10"/>
      <c r="EGM32" s="10"/>
      <c r="EGN32" s="10"/>
      <c r="EGO32" s="10"/>
      <c r="EGP32" s="10"/>
      <c r="EGQ32" s="10"/>
      <c r="EGR32" s="10"/>
      <c r="EGS32" s="10"/>
      <c r="EGT32" s="10"/>
      <c r="EGU32" s="10"/>
      <c r="EGV32" s="10"/>
      <c r="EGW32" s="10"/>
      <c r="EGX32" s="10"/>
      <c r="EGY32" s="10"/>
      <c r="EGZ32" s="10"/>
      <c r="EHA32" s="10"/>
      <c r="EHB32" s="10"/>
      <c r="EHC32" s="10"/>
      <c r="EHD32" s="10"/>
      <c r="EHE32" s="10"/>
      <c r="EHF32" s="10"/>
      <c r="EHG32" s="10"/>
      <c r="EHH32" s="10"/>
      <c r="EHI32" s="10"/>
      <c r="EHJ32" s="10"/>
      <c r="EHK32" s="10"/>
      <c r="EHL32" s="10"/>
      <c r="EHM32" s="10"/>
      <c r="EHN32" s="10"/>
      <c r="EHO32" s="10"/>
      <c r="EHP32" s="10"/>
      <c r="EHQ32" s="10"/>
      <c r="EHR32" s="10"/>
      <c r="EHS32" s="10"/>
      <c r="EHT32" s="10"/>
      <c r="EHU32" s="10"/>
      <c r="EHV32" s="10"/>
      <c r="EHW32" s="10"/>
      <c r="EHX32" s="10"/>
      <c r="EHY32" s="10"/>
      <c r="EHZ32" s="10"/>
      <c r="EIA32" s="10"/>
      <c r="EIB32" s="10"/>
      <c r="EIC32" s="10"/>
      <c r="EID32" s="10"/>
      <c r="EIE32" s="10"/>
      <c r="EIF32" s="10"/>
      <c r="EIG32" s="10"/>
      <c r="EIH32" s="10"/>
      <c r="EII32" s="10"/>
      <c r="EIJ32" s="10"/>
      <c r="EIK32" s="10"/>
      <c r="EIL32" s="10"/>
      <c r="EIM32" s="10"/>
      <c r="EIN32" s="10"/>
      <c r="EIO32" s="10"/>
      <c r="EIP32" s="10"/>
      <c r="EIQ32" s="10"/>
      <c r="EIR32" s="10"/>
      <c r="EIS32" s="10"/>
      <c r="EIT32" s="10"/>
      <c r="EIU32" s="10"/>
      <c r="EIV32" s="10"/>
      <c r="EIW32" s="10"/>
      <c r="EIX32" s="10"/>
      <c r="EIY32" s="10"/>
      <c r="EIZ32" s="10"/>
      <c r="EJA32" s="10"/>
      <c r="EJB32" s="10"/>
      <c r="EJC32" s="10"/>
      <c r="EJD32" s="10"/>
      <c r="EJE32" s="10"/>
      <c r="EJF32" s="10"/>
      <c r="EJG32" s="10"/>
      <c r="EJH32" s="10"/>
      <c r="EJI32" s="10"/>
      <c r="EJJ32" s="10"/>
      <c r="EJK32" s="10"/>
      <c r="EJL32" s="10"/>
      <c r="EJM32" s="10"/>
      <c r="EJN32" s="10"/>
      <c r="EJO32" s="10"/>
      <c r="EJP32" s="10"/>
      <c r="EJQ32" s="10"/>
      <c r="EJR32" s="10"/>
      <c r="EJS32" s="10"/>
      <c r="EJT32" s="10"/>
      <c r="EJU32" s="10"/>
      <c r="EJV32" s="10"/>
      <c r="EJW32" s="10"/>
      <c r="EJX32" s="10"/>
      <c r="EJY32" s="10"/>
      <c r="EJZ32" s="10"/>
      <c r="EKA32" s="10"/>
      <c r="EKB32" s="10"/>
      <c r="EKC32" s="10"/>
      <c r="EKD32" s="10"/>
      <c r="EKE32" s="10"/>
      <c r="EKF32" s="10"/>
      <c r="EKG32" s="10"/>
      <c r="EKH32" s="10"/>
      <c r="EKI32" s="10"/>
      <c r="EKJ32" s="10"/>
      <c r="EKK32" s="10"/>
      <c r="EKL32" s="10"/>
      <c r="EKM32" s="10"/>
      <c r="EKN32" s="10"/>
      <c r="EKO32" s="10"/>
      <c r="EKP32" s="10"/>
      <c r="EKQ32" s="10"/>
      <c r="EKR32" s="10"/>
      <c r="EKS32" s="10"/>
      <c r="EKT32" s="10"/>
      <c r="EKU32" s="10"/>
      <c r="EKV32" s="10"/>
      <c r="EKW32" s="10"/>
      <c r="EKX32" s="10"/>
      <c r="EKY32" s="10"/>
      <c r="EKZ32" s="10"/>
      <c r="ELA32" s="10"/>
      <c r="ELB32" s="10"/>
      <c r="ELC32" s="10"/>
      <c r="ELD32" s="10"/>
      <c r="ELE32" s="10"/>
      <c r="ELF32" s="10"/>
      <c r="ELG32" s="10"/>
      <c r="ELH32" s="10"/>
      <c r="ELI32" s="10"/>
      <c r="ELJ32" s="10"/>
      <c r="ELK32" s="10"/>
      <c r="ELL32" s="10"/>
      <c r="ELM32" s="10"/>
      <c r="ELN32" s="10"/>
      <c r="ELO32" s="10"/>
      <c r="ELP32" s="10"/>
      <c r="ELQ32" s="10"/>
      <c r="ELR32" s="10"/>
      <c r="ELS32" s="10"/>
      <c r="ELT32" s="10"/>
      <c r="ELU32" s="10"/>
      <c r="ELV32" s="10"/>
      <c r="ELW32" s="10"/>
      <c r="ELX32" s="10"/>
      <c r="ELY32" s="10"/>
      <c r="ELZ32" s="10"/>
      <c r="EMA32" s="10"/>
      <c r="EMB32" s="10"/>
      <c r="EMC32" s="10"/>
      <c r="EMD32" s="10"/>
      <c r="EME32" s="10"/>
      <c r="EMF32" s="10"/>
      <c r="EMG32" s="10"/>
      <c r="EMH32" s="10"/>
      <c r="EMI32" s="10"/>
      <c r="EMJ32" s="10"/>
      <c r="EMK32" s="10"/>
      <c r="EML32" s="10"/>
      <c r="EMM32" s="10"/>
      <c r="EMN32" s="10"/>
      <c r="EMO32" s="10"/>
      <c r="EMP32" s="10"/>
      <c r="EMQ32" s="10"/>
      <c r="EMR32" s="10"/>
      <c r="EMS32" s="10"/>
      <c r="EMT32" s="10"/>
      <c r="EMU32" s="10"/>
      <c r="EMV32" s="10"/>
      <c r="EMW32" s="10"/>
      <c r="EMX32" s="10"/>
      <c r="EMY32" s="10"/>
      <c r="EMZ32" s="10"/>
      <c r="ENA32" s="10"/>
      <c r="ENB32" s="10"/>
      <c r="ENC32" s="10"/>
      <c r="END32" s="10"/>
      <c r="ENE32" s="10"/>
      <c r="ENF32" s="10"/>
      <c r="ENG32" s="10"/>
      <c r="ENH32" s="10"/>
      <c r="ENI32" s="10"/>
      <c r="ENJ32" s="10"/>
      <c r="ENK32" s="10"/>
      <c r="ENL32" s="10"/>
      <c r="ENM32" s="10"/>
      <c r="ENN32" s="10"/>
      <c r="ENO32" s="10"/>
      <c r="ENP32" s="10"/>
      <c r="ENQ32" s="10"/>
      <c r="ENR32" s="10"/>
      <c r="ENS32" s="10"/>
      <c r="ENT32" s="10"/>
      <c r="ENU32" s="10"/>
      <c r="ENV32" s="10"/>
      <c r="ENW32" s="10"/>
      <c r="ENX32" s="10"/>
      <c r="ENY32" s="10"/>
      <c r="ENZ32" s="10"/>
      <c r="EOA32" s="10"/>
      <c r="EOB32" s="10"/>
      <c r="EOC32" s="10"/>
      <c r="EOD32" s="10"/>
      <c r="EOE32" s="10"/>
      <c r="EOF32" s="10"/>
      <c r="EOG32" s="10"/>
      <c r="EOH32" s="10"/>
      <c r="EOI32" s="10"/>
      <c r="EOJ32" s="10"/>
      <c r="EOK32" s="10"/>
      <c r="EOL32" s="10"/>
      <c r="EOM32" s="10"/>
      <c r="EON32" s="10"/>
      <c r="EOO32" s="10"/>
      <c r="EOP32" s="10"/>
      <c r="EOQ32" s="10"/>
      <c r="EOR32" s="10"/>
      <c r="EOS32" s="10"/>
      <c r="EOT32" s="10"/>
      <c r="EOU32" s="10"/>
      <c r="EOV32" s="10"/>
      <c r="EOW32" s="10"/>
      <c r="EOX32" s="10"/>
      <c r="EOY32" s="10"/>
      <c r="EOZ32" s="10"/>
      <c r="EPA32" s="10"/>
      <c r="EPB32" s="10"/>
      <c r="EPC32" s="10"/>
      <c r="EPD32" s="10"/>
      <c r="EPE32" s="10"/>
      <c r="EPF32" s="10"/>
      <c r="EPG32" s="10"/>
      <c r="EPH32" s="10"/>
      <c r="EPI32" s="10"/>
      <c r="EPJ32" s="10"/>
      <c r="EPK32" s="10"/>
      <c r="EPL32" s="10"/>
      <c r="EPM32" s="10"/>
      <c r="EPN32" s="10"/>
      <c r="EPO32" s="10"/>
      <c r="EPP32" s="10"/>
      <c r="EPQ32" s="10"/>
      <c r="EPR32" s="10"/>
      <c r="EPS32" s="10"/>
      <c r="EPT32" s="10"/>
      <c r="EPU32" s="10"/>
      <c r="EPV32" s="10"/>
      <c r="EPW32" s="10"/>
      <c r="EPX32" s="10"/>
      <c r="EPY32" s="10"/>
      <c r="EPZ32" s="10"/>
      <c r="EQA32" s="10"/>
      <c r="EQB32" s="10"/>
      <c r="EQC32" s="10"/>
      <c r="EQD32" s="10"/>
      <c r="EQE32" s="10"/>
      <c r="EQF32" s="10"/>
      <c r="EQG32" s="10"/>
      <c r="EQH32" s="10"/>
      <c r="EQI32" s="10"/>
      <c r="EQJ32" s="10"/>
      <c r="EQK32" s="10"/>
      <c r="EQL32" s="10"/>
      <c r="EQM32" s="10"/>
      <c r="EQN32" s="10"/>
      <c r="EQO32" s="10"/>
      <c r="EQP32" s="10"/>
      <c r="EQQ32" s="10"/>
      <c r="EQR32" s="10"/>
      <c r="EQS32" s="10"/>
      <c r="EQT32" s="10"/>
      <c r="EQU32" s="10"/>
      <c r="EQV32" s="10"/>
      <c r="EQW32" s="10"/>
      <c r="EQX32" s="10"/>
      <c r="EQY32" s="10"/>
      <c r="EQZ32" s="10"/>
      <c r="ERA32" s="10"/>
      <c r="ERB32" s="10"/>
      <c r="ERC32" s="10"/>
      <c r="ERD32" s="10"/>
      <c r="ERE32" s="10"/>
      <c r="ERF32" s="10"/>
      <c r="ERG32" s="10"/>
      <c r="ERH32" s="10"/>
      <c r="ERI32" s="10"/>
      <c r="ERJ32" s="10"/>
      <c r="ERK32" s="10"/>
      <c r="ERL32" s="10"/>
      <c r="ERM32" s="10"/>
      <c r="ERN32" s="10"/>
      <c r="ERO32" s="10"/>
      <c r="ERP32" s="10"/>
      <c r="ERQ32" s="10"/>
      <c r="ERR32" s="10"/>
      <c r="ERS32" s="10"/>
      <c r="ERT32" s="10"/>
      <c r="ERU32" s="10"/>
      <c r="ERV32" s="10"/>
      <c r="ERW32" s="10"/>
      <c r="ERX32" s="10"/>
      <c r="ERY32" s="10"/>
      <c r="ERZ32" s="10"/>
      <c r="ESA32" s="10"/>
      <c r="ESB32" s="10"/>
      <c r="ESC32" s="10"/>
      <c r="ESD32" s="10"/>
      <c r="ESE32" s="10"/>
      <c r="ESF32" s="10"/>
      <c r="ESG32" s="10"/>
      <c r="ESH32" s="10"/>
      <c r="ESI32" s="10"/>
      <c r="ESJ32" s="10"/>
      <c r="ESK32" s="10"/>
      <c r="ESL32" s="10"/>
      <c r="ESM32" s="10"/>
      <c r="ESN32" s="10"/>
      <c r="ESO32" s="10"/>
      <c r="ESP32" s="10"/>
      <c r="ESQ32" s="10"/>
      <c r="ESR32" s="10"/>
      <c r="ESS32" s="10"/>
      <c r="EST32" s="10"/>
      <c r="ESU32" s="10"/>
      <c r="ESV32" s="10"/>
      <c r="ESW32" s="10"/>
      <c r="ESX32" s="10"/>
      <c r="ESY32" s="10"/>
      <c r="ESZ32" s="10"/>
      <c r="ETA32" s="10"/>
      <c r="ETB32" s="10"/>
      <c r="ETC32" s="10"/>
      <c r="ETD32" s="10"/>
      <c r="ETE32" s="10"/>
      <c r="ETF32" s="10"/>
      <c r="ETG32" s="10"/>
      <c r="ETH32" s="10"/>
      <c r="ETI32" s="10"/>
      <c r="ETJ32" s="10"/>
      <c r="ETK32" s="10"/>
      <c r="ETL32" s="10"/>
      <c r="ETM32" s="10"/>
      <c r="ETN32" s="10"/>
      <c r="ETO32" s="10"/>
      <c r="ETP32" s="10"/>
      <c r="ETQ32" s="10"/>
      <c r="ETR32" s="10"/>
      <c r="ETS32" s="10"/>
      <c r="ETT32" s="10"/>
      <c r="ETU32" s="10"/>
      <c r="ETV32" s="10"/>
      <c r="ETW32" s="10"/>
      <c r="ETX32" s="10"/>
      <c r="ETY32" s="10"/>
      <c r="ETZ32" s="10"/>
      <c r="EUA32" s="10"/>
      <c r="EUB32" s="10"/>
      <c r="EUC32" s="10"/>
      <c r="EUD32" s="10"/>
      <c r="EUE32" s="10"/>
      <c r="EUF32" s="10"/>
      <c r="EUG32" s="10"/>
      <c r="EUH32" s="10"/>
      <c r="EUI32" s="10"/>
      <c r="EUJ32" s="10"/>
      <c r="EUK32" s="10"/>
      <c r="EUL32" s="10"/>
      <c r="EUM32" s="10"/>
      <c r="EUN32" s="10"/>
      <c r="EUO32" s="10"/>
      <c r="EUP32" s="10"/>
      <c r="EUQ32" s="10"/>
      <c r="EUR32" s="10"/>
      <c r="EUS32" s="10"/>
      <c r="EUT32" s="10"/>
      <c r="EUU32" s="10"/>
      <c r="EUV32" s="10"/>
      <c r="EUW32" s="10"/>
      <c r="EUX32" s="10"/>
      <c r="EUY32" s="10"/>
      <c r="EUZ32" s="10"/>
      <c r="EVA32" s="10"/>
      <c r="EVB32" s="10"/>
      <c r="EVC32" s="10"/>
      <c r="EVD32" s="10"/>
      <c r="EVE32" s="10"/>
      <c r="EVF32" s="10"/>
      <c r="EVG32" s="10"/>
      <c r="EVH32" s="10"/>
      <c r="EVI32" s="10"/>
      <c r="EVJ32" s="10"/>
      <c r="EVK32" s="10"/>
      <c r="EVL32" s="10"/>
      <c r="EVM32" s="10"/>
      <c r="EVN32" s="10"/>
      <c r="EVO32" s="10"/>
      <c r="EVP32" s="10"/>
      <c r="EVQ32" s="10"/>
      <c r="EVR32" s="10"/>
      <c r="EVS32" s="10"/>
      <c r="EVT32" s="10"/>
      <c r="EVU32" s="10"/>
      <c r="EVV32" s="10"/>
      <c r="EVW32" s="10"/>
      <c r="EVX32" s="10"/>
      <c r="EVY32" s="10"/>
      <c r="EVZ32" s="10"/>
      <c r="EWA32" s="10"/>
      <c r="EWB32" s="10"/>
      <c r="EWC32" s="10"/>
      <c r="EWD32" s="10"/>
      <c r="EWE32" s="10"/>
      <c r="EWF32" s="10"/>
      <c r="EWG32" s="10"/>
      <c r="EWH32" s="10"/>
      <c r="EWI32" s="10"/>
      <c r="EWJ32" s="10"/>
      <c r="EWK32" s="10"/>
      <c r="EWL32" s="10"/>
      <c r="EWM32" s="10"/>
      <c r="EWN32" s="10"/>
      <c r="EWO32" s="10"/>
      <c r="EWP32" s="10"/>
      <c r="EWQ32" s="10"/>
      <c r="EWR32" s="10"/>
      <c r="EWS32" s="10"/>
      <c r="EWT32" s="10"/>
      <c r="EWU32" s="10"/>
      <c r="EWV32" s="10"/>
      <c r="EWW32" s="10"/>
      <c r="EWX32" s="10"/>
      <c r="EWY32" s="10"/>
      <c r="EWZ32" s="10"/>
      <c r="EXA32" s="10"/>
      <c r="EXB32" s="10"/>
      <c r="EXC32" s="10"/>
      <c r="EXD32" s="10"/>
      <c r="EXE32" s="10"/>
      <c r="EXF32" s="10"/>
      <c r="EXG32" s="10"/>
      <c r="EXH32" s="10"/>
      <c r="EXI32" s="10"/>
      <c r="EXJ32" s="10"/>
      <c r="EXK32" s="10"/>
      <c r="EXL32" s="10"/>
      <c r="EXM32" s="10"/>
      <c r="EXN32" s="10"/>
      <c r="EXO32" s="10"/>
      <c r="EXP32" s="10"/>
      <c r="EXQ32" s="10"/>
      <c r="EXR32" s="10"/>
      <c r="EXS32" s="10"/>
      <c r="EXT32" s="10"/>
      <c r="EXU32" s="10"/>
      <c r="EXV32" s="10"/>
      <c r="EXW32" s="10"/>
      <c r="EXX32" s="10"/>
      <c r="EXY32" s="10"/>
      <c r="EXZ32" s="10"/>
      <c r="EYA32" s="10"/>
      <c r="EYB32" s="10"/>
      <c r="EYC32" s="10"/>
      <c r="EYD32" s="10"/>
      <c r="EYE32" s="10"/>
      <c r="EYF32" s="10"/>
      <c r="EYG32" s="10"/>
      <c r="EYH32" s="10"/>
      <c r="EYI32" s="10"/>
      <c r="EYJ32" s="10"/>
      <c r="EYK32" s="10"/>
      <c r="EYL32" s="10"/>
      <c r="EYM32" s="10"/>
      <c r="EYN32" s="10"/>
      <c r="EYO32" s="10"/>
      <c r="EYP32" s="10"/>
      <c r="EYQ32" s="10"/>
      <c r="EYR32" s="10"/>
      <c r="EYS32" s="10"/>
      <c r="EYT32" s="10"/>
      <c r="EYU32" s="10"/>
      <c r="EYV32" s="10"/>
      <c r="EYW32" s="10"/>
      <c r="EYX32" s="10"/>
      <c r="EYY32" s="10"/>
      <c r="EYZ32" s="10"/>
      <c r="EZA32" s="10"/>
      <c r="EZB32" s="10"/>
      <c r="EZC32" s="10"/>
      <c r="EZD32" s="10"/>
      <c r="EZE32" s="10"/>
      <c r="EZF32" s="10"/>
      <c r="EZG32" s="10"/>
      <c r="EZH32" s="10"/>
      <c r="EZI32" s="10"/>
      <c r="EZJ32" s="10"/>
      <c r="EZK32" s="10"/>
      <c r="EZL32" s="10"/>
      <c r="EZM32" s="10"/>
      <c r="EZN32" s="10"/>
      <c r="EZO32" s="10"/>
      <c r="EZP32" s="10"/>
      <c r="EZQ32" s="10"/>
      <c r="EZR32" s="10"/>
      <c r="EZS32" s="10"/>
      <c r="EZT32" s="10"/>
      <c r="EZU32" s="10"/>
      <c r="EZV32" s="10"/>
      <c r="EZW32" s="10"/>
      <c r="EZX32" s="10"/>
      <c r="EZY32" s="10"/>
      <c r="EZZ32" s="10"/>
      <c r="FAA32" s="10"/>
      <c r="FAB32" s="10"/>
      <c r="FAC32" s="10"/>
      <c r="FAD32" s="10"/>
      <c r="FAE32" s="10"/>
      <c r="FAF32" s="10"/>
      <c r="FAG32" s="10"/>
      <c r="FAH32" s="10"/>
      <c r="FAI32" s="10"/>
      <c r="FAJ32" s="10"/>
      <c r="FAK32" s="10"/>
      <c r="FAL32" s="10"/>
      <c r="FAM32" s="10"/>
      <c r="FAN32" s="10"/>
      <c r="FAO32" s="10"/>
      <c r="FAP32" s="10"/>
      <c r="FAQ32" s="10"/>
      <c r="FAR32" s="10"/>
      <c r="FAS32" s="10"/>
      <c r="FAT32" s="10"/>
      <c r="FAU32" s="10"/>
      <c r="FAV32" s="10"/>
      <c r="FAW32" s="10"/>
      <c r="FAX32" s="10"/>
      <c r="FAY32" s="10"/>
      <c r="FAZ32" s="10"/>
      <c r="FBA32" s="10"/>
      <c r="FBB32" s="10"/>
      <c r="FBC32" s="10"/>
      <c r="FBD32" s="10"/>
      <c r="FBE32" s="10"/>
      <c r="FBF32" s="10"/>
      <c r="FBG32" s="10"/>
      <c r="FBH32" s="10"/>
      <c r="FBI32" s="10"/>
      <c r="FBJ32" s="10"/>
      <c r="FBK32" s="10"/>
      <c r="FBL32" s="10"/>
      <c r="FBM32" s="10"/>
      <c r="FBN32" s="10"/>
      <c r="FBO32" s="10"/>
      <c r="FBP32" s="10"/>
      <c r="FBQ32" s="10"/>
      <c r="FBR32" s="10"/>
      <c r="FBS32" s="10"/>
      <c r="FBT32" s="10"/>
      <c r="FBU32" s="10"/>
      <c r="FBV32" s="10"/>
      <c r="FBW32" s="10"/>
      <c r="FBX32" s="10"/>
      <c r="FBY32" s="10"/>
      <c r="FBZ32" s="10"/>
      <c r="FCA32" s="10"/>
      <c r="FCB32" s="10"/>
      <c r="FCC32" s="10"/>
      <c r="FCD32" s="10"/>
      <c r="FCE32" s="10"/>
      <c r="FCF32" s="10"/>
      <c r="FCG32" s="10"/>
      <c r="FCH32" s="10"/>
      <c r="FCI32" s="10"/>
      <c r="FCJ32" s="10"/>
      <c r="FCK32" s="10"/>
      <c r="FCL32" s="10"/>
      <c r="FCM32" s="10"/>
      <c r="FCN32" s="10"/>
      <c r="FCO32" s="10"/>
      <c r="FCP32" s="10"/>
      <c r="FCQ32" s="10"/>
      <c r="FCR32" s="10"/>
      <c r="FCS32" s="10"/>
      <c r="FCT32" s="10"/>
      <c r="FCU32" s="10"/>
      <c r="FCV32" s="10"/>
      <c r="FCW32" s="10"/>
      <c r="FCX32" s="10"/>
      <c r="FCY32" s="10"/>
      <c r="FCZ32" s="10"/>
      <c r="FDA32" s="10"/>
      <c r="FDB32" s="10"/>
      <c r="FDC32" s="10"/>
      <c r="FDD32" s="10"/>
      <c r="FDE32" s="10"/>
      <c r="FDF32" s="10"/>
      <c r="FDG32" s="10"/>
      <c r="FDH32" s="10"/>
      <c r="FDI32" s="10"/>
      <c r="FDJ32" s="10"/>
      <c r="FDK32" s="10"/>
      <c r="FDL32" s="10"/>
      <c r="FDM32" s="10"/>
      <c r="FDN32" s="10"/>
      <c r="FDO32" s="10"/>
      <c r="FDP32" s="10"/>
      <c r="FDQ32" s="10"/>
      <c r="FDR32" s="10"/>
      <c r="FDS32" s="10"/>
      <c r="FDT32" s="10"/>
      <c r="FDU32" s="10"/>
      <c r="FDV32" s="10"/>
      <c r="FDW32" s="10"/>
      <c r="FDX32" s="10"/>
      <c r="FDY32" s="10"/>
      <c r="FDZ32" s="10"/>
      <c r="FEA32" s="10"/>
      <c r="FEB32" s="10"/>
      <c r="FEC32" s="10"/>
      <c r="FED32" s="10"/>
      <c r="FEE32" s="10"/>
      <c r="FEF32" s="10"/>
      <c r="FEG32" s="10"/>
      <c r="FEH32" s="10"/>
      <c r="FEI32" s="10"/>
      <c r="FEJ32" s="10"/>
      <c r="FEK32" s="10"/>
      <c r="FEL32" s="10"/>
      <c r="FEM32" s="10"/>
      <c r="FEN32" s="10"/>
      <c r="FEO32" s="10"/>
      <c r="FEP32" s="10"/>
      <c r="FEQ32" s="10"/>
      <c r="FER32" s="10"/>
      <c r="FES32" s="10"/>
      <c r="FET32" s="10"/>
      <c r="FEU32" s="10"/>
      <c r="FEV32" s="10"/>
      <c r="FEW32" s="10"/>
      <c r="FEX32" s="10"/>
      <c r="FEY32" s="10"/>
      <c r="FEZ32" s="10"/>
      <c r="FFA32" s="10"/>
      <c r="FFB32" s="10"/>
      <c r="FFC32" s="10"/>
      <c r="FFD32" s="10"/>
      <c r="FFE32" s="10"/>
      <c r="FFF32" s="10"/>
      <c r="FFG32" s="10"/>
      <c r="FFH32" s="10"/>
      <c r="FFI32" s="10"/>
      <c r="FFJ32" s="10"/>
      <c r="FFK32" s="10"/>
      <c r="FFL32" s="10"/>
      <c r="FFM32" s="10"/>
      <c r="FFN32" s="10"/>
      <c r="FFO32" s="10"/>
      <c r="FFP32" s="10"/>
      <c r="FFQ32" s="10"/>
      <c r="FFR32" s="10"/>
      <c r="FFS32" s="10"/>
      <c r="FFT32" s="10"/>
      <c r="FFU32" s="10"/>
      <c r="FFV32" s="10"/>
      <c r="FFW32" s="10"/>
      <c r="FFX32" s="10"/>
      <c r="FFY32" s="10"/>
      <c r="FFZ32" s="10"/>
      <c r="FGA32" s="10"/>
      <c r="FGB32" s="10"/>
      <c r="FGC32" s="10"/>
      <c r="FGD32" s="10"/>
      <c r="FGE32" s="10"/>
      <c r="FGF32" s="10"/>
      <c r="FGG32" s="10"/>
      <c r="FGH32" s="10"/>
      <c r="FGI32" s="10"/>
      <c r="FGJ32" s="10"/>
      <c r="FGK32" s="10"/>
      <c r="FGL32" s="10"/>
      <c r="FGM32" s="10"/>
      <c r="FGN32" s="10"/>
      <c r="FGO32" s="10"/>
      <c r="FGP32" s="10"/>
      <c r="FGQ32" s="10"/>
      <c r="FGR32" s="10"/>
      <c r="FGS32" s="10"/>
      <c r="FGT32" s="10"/>
      <c r="FGU32" s="10"/>
      <c r="FGV32" s="10"/>
      <c r="FGW32" s="10"/>
      <c r="FGX32" s="10"/>
      <c r="FGY32" s="10"/>
      <c r="FGZ32" s="10"/>
      <c r="FHA32" s="10"/>
      <c r="FHB32" s="10"/>
      <c r="FHC32" s="10"/>
      <c r="FHD32" s="10"/>
      <c r="FHE32" s="10"/>
      <c r="FHF32" s="10"/>
      <c r="FHG32" s="10"/>
      <c r="FHH32" s="10"/>
      <c r="FHI32" s="10"/>
      <c r="FHJ32" s="10"/>
      <c r="FHK32" s="10"/>
      <c r="FHL32" s="10"/>
      <c r="FHM32" s="10"/>
      <c r="FHN32" s="10"/>
      <c r="FHO32" s="10"/>
      <c r="FHP32" s="10"/>
      <c r="FHQ32" s="10"/>
      <c r="FHR32" s="10"/>
      <c r="FHS32" s="10"/>
      <c r="FHT32" s="10"/>
      <c r="FHU32" s="10"/>
      <c r="FHV32" s="10"/>
      <c r="FHW32" s="10"/>
      <c r="FHX32" s="10"/>
      <c r="FHY32" s="10"/>
      <c r="FHZ32" s="10"/>
      <c r="FIA32" s="10"/>
      <c r="FIB32" s="10"/>
      <c r="FIC32" s="10"/>
      <c r="FID32" s="10"/>
      <c r="FIE32" s="10"/>
      <c r="FIF32" s="10"/>
      <c r="FIG32" s="10"/>
      <c r="FIH32" s="10"/>
      <c r="FII32" s="10"/>
      <c r="FIJ32" s="10"/>
      <c r="FIK32" s="10"/>
      <c r="FIL32" s="10"/>
      <c r="FIM32" s="10"/>
      <c r="FIN32" s="10"/>
      <c r="FIO32" s="10"/>
      <c r="FIP32" s="10"/>
      <c r="FIQ32" s="10"/>
      <c r="FIR32" s="10"/>
      <c r="FIS32" s="10"/>
      <c r="FIT32" s="10"/>
      <c r="FIU32" s="10"/>
      <c r="FIV32" s="10"/>
      <c r="FIW32" s="10"/>
      <c r="FIX32" s="10"/>
      <c r="FIY32" s="10"/>
      <c r="FIZ32" s="10"/>
      <c r="FJA32" s="10"/>
      <c r="FJB32" s="10"/>
      <c r="FJC32" s="10"/>
      <c r="FJD32" s="10"/>
      <c r="FJE32" s="10"/>
      <c r="FJF32" s="10"/>
      <c r="FJG32" s="10"/>
      <c r="FJH32" s="10"/>
      <c r="FJI32" s="10"/>
      <c r="FJJ32" s="10"/>
      <c r="FJK32" s="10"/>
      <c r="FJL32" s="10"/>
      <c r="FJM32" s="10"/>
      <c r="FJN32" s="10"/>
      <c r="FJO32" s="10"/>
      <c r="FJP32" s="10"/>
      <c r="FJQ32" s="10"/>
      <c r="FJR32" s="10"/>
      <c r="FJS32" s="10"/>
      <c r="FJT32" s="10"/>
      <c r="FJU32" s="10"/>
      <c r="FJV32" s="10"/>
      <c r="FJW32" s="10"/>
      <c r="FJX32" s="10"/>
      <c r="FJY32" s="10"/>
      <c r="FJZ32" s="10"/>
      <c r="FKA32" s="10"/>
      <c r="FKB32" s="10"/>
      <c r="FKC32" s="10"/>
      <c r="FKD32" s="10"/>
      <c r="FKE32" s="10"/>
      <c r="FKF32" s="10"/>
      <c r="FKG32" s="10"/>
      <c r="FKH32" s="10"/>
      <c r="FKI32" s="10"/>
      <c r="FKJ32" s="10"/>
      <c r="FKK32" s="10"/>
      <c r="FKL32" s="10"/>
      <c r="FKM32" s="10"/>
      <c r="FKN32" s="10"/>
      <c r="FKO32" s="10"/>
      <c r="FKP32" s="10"/>
      <c r="FKQ32" s="10"/>
      <c r="FKR32" s="10"/>
      <c r="FKS32" s="10"/>
      <c r="FKT32" s="10"/>
      <c r="FKU32" s="10"/>
      <c r="FKV32" s="10"/>
      <c r="FKW32" s="10"/>
      <c r="FKX32" s="10"/>
      <c r="FKY32" s="10"/>
      <c r="FKZ32" s="10"/>
      <c r="FLA32" s="10"/>
      <c r="FLB32" s="10"/>
      <c r="FLC32" s="10"/>
      <c r="FLD32" s="10"/>
      <c r="FLE32" s="10"/>
      <c r="FLF32" s="10"/>
      <c r="FLG32" s="10"/>
      <c r="FLH32" s="10"/>
      <c r="FLI32" s="10"/>
      <c r="FLJ32" s="10"/>
      <c r="FLK32" s="10"/>
      <c r="FLL32" s="10"/>
      <c r="FLM32" s="10"/>
      <c r="FLN32" s="10"/>
      <c r="FLO32" s="10"/>
      <c r="FLP32" s="10"/>
      <c r="FLQ32" s="10"/>
      <c r="FLR32" s="10"/>
      <c r="FLS32" s="10"/>
      <c r="FLT32" s="10"/>
      <c r="FLU32" s="10"/>
      <c r="FLV32" s="10"/>
      <c r="FLW32" s="10"/>
      <c r="FLX32" s="10"/>
      <c r="FLY32" s="10"/>
      <c r="FLZ32" s="10"/>
      <c r="FMA32" s="10"/>
      <c r="FMB32" s="10"/>
      <c r="FMC32" s="10"/>
      <c r="FMD32" s="10"/>
      <c r="FME32" s="10"/>
      <c r="FMF32" s="10"/>
      <c r="FMG32" s="10"/>
      <c r="FMH32" s="10"/>
      <c r="FMI32" s="10"/>
      <c r="FMJ32" s="10"/>
      <c r="FMK32" s="10"/>
      <c r="FML32" s="10"/>
      <c r="FMM32" s="10"/>
      <c r="FMN32" s="10"/>
      <c r="FMO32" s="10"/>
      <c r="FMP32" s="10"/>
      <c r="FMQ32" s="10"/>
      <c r="FMR32" s="10"/>
      <c r="FMS32" s="10"/>
      <c r="FMT32" s="10"/>
      <c r="FMU32" s="10"/>
      <c r="FMV32" s="10"/>
      <c r="FMW32" s="10"/>
      <c r="FMX32" s="10"/>
      <c r="FMY32" s="10"/>
      <c r="FMZ32" s="10"/>
      <c r="FNA32" s="10"/>
      <c r="FNB32" s="10"/>
      <c r="FNC32" s="10"/>
      <c r="FND32" s="10"/>
      <c r="FNE32" s="10"/>
      <c r="FNF32" s="10"/>
      <c r="FNG32" s="10"/>
      <c r="FNH32" s="10"/>
      <c r="FNI32" s="10"/>
      <c r="FNJ32" s="10"/>
      <c r="FNK32" s="10"/>
      <c r="FNL32" s="10"/>
      <c r="FNM32" s="10"/>
      <c r="FNN32" s="10"/>
      <c r="FNO32" s="10"/>
      <c r="FNP32" s="10"/>
      <c r="FNQ32" s="10"/>
      <c r="FNR32" s="10"/>
      <c r="FNS32" s="10"/>
      <c r="FNT32" s="10"/>
      <c r="FNU32" s="10"/>
      <c r="FNV32" s="10"/>
      <c r="FNW32" s="10"/>
      <c r="FNX32" s="10"/>
      <c r="FNY32" s="10"/>
      <c r="FNZ32" s="10"/>
      <c r="FOA32" s="10"/>
      <c r="FOB32" s="10"/>
      <c r="FOC32" s="10"/>
      <c r="FOD32" s="10"/>
      <c r="FOE32" s="10"/>
      <c r="FOF32" s="10"/>
      <c r="FOG32" s="10"/>
      <c r="FOH32" s="10"/>
      <c r="FOI32" s="10"/>
      <c r="FOJ32" s="10"/>
      <c r="FOK32" s="10"/>
      <c r="FOL32" s="10"/>
      <c r="FOM32" s="10"/>
      <c r="FON32" s="10"/>
      <c r="FOO32" s="10"/>
      <c r="FOP32" s="10"/>
      <c r="FOQ32" s="10"/>
      <c r="FOR32" s="10"/>
      <c r="FOS32" s="10"/>
      <c r="FOT32" s="10"/>
      <c r="FOU32" s="10"/>
      <c r="FOV32" s="10"/>
      <c r="FOW32" s="10"/>
      <c r="FOX32" s="10"/>
      <c r="FOY32" s="10"/>
      <c r="FOZ32" s="10"/>
      <c r="FPA32" s="10"/>
      <c r="FPB32" s="10"/>
      <c r="FPC32" s="10"/>
      <c r="FPD32" s="10"/>
      <c r="FPE32" s="10"/>
      <c r="FPF32" s="10"/>
      <c r="FPG32" s="10"/>
      <c r="FPH32" s="10"/>
      <c r="FPI32" s="10"/>
      <c r="FPJ32" s="10"/>
      <c r="FPK32" s="10"/>
      <c r="FPL32" s="10"/>
      <c r="FPM32" s="10"/>
      <c r="FPN32" s="10"/>
      <c r="FPO32" s="10"/>
      <c r="FPP32" s="10"/>
      <c r="FPQ32" s="10"/>
      <c r="FPR32" s="10"/>
      <c r="FPS32" s="10"/>
      <c r="FPT32" s="10"/>
      <c r="FPU32" s="10"/>
      <c r="FPV32" s="10"/>
      <c r="FPW32" s="10"/>
      <c r="FPX32" s="10"/>
      <c r="FPY32" s="10"/>
      <c r="FPZ32" s="10"/>
      <c r="FQA32" s="10"/>
      <c r="FQB32" s="10"/>
      <c r="FQC32" s="10"/>
      <c r="FQD32" s="10"/>
      <c r="FQE32" s="10"/>
      <c r="FQF32" s="10"/>
      <c r="FQG32" s="10"/>
      <c r="FQH32" s="10"/>
      <c r="FQI32" s="10"/>
      <c r="FQJ32" s="10"/>
      <c r="FQK32" s="10"/>
      <c r="FQL32" s="10"/>
      <c r="FQM32" s="10"/>
      <c r="FQN32" s="10"/>
      <c r="FQO32" s="10"/>
      <c r="FQP32" s="10"/>
      <c r="FQQ32" s="10"/>
      <c r="FQR32" s="10"/>
      <c r="FQS32" s="10"/>
      <c r="FQT32" s="10"/>
      <c r="FQU32" s="10"/>
      <c r="FQV32" s="10"/>
      <c r="FQW32" s="10"/>
      <c r="FQX32" s="10"/>
      <c r="FQY32" s="10"/>
      <c r="FQZ32" s="10"/>
      <c r="FRA32" s="10"/>
      <c r="FRB32" s="10"/>
      <c r="FRC32" s="10"/>
      <c r="FRD32" s="10"/>
      <c r="FRE32" s="10"/>
      <c r="FRF32" s="10"/>
      <c r="FRG32" s="10"/>
      <c r="FRH32" s="10"/>
      <c r="FRI32" s="10"/>
      <c r="FRJ32" s="10"/>
      <c r="FRK32" s="10"/>
      <c r="FRL32" s="10"/>
      <c r="FRM32" s="10"/>
      <c r="FRN32" s="10"/>
      <c r="FRO32" s="10"/>
      <c r="FRP32" s="10"/>
      <c r="FRQ32" s="10"/>
      <c r="FRR32" s="10"/>
      <c r="FRS32" s="10"/>
      <c r="FRT32" s="10"/>
      <c r="FRU32" s="10"/>
      <c r="FRV32" s="10"/>
      <c r="FRW32" s="10"/>
      <c r="FRX32" s="10"/>
      <c r="FRY32" s="10"/>
      <c r="FRZ32" s="10"/>
      <c r="FSA32" s="10"/>
      <c r="FSB32" s="10"/>
      <c r="FSC32" s="10"/>
      <c r="FSD32" s="10"/>
      <c r="FSE32" s="10"/>
      <c r="FSF32" s="10"/>
      <c r="FSG32" s="10"/>
      <c r="FSH32" s="10"/>
      <c r="FSI32" s="10"/>
      <c r="FSJ32" s="10"/>
      <c r="FSK32" s="10"/>
      <c r="FSL32" s="10"/>
      <c r="FSM32" s="10"/>
      <c r="FSN32" s="10"/>
      <c r="FSO32" s="10"/>
      <c r="FSP32" s="10"/>
      <c r="FSQ32" s="10"/>
      <c r="FSR32" s="10"/>
      <c r="FSS32" s="10"/>
      <c r="FST32" s="10"/>
      <c r="FSU32" s="10"/>
      <c r="FSV32" s="10"/>
      <c r="FSW32" s="10"/>
      <c r="FSX32" s="10"/>
      <c r="FSY32" s="10"/>
      <c r="FSZ32" s="10"/>
      <c r="FTA32" s="10"/>
      <c r="FTB32" s="10"/>
      <c r="FTC32" s="10"/>
      <c r="FTD32" s="10"/>
      <c r="FTE32" s="10"/>
      <c r="FTF32" s="10"/>
      <c r="FTG32" s="10"/>
      <c r="FTH32" s="10"/>
      <c r="FTI32" s="10"/>
      <c r="FTJ32" s="10"/>
      <c r="FTK32" s="10"/>
      <c r="FTL32" s="10"/>
      <c r="FTM32" s="10"/>
      <c r="FTN32" s="10"/>
      <c r="FTO32" s="10"/>
      <c r="FTP32" s="10"/>
      <c r="FTQ32" s="10"/>
      <c r="FTR32" s="10"/>
      <c r="FTS32" s="10"/>
      <c r="FTT32" s="10"/>
      <c r="FTU32" s="10"/>
      <c r="FTV32" s="10"/>
      <c r="FTW32" s="10"/>
      <c r="FTX32" s="10"/>
      <c r="FTY32" s="10"/>
      <c r="FTZ32" s="10"/>
      <c r="FUA32" s="10"/>
      <c r="FUB32" s="10"/>
      <c r="FUC32" s="10"/>
      <c r="FUD32" s="10"/>
      <c r="FUE32" s="10"/>
      <c r="FUF32" s="10"/>
      <c r="FUG32" s="10"/>
      <c r="FUH32" s="10"/>
      <c r="FUI32" s="10"/>
      <c r="FUJ32" s="10"/>
      <c r="FUK32" s="10"/>
      <c r="FUL32" s="10"/>
      <c r="FUM32" s="10"/>
      <c r="FUN32" s="10"/>
      <c r="FUO32" s="10"/>
      <c r="FUP32" s="10"/>
      <c r="FUQ32" s="10"/>
      <c r="FUR32" s="10"/>
      <c r="FUS32" s="10"/>
      <c r="FUT32" s="10"/>
      <c r="FUU32" s="10"/>
      <c r="FUV32" s="10"/>
      <c r="FUW32" s="10"/>
      <c r="FUX32" s="10"/>
      <c r="FUY32" s="10"/>
      <c r="FUZ32" s="10"/>
      <c r="FVA32" s="10"/>
      <c r="FVB32" s="10"/>
      <c r="FVC32" s="10"/>
      <c r="FVD32" s="10"/>
      <c r="FVE32" s="10"/>
      <c r="FVF32" s="10"/>
      <c r="FVG32" s="10"/>
      <c r="FVH32" s="10"/>
      <c r="FVI32" s="10"/>
      <c r="FVJ32" s="10"/>
      <c r="FVK32" s="10"/>
      <c r="FVL32" s="10"/>
      <c r="FVM32" s="10"/>
      <c r="FVN32" s="10"/>
      <c r="FVO32" s="10"/>
      <c r="FVP32" s="10"/>
      <c r="FVQ32" s="10"/>
      <c r="FVR32" s="10"/>
      <c r="FVS32" s="10"/>
      <c r="FVT32" s="10"/>
      <c r="FVU32" s="10"/>
      <c r="FVV32" s="10"/>
      <c r="FVW32" s="10"/>
      <c r="FVX32" s="10"/>
      <c r="FVY32" s="10"/>
      <c r="FVZ32" s="10"/>
      <c r="FWA32" s="10"/>
      <c r="FWB32" s="10"/>
      <c r="FWC32" s="10"/>
      <c r="FWD32" s="10"/>
      <c r="FWE32" s="10"/>
      <c r="FWF32" s="10"/>
      <c r="FWG32" s="10"/>
      <c r="FWH32" s="10"/>
      <c r="FWI32" s="10"/>
      <c r="FWJ32" s="10"/>
      <c r="FWK32" s="10"/>
      <c r="FWL32" s="10"/>
      <c r="FWM32" s="10"/>
      <c r="FWN32" s="10"/>
      <c r="FWO32" s="10"/>
      <c r="FWP32" s="10"/>
      <c r="FWQ32" s="10"/>
      <c r="FWR32" s="10"/>
      <c r="FWS32" s="10"/>
      <c r="FWT32" s="10"/>
      <c r="FWU32" s="10"/>
      <c r="FWV32" s="10"/>
      <c r="FWW32" s="10"/>
      <c r="FWX32" s="10"/>
      <c r="FWY32" s="10"/>
      <c r="FWZ32" s="10"/>
      <c r="FXA32" s="10"/>
      <c r="FXB32" s="10"/>
      <c r="FXC32" s="10"/>
      <c r="FXD32" s="10"/>
      <c r="FXE32" s="10"/>
      <c r="FXF32" s="10"/>
      <c r="FXG32" s="10"/>
      <c r="FXH32" s="10"/>
      <c r="FXI32" s="10"/>
      <c r="FXJ32" s="10"/>
      <c r="FXK32" s="10"/>
      <c r="FXL32" s="10"/>
      <c r="FXM32" s="10"/>
      <c r="FXN32" s="10"/>
      <c r="FXO32" s="10"/>
      <c r="FXP32" s="10"/>
      <c r="FXQ32" s="10"/>
      <c r="FXR32" s="10"/>
      <c r="FXS32" s="10"/>
      <c r="FXT32" s="10"/>
      <c r="FXU32" s="10"/>
      <c r="FXV32" s="10"/>
      <c r="FXW32" s="10"/>
      <c r="FXX32" s="10"/>
      <c r="FXY32" s="10"/>
      <c r="FXZ32" s="10"/>
      <c r="FYA32" s="10"/>
      <c r="FYB32" s="10"/>
      <c r="FYC32" s="10"/>
      <c r="FYD32" s="10"/>
      <c r="FYE32" s="10"/>
      <c r="FYF32" s="10"/>
      <c r="FYG32" s="10"/>
      <c r="FYH32" s="10"/>
      <c r="FYI32" s="10"/>
      <c r="FYJ32" s="10"/>
      <c r="FYK32" s="10"/>
      <c r="FYL32" s="10"/>
      <c r="FYM32" s="10"/>
      <c r="FYN32" s="10"/>
      <c r="FYO32" s="10"/>
      <c r="FYP32" s="10"/>
      <c r="FYQ32" s="10"/>
      <c r="FYR32" s="10"/>
      <c r="FYS32" s="10"/>
      <c r="FYT32" s="10"/>
      <c r="FYU32" s="10"/>
      <c r="FYV32" s="10"/>
      <c r="FYW32" s="10"/>
      <c r="FYX32" s="10"/>
      <c r="FYY32" s="10"/>
      <c r="FYZ32" s="10"/>
      <c r="FZA32" s="10"/>
      <c r="FZB32" s="10"/>
      <c r="FZC32" s="10"/>
      <c r="FZD32" s="10"/>
      <c r="FZE32" s="10"/>
      <c r="FZF32" s="10"/>
      <c r="FZG32" s="10"/>
      <c r="FZH32" s="10"/>
      <c r="FZI32" s="10"/>
      <c r="FZJ32" s="10"/>
      <c r="FZK32" s="10"/>
      <c r="FZL32" s="10"/>
      <c r="FZM32" s="10"/>
      <c r="FZN32" s="10"/>
      <c r="FZO32" s="10"/>
      <c r="FZP32" s="10"/>
      <c r="FZQ32" s="10"/>
      <c r="FZR32" s="10"/>
      <c r="FZS32" s="10"/>
      <c r="FZT32" s="10"/>
      <c r="FZU32" s="10"/>
      <c r="FZV32" s="10"/>
      <c r="FZW32" s="10"/>
      <c r="FZX32" s="10"/>
      <c r="FZY32" s="10"/>
      <c r="FZZ32" s="10"/>
      <c r="GAA32" s="10"/>
      <c r="GAB32" s="10"/>
      <c r="GAC32" s="10"/>
      <c r="GAD32" s="10"/>
      <c r="GAE32" s="10"/>
      <c r="GAF32" s="10"/>
      <c r="GAG32" s="10"/>
      <c r="GAH32" s="10"/>
      <c r="GAI32" s="10"/>
      <c r="GAJ32" s="10"/>
      <c r="GAK32" s="10"/>
      <c r="GAL32" s="10"/>
      <c r="GAM32" s="10"/>
      <c r="GAN32" s="10"/>
      <c r="GAO32" s="10"/>
      <c r="GAP32" s="10"/>
      <c r="GAQ32" s="10"/>
      <c r="GAR32" s="10"/>
      <c r="GAS32" s="10"/>
      <c r="GAT32" s="10"/>
      <c r="GAU32" s="10"/>
      <c r="GAV32" s="10"/>
      <c r="GAW32" s="10"/>
      <c r="GAX32" s="10"/>
      <c r="GAY32" s="10"/>
      <c r="GAZ32" s="10"/>
      <c r="GBA32" s="10"/>
      <c r="GBB32" s="10"/>
      <c r="GBC32" s="10"/>
      <c r="GBD32" s="10"/>
      <c r="GBE32" s="10"/>
      <c r="GBF32" s="10"/>
      <c r="GBG32" s="10"/>
      <c r="GBH32" s="10"/>
      <c r="GBI32" s="10"/>
      <c r="GBJ32" s="10"/>
      <c r="GBK32" s="10"/>
      <c r="GBL32" s="10"/>
      <c r="GBM32" s="10"/>
      <c r="GBN32" s="10"/>
      <c r="GBO32" s="10"/>
      <c r="GBP32" s="10"/>
      <c r="GBQ32" s="10"/>
      <c r="GBR32" s="10"/>
      <c r="GBS32" s="10"/>
      <c r="GBT32" s="10"/>
      <c r="GBU32" s="10"/>
      <c r="GBV32" s="10"/>
      <c r="GBW32" s="10"/>
      <c r="GBX32" s="10"/>
      <c r="GBY32" s="10"/>
      <c r="GBZ32" s="10"/>
      <c r="GCA32" s="10"/>
      <c r="GCB32" s="10"/>
      <c r="GCC32" s="10"/>
      <c r="GCD32" s="10"/>
      <c r="GCE32" s="10"/>
      <c r="GCF32" s="10"/>
      <c r="GCG32" s="10"/>
      <c r="GCH32" s="10"/>
      <c r="GCI32" s="10"/>
      <c r="GCJ32" s="10"/>
      <c r="GCK32" s="10"/>
      <c r="GCL32" s="10"/>
      <c r="GCM32" s="10"/>
      <c r="GCN32" s="10"/>
      <c r="GCO32" s="10"/>
      <c r="GCP32" s="10"/>
      <c r="GCQ32" s="10"/>
      <c r="GCR32" s="10"/>
      <c r="GCS32" s="10"/>
      <c r="GCT32" s="10"/>
      <c r="GCU32" s="10"/>
      <c r="GCV32" s="10"/>
      <c r="GCW32" s="10"/>
      <c r="GCX32" s="10"/>
      <c r="GCY32" s="10"/>
      <c r="GCZ32" s="10"/>
      <c r="GDA32" s="10"/>
      <c r="GDB32" s="10"/>
      <c r="GDC32" s="10"/>
      <c r="GDD32" s="10"/>
      <c r="GDE32" s="10"/>
      <c r="GDF32" s="10"/>
      <c r="GDG32" s="10"/>
      <c r="GDH32" s="10"/>
      <c r="GDI32" s="10"/>
      <c r="GDJ32" s="10"/>
      <c r="GDK32" s="10"/>
      <c r="GDL32" s="10"/>
      <c r="GDM32" s="10"/>
      <c r="GDN32" s="10"/>
      <c r="GDO32" s="10"/>
      <c r="GDP32" s="10"/>
      <c r="GDQ32" s="10"/>
      <c r="GDR32" s="10"/>
      <c r="GDS32" s="10"/>
      <c r="GDT32" s="10"/>
      <c r="GDU32" s="10"/>
      <c r="GDV32" s="10"/>
      <c r="GDW32" s="10"/>
      <c r="GDX32" s="10"/>
      <c r="GDY32" s="10"/>
      <c r="GDZ32" s="10"/>
      <c r="GEA32" s="10"/>
      <c r="GEB32" s="10"/>
      <c r="GEC32" s="10"/>
      <c r="GED32" s="10"/>
      <c r="GEE32" s="10"/>
      <c r="GEF32" s="10"/>
      <c r="GEG32" s="10"/>
      <c r="GEH32" s="10"/>
      <c r="GEI32" s="10"/>
      <c r="GEJ32" s="10"/>
      <c r="GEK32" s="10"/>
      <c r="GEL32" s="10"/>
      <c r="GEM32" s="10"/>
      <c r="GEN32" s="10"/>
      <c r="GEO32" s="10"/>
      <c r="GEP32" s="10"/>
      <c r="GEQ32" s="10"/>
      <c r="GER32" s="10"/>
      <c r="GES32" s="10"/>
      <c r="GET32" s="10"/>
      <c r="GEU32" s="10"/>
      <c r="GEV32" s="10"/>
      <c r="GEW32" s="10"/>
      <c r="GEX32" s="10"/>
      <c r="GEY32" s="10"/>
      <c r="GEZ32" s="10"/>
      <c r="GFA32" s="10"/>
      <c r="GFB32" s="10"/>
      <c r="GFC32" s="10"/>
      <c r="GFD32" s="10"/>
      <c r="GFE32" s="10"/>
      <c r="GFF32" s="10"/>
      <c r="GFG32" s="10"/>
      <c r="GFH32" s="10"/>
      <c r="GFI32" s="10"/>
      <c r="GFJ32" s="10"/>
      <c r="GFK32" s="10"/>
      <c r="GFL32" s="10"/>
      <c r="GFM32" s="10"/>
      <c r="GFN32" s="10"/>
      <c r="GFO32" s="10"/>
      <c r="GFP32" s="10"/>
      <c r="GFQ32" s="10"/>
      <c r="GFR32" s="10"/>
      <c r="GFS32" s="10"/>
      <c r="GFT32" s="10"/>
      <c r="GFU32" s="10"/>
      <c r="GFV32" s="10"/>
      <c r="GFW32" s="10"/>
      <c r="GFX32" s="10"/>
      <c r="GFY32" s="10"/>
      <c r="GFZ32" s="10"/>
      <c r="GGA32" s="10"/>
      <c r="GGB32" s="10"/>
      <c r="GGC32" s="10"/>
      <c r="GGD32" s="10"/>
      <c r="GGE32" s="10"/>
      <c r="GGF32" s="10"/>
      <c r="GGG32" s="10"/>
      <c r="GGH32" s="10"/>
      <c r="GGI32" s="10"/>
      <c r="GGJ32" s="10"/>
      <c r="GGK32" s="10"/>
      <c r="GGL32" s="10"/>
      <c r="GGM32" s="10"/>
      <c r="GGN32" s="10"/>
      <c r="GGO32" s="10"/>
      <c r="GGP32" s="10"/>
      <c r="GGQ32" s="10"/>
      <c r="GGR32" s="10"/>
      <c r="GGS32" s="10"/>
      <c r="GGT32" s="10"/>
      <c r="GGU32" s="10"/>
      <c r="GGV32" s="10"/>
      <c r="GGW32" s="10"/>
      <c r="GGX32" s="10"/>
      <c r="GGY32" s="10"/>
      <c r="GGZ32" s="10"/>
      <c r="GHA32" s="10"/>
      <c r="GHB32" s="10"/>
      <c r="GHC32" s="10"/>
      <c r="GHD32" s="10"/>
      <c r="GHE32" s="10"/>
      <c r="GHF32" s="10"/>
      <c r="GHG32" s="10"/>
      <c r="GHH32" s="10"/>
      <c r="GHI32" s="10"/>
      <c r="GHJ32" s="10"/>
      <c r="GHK32" s="10"/>
      <c r="GHL32" s="10"/>
      <c r="GHM32" s="10"/>
      <c r="GHN32" s="10"/>
      <c r="GHO32" s="10"/>
      <c r="GHP32" s="10"/>
      <c r="GHQ32" s="10"/>
      <c r="GHR32" s="10"/>
      <c r="GHS32" s="10"/>
      <c r="GHT32" s="10"/>
      <c r="GHU32" s="10"/>
      <c r="GHV32" s="10"/>
      <c r="GHW32" s="10"/>
      <c r="GHX32" s="10"/>
      <c r="GHY32" s="10"/>
      <c r="GHZ32" s="10"/>
      <c r="GIA32" s="10"/>
      <c r="GIB32" s="10"/>
      <c r="GIC32" s="10"/>
      <c r="GID32" s="10"/>
      <c r="GIE32" s="10"/>
      <c r="GIF32" s="10"/>
      <c r="GIG32" s="10"/>
      <c r="GIH32" s="10"/>
      <c r="GII32" s="10"/>
      <c r="GIJ32" s="10"/>
      <c r="GIK32" s="10"/>
      <c r="GIL32" s="10"/>
      <c r="GIM32" s="10"/>
      <c r="GIN32" s="10"/>
      <c r="GIO32" s="10"/>
      <c r="GIP32" s="10"/>
      <c r="GIQ32" s="10"/>
      <c r="GIR32" s="10"/>
      <c r="GIS32" s="10"/>
      <c r="GIT32" s="10"/>
      <c r="GIU32" s="10"/>
      <c r="GIV32" s="10"/>
      <c r="GIW32" s="10"/>
      <c r="GIX32" s="10"/>
      <c r="GIY32" s="10"/>
      <c r="GIZ32" s="10"/>
      <c r="GJA32" s="10"/>
      <c r="GJB32" s="10"/>
      <c r="GJC32" s="10"/>
      <c r="GJD32" s="10"/>
      <c r="GJE32" s="10"/>
      <c r="GJF32" s="10"/>
      <c r="GJG32" s="10"/>
      <c r="GJH32" s="10"/>
      <c r="GJI32" s="10"/>
      <c r="GJJ32" s="10"/>
      <c r="GJK32" s="10"/>
      <c r="GJL32" s="10"/>
      <c r="GJM32" s="10"/>
      <c r="GJN32" s="10"/>
      <c r="GJO32" s="10"/>
      <c r="GJP32" s="10"/>
      <c r="GJQ32" s="10"/>
      <c r="GJR32" s="10"/>
      <c r="GJS32" s="10"/>
      <c r="GJT32" s="10"/>
      <c r="GJU32" s="10"/>
      <c r="GJV32" s="10"/>
      <c r="GJW32" s="10"/>
      <c r="GJX32" s="10"/>
      <c r="GJY32" s="10"/>
      <c r="GJZ32" s="10"/>
      <c r="GKA32" s="10"/>
      <c r="GKB32" s="10"/>
      <c r="GKC32" s="10"/>
      <c r="GKD32" s="10"/>
      <c r="GKE32" s="10"/>
      <c r="GKF32" s="10"/>
      <c r="GKG32" s="10"/>
      <c r="GKH32" s="10"/>
      <c r="GKI32" s="10"/>
      <c r="GKJ32" s="10"/>
      <c r="GKK32" s="10"/>
      <c r="GKL32" s="10"/>
      <c r="GKM32" s="10"/>
      <c r="GKN32" s="10"/>
      <c r="GKO32" s="10"/>
      <c r="GKP32" s="10"/>
      <c r="GKQ32" s="10"/>
      <c r="GKR32" s="10"/>
      <c r="GKS32" s="10"/>
      <c r="GKT32" s="10"/>
      <c r="GKU32" s="10"/>
      <c r="GKV32" s="10"/>
      <c r="GKW32" s="10"/>
      <c r="GKX32" s="10"/>
      <c r="GKY32" s="10"/>
      <c r="GKZ32" s="10"/>
      <c r="GLA32" s="10"/>
      <c r="GLB32" s="10"/>
      <c r="GLC32" s="10"/>
      <c r="GLD32" s="10"/>
      <c r="GLE32" s="10"/>
      <c r="GLF32" s="10"/>
      <c r="GLG32" s="10"/>
      <c r="GLH32" s="10"/>
      <c r="GLI32" s="10"/>
      <c r="GLJ32" s="10"/>
      <c r="GLK32" s="10"/>
      <c r="GLL32" s="10"/>
      <c r="GLM32" s="10"/>
      <c r="GLN32" s="10"/>
      <c r="GLO32" s="10"/>
      <c r="GLP32" s="10"/>
      <c r="GLQ32" s="10"/>
      <c r="GLR32" s="10"/>
      <c r="GLS32" s="10"/>
      <c r="GLT32" s="10"/>
      <c r="GLU32" s="10"/>
      <c r="GLV32" s="10"/>
      <c r="GLW32" s="10"/>
      <c r="GLX32" s="10"/>
      <c r="GLY32" s="10"/>
      <c r="GLZ32" s="10"/>
      <c r="GMA32" s="10"/>
      <c r="GMB32" s="10"/>
      <c r="GMC32" s="10"/>
      <c r="GMD32" s="10"/>
      <c r="GME32" s="10"/>
      <c r="GMF32" s="10"/>
      <c r="GMG32" s="10"/>
      <c r="GMH32" s="10"/>
      <c r="GMI32" s="10"/>
      <c r="GMJ32" s="10"/>
      <c r="GMK32" s="10"/>
      <c r="GML32" s="10"/>
      <c r="GMM32" s="10"/>
      <c r="GMN32" s="10"/>
      <c r="GMO32" s="10"/>
      <c r="GMP32" s="10"/>
      <c r="GMQ32" s="10"/>
      <c r="GMR32" s="10"/>
      <c r="GMS32" s="10"/>
      <c r="GMT32" s="10"/>
      <c r="GMU32" s="10"/>
      <c r="GMV32" s="10"/>
      <c r="GMW32" s="10"/>
      <c r="GMX32" s="10"/>
      <c r="GMY32" s="10"/>
      <c r="GMZ32" s="10"/>
      <c r="GNA32" s="10"/>
      <c r="GNB32" s="10"/>
      <c r="GNC32" s="10"/>
      <c r="GND32" s="10"/>
      <c r="GNE32" s="10"/>
      <c r="GNF32" s="10"/>
      <c r="GNG32" s="10"/>
      <c r="GNH32" s="10"/>
      <c r="GNI32" s="10"/>
      <c r="GNJ32" s="10"/>
      <c r="GNK32" s="10"/>
      <c r="GNL32" s="10"/>
      <c r="GNM32" s="10"/>
      <c r="GNN32" s="10"/>
      <c r="GNO32" s="10"/>
      <c r="GNP32" s="10"/>
      <c r="GNQ32" s="10"/>
      <c r="GNR32" s="10"/>
      <c r="GNS32" s="10"/>
      <c r="GNT32" s="10"/>
      <c r="GNU32" s="10"/>
      <c r="GNV32" s="10"/>
      <c r="GNW32" s="10"/>
      <c r="GNX32" s="10"/>
      <c r="GNY32" s="10"/>
      <c r="GNZ32" s="10"/>
      <c r="GOA32" s="10"/>
      <c r="GOB32" s="10"/>
      <c r="GOC32" s="10"/>
      <c r="GOD32" s="10"/>
      <c r="GOE32" s="10"/>
      <c r="GOF32" s="10"/>
      <c r="GOG32" s="10"/>
      <c r="GOH32" s="10"/>
      <c r="GOI32" s="10"/>
      <c r="GOJ32" s="10"/>
      <c r="GOK32" s="10"/>
      <c r="GOL32" s="10"/>
      <c r="GOM32" s="10"/>
      <c r="GON32" s="10"/>
      <c r="GOO32" s="10"/>
      <c r="GOP32" s="10"/>
      <c r="GOQ32" s="10"/>
      <c r="GOR32" s="10"/>
      <c r="GOS32" s="10"/>
      <c r="GOT32" s="10"/>
      <c r="GOU32" s="10"/>
      <c r="GOV32" s="10"/>
      <c r="GOW32" s="10"/>
      <c r="GOX32" s="10"/>
      <c r="GOY32" s="10"/>
      <c r="GOZ32" s="10"/>
      <c r="GPA32" s="10"/>
      <c r="GPB32" s="10"/>
      <c r="GPC32" s="10"/>
      <c r="GPD32" s="10"/>
      <c r="GPE32" s="10"/>
      <c r="GPF32" s="10"/>
      <c r="GPG32" s="10"/>
      <c r="GPH32" s="10"/>
      <c r="GPI32" s="10"/>
      <c r="GPJ32" s="10"/>
      <c r="GPK32" s="10"/>
      <c r="GPL32" s="10"/>
      <c r="GPM32" s="10"/>
      <c r="GPN32" s="10"/>
      <c r="GPO32" s="10"/>
      <c r="GPP32" s="10"/>
      <c r="GPQ32" s="10"/>
      <c r="GPR32" s="10"/>
      <c r="GPS32" s="10"/>
      <c r="GPT32" s="10"/>
      <c r="GPU32" s="10"/>
      <c r="GPV32" s="10"/>
      <c r="GPW32" s="10"/>
      <c r="GPX32" s="10"/>
      <c r="GPY32" s="10"/>
      <c r="GPZ32" s="10"/>
      <c r="GQA32" s="10"/>
      <c r="GQB32" s="10"/>
      <c r="GQC32" s="10"/>
      <c r="GQD32" s="10"/>
      <c r="GQE32" s="10"/>
      <c r="GQF32" s="10"/>
      <c r="GQG32" s="10"/>
      <c r="GQH32" s="10"/>
      <c r="GQI32" s="10"/>
      <c r="GQJ32" s="10"/>
      <c r="GQK32" s="10"/>
      <c r="GQL32" s="10"/>
      <c r="GQM32" s="10"/>
      <c r="GQN32" s="10"/>
      <c r="GQO32" s="10"/>
      <c r="GQP32" s="10"/>
      <c r="GQQ32" s="10"/>
      <c r="GQR32" s="10"/>
      <c r="GQS32" s="10"/>
      <c r="GQT32" s="10"/>
      <c r="GQU32" s="10"/>
      <c r="GQV32" s="10"/>
      <c r="GQW32" s="10"/>
      <c r="GQX32" s="10"/>
      <c r="GQY32" s="10"/>
      <c r="GQZ32" s="10"/>
      <c r="GRA32" s="10"/>
      <c r="GRB32" s="10"/>
      <c r="GRC32" s="10"/>
      <c r="GRD32" s="10"/>
      <c r="GRE32" s="10"/>
      <c r="GRF32" s="10"/>
      <c r="GRG32" s="10"/>
      <c r="GRH32" s="10"/>
      <c r="GRI32" s="10"/>
      <c r="GRJ32" s="10"/>
      <c r="GRK32" s="10"/>
      <c r="GRL32" s="10"/>
      <c r="GRM32" s="10"/>
      <c r="GRN32" s="10"/>
      <c r="GRO32" s="10"/>
      <c r="GRP32" s="10"/>
      <c r="GRQ32" s="10"/>
      <c r="GRR32" s="10"/>
      <c r="GRS32" s="10"/>
      <c r="GRT32" s="10"/>
      <c r="GRU32" s="10"/>
      <c r="GRV32" s="10"/>
      <c r="GRW32" s="10"/>
      <c r="GRX32" s="10"/>
      <c r="GRY32" s="10"/>
      <c r="GRZ32" s="10"/>
      <c r="GSA32" s="10"/>
      <c r="GSB32" s="10"/>
      <c r="GSC32" s="10"/>
      <c r="GSD32" s="10"/>
      <c r="GSE32" s="10"/>
      <c r="GSF32" s="10"/>
      <c r="GSG32" s="10"/>
      <c r="GSH32" s="10"/>
      <c r="GSI32" s="10"/>
      <c r="GSJ32" s="10"/>
      <c r="GSK32" s="10"/>
      <c r="GSL32" s="10"/>
      <c r="GSM32" s="10"/>
      <c r="GSN32" s="10"/>
      <c r="GSO32" s="10"/>
      <c r="GSP32" s="10"/>
      <c r="GSQ32" s="10"/>
      <c r="GSR32" s="10"/>
      <c r="GSS32" s="10"/>
      <c r="GST32" s="10"/>
      <c r="GSU32" s="10"/>
      <c r="GSV32" s="10"/>
      <c r="GSW32" s="10"/>
      <c r="GSX32" s="10"/>
      <c r="GSY32" s="10"/>
      <c r="GSZ32" s="10"/>
      <c r="GTA32" s="10"/>
      <c r="GTB32" s="10"/>
      <c r="GTC32" s="10"/>
      <c r="GTD32" s="10"/>
      <c r="GTE32" s="10"/>
      <c r="GTF32" s="10"/>
      <c r="GTG32" s="10"/>
      <c r="GTH32" s="10"/>
      <c r="GTI32" s="10"/>
      <c r="GTJ32" s="10"/>
      <c r="GTK32" s="10"/>
      <c r="GTL32" s="10"/>
      <c r="GTM32" s="10"/>
      <c r="GTN32" s="10"/>
      <c r="GTO32" s="10"/>
      <c r="GTP32" s="10"/>
      <c r="GTQ32" s="10"/>
      <c r="GTR32" s="10"/>
      <c r="GTS32" s="10"/>
      <c r="GTT32" s="10"/>
      <c r="GTU32" s="10"/>
      <c r="GTV32" s="10"/>
      <c r="GTW32" s="10"/>
      <c r="GTX32" s="10"/>
      <c r="GTY32" s="10"/>
      <c r="GTZ32" s="10"/>
      <c r="GUA32" s="10"/>
      <c r="GUB32" s="10"/>
      <c r="GUC32" s="10"/>
      <c r="GUD32" s="10"/>
      <c r="GUE32" s="10"/>
      <c r="GUF32" s="10"/>
      <c r="GUG32" s="10"/>
      <c r="GUH32" s="10"/>
      <c r="GUI32" s="10"/>
      <c r="GUJ32" s="10"/>
      <c r="GUK32" s="10"/>
      <c r="GUL32" s="10"/>
      <c r="GUM32" s="10"/>
      <c r="GUN32" s="10"/>
      <c r="GUO32" s="10"/>
      <c r="GUP32" s="10"/>
      <c r="GUQ32" s="10"/>
      <c r="GUR32" s="10"/>
      <c r="GUS32" s="10"/>
      <c r="GUT32" s="10"/>
      <c r="GUU32" s="10"/>
      <c r="GUV32" s="10"/>
      <c r="GUW32" s="10"/>
      <c r="GUX32" s="10"/>
      <c r="GUY32" s="10"/>
      <c r="GUZ32" s="10"/>
      <c r="GVA32" s="10"/>
      <c r="GVB32" s="10"/>
      <c r="GVC32" s="10"/>
      <c r="GVD32" s="10"/>
      <c r="GVE32" s="10"/>
      <c r="GVF32" s="10"/>
      <c r="GVG32" s="10"/>
      <c r="GVH32" s="10"/>
      <c r="GVI32" s="10"/>
      <c r="GVJ32" s="10"/>
      <c r="GVK32" s="10"/>
      <c r="GVL32" s="10"/>
      <c r="GVM32" s="10"/>
      <c r="GVN32" s="10"/>
      <c r="GVO32" s="10"/>
      <c r="GVP32" s="10"/>
      <c r="GVQ32" s="10"/>
      <c r="GVR32" s="10"/>
      <c r="GVS32" s="10"/>
      <c r="GVT32" s="10"/>
      <c r="GVU32" s="10"/>
      <c r="GVV32" s="10"/>
      <c r="GVW32" s="10"/>
      <c r="GVX32" s="10"/>
      <c r="GVY32" s="10"/>
      <c r="GVZ32" s="10"/>
      <c r="GWA32" s="10"/>
      <c r="GWB32" s="10"/>
      <c r="GWC32" s="10"/>
      <c r="GWD32" s="10"/>
      <c r="GWE32" s="10"/>
      <c r="GWF32" s="10"/>
      <c r="GWG32" s="10"/>
      <c r="GWH32" s="10"/>
      <c r="GWI32" s="10"/>
      <c r="GWJ32" s="10"/>
      <c r="GWK32" s="10"/>
      <c r="GWL32" s="10"/>
      <c r="GWM32" s="10"/>
      <c r="GWN32" s="10"/>
      <c r="GWO32" s="10"/>
      <c r="GWP32" s="10"/>
      <c r="GWQ32" s="10"/>
      <c r="GWR32" s="10"/>
      <c r="GWS32" s="10"/>
      <c r="GWT32" s="10"/>
      <c r="GWU32" s="10"/>
      <c r="GWV32" s="10"/>
      <c r="GWW32" s="10"/>
      <c r="GWX32" s="10"/>
      <c r="GWY32" s="10"/>
      <c r="GWZ32" s="10"/>
      <c r="GXA32" s="10"/>
      <c r="GXB32" s="10"/>
      <c r="GXC32" s="10"/>
      <c r="GXD32" s="10"/>
      <c r="GXE32" s="10"/>
      <c r="GXF32" s="10"/>
      <c r="GXG32" s="10"/>
      <c r="GXH32" s="10"/>
      <c r="GXI32" s="10"/>
      <c r="GXJ32" s="10"/>
      <c r="GXK32" s="10"/>
      <c r="GXL32" s="10"/>
      <c r="GXM32" s="10"/>
      <c r="GXN32" s="10"/>
      <c r="GXO32" s="10"/>
      <c r="GXP32" s="10"/>
      <c r="GXQ32" s="10"/>
      <c r="GXR32" s="10"/>
      <c r="GXS32" s="10"/>
      <c r="GXT32" s="10"/>
      <c r="GXU32" s="10"/>
      <c r="GXV32" s="10"/>
      <c r="GXW32" s="10"/>
      <c r="GXX32" s="10"/>
      <c r="GXY32" s="10"/>
      <c r="GXZ32" s="10"/>
      <c r="GYA32" s="10"/>
      <c r="GYB32" s="10"/>
      <c r="GYC32" s="10"/>
      <c r="GYD32" s="10"/>
      <c r="GYE32" s="10"/>
      <c r="GYF32" s="10"/>
      <c r="GYG32" s="10"/>
      <c r="GYH32" s="10"/>
      <c r="GYI32" s="10"/>
      <c r="GYJ32" s="10"/>
      <c r="GYK32" s="10"/>
      <c r="GYL32" s="10"/>
      <c r="GYM32" s="10"/>
      <c r="GYN32" s="10"/>
      <c r="GYO32" s="10"/>
      <c r="GYP32" s="10"/>
      <c r="GYQ32" s="10"/>
      <c r="GYR32" s="10"/>
      <c r="GYS32" s="10"/>
      <c r="GYT32" s="10"/>
      <c r="GYU32" s="10"/>
      <c r="GYV32" s="10"/>
      <c r="GYW32" s="10"/>
      <c r="GYX32" s="10"/>
      <c r="GYY32" s="10"/>
      <c r="GYZ32" s="10"/>
      <c r="GZA32" s="10"/>
      <c r="GZB32" s="10"/>
      <c r="GZC32" s="10"/>
      <c r="GZD32" s="10"/>
      <c r="GZE32" s="10"/>
      <c r="GZF32" s="10"/>
      <c r="GZG32" s="10"/>
      <c r="GZH32" s="10"/>
      <c r="GZI32" s="10"/>
      <c r="GZJ32" s="10"/>
      <c r="GZK32" s="10"/>
      <c r="GZL32" s="10"/>
      <c r="GZM32" s="10"/>
      <c r="GZN32" s="10"/>
      <c r="GZO32" s="10"/>
      <c r="GZP32" s="10"/>
      <c r="GZQ32" s="10"/>
      <c r="GZR32" s="10"/>
      <c r="GZS32" s="10"/>
      <c r="GZT32" s="10"/>
      <c r="GZU32" s="10"/>
      <c r="GZV32" s="10"/>
      <c r="GZW32" s="10"/>
      <c r="GZX32" s="10"/>
      <c r="GZY32" s="10"/>
      <c r="GZZ32" s="10"/>
      <c r="HAA32" s="10"/>
      <c r="HAB32" s="10"/>
      <c r="HAC32" s="10"/>
      <c r="HAD32" s="10"/>
      <c r="HAE32" s="10"/>
      <c r="HAF32" s="10"/>
      <c r="HAG32" s="10"/>
      <c r="HAH32" s="10"/>
      <c r="HAI32" s="10"/>
      <c r="HAJ32" s="10"/>
      <c r="HAK32" s="10"/>
      <c r="HAL32" s="10"/>
      <c r="HAM32" s="10"/>
      <c r="HAN32" s="10"/>
      <c r="HAO32" s="10"/>
      <c r="HAP32" s="10"/>
      <c r="HAQ32" s="10"/>
      <c r="HAR32" s="10"/>
      <c r="HAS32" s="10"/>
      <c r="HAT32" s="10"/>
      <c r="HAU32" s="10"/>
      <c r="HAV32" s="10"/>
      <c r="HAW32" s="10"/>
      <c r="HAX32" s="10"/>
      <c r="HAY32" s="10"/>
      <c r="HAZ32" s="10"/>
      <c r="HBA32" s="10"/>
      <c r="HBB32" s="10"/>
      <c r="HBC32" s="10"/>
      <c r="HBD32" s="10"/>
      <c r="HBE32" s="10"/>
      <c r="HBF32" s="10"/>
      <c r="HBG32" s="10"/>
      <c r="HBH32" s="10"/>
      <c r="HBI32" s="10"/>
      <c r="HBJ32" s="10"/>
      <c r="HBK32" s="10"/>
      <c r="HBL32" s="10"/>
      <c r="HBM32" s="10"/>
      <c r="HBN32" s="10"/>
      <c r="HBO32" s="10"/>
      <c r="HBP32" s="10"/>
      <c r="HBQ32" s="10"/>
      <c r="HBR32" s="10"/>
      <c r="HBS32" s="10"/>
      <c r="HBT32" s="10"/>
      <c r="HBU32" s="10"/>
      <c r="HBV32" s="10"/>
      <c r="HBW32" s="10"/>
      <c r="HBX32" s="10"/>
      <c r="HBY32" s="10"/>
      <c r="HBZ32" s="10"/>
      <c r="HCA32" s="10"/>
      <c r="HCB32" s="10"/>
      <c r="HCC32" s="10"/>
      <c r="HCD32" s="10"/>
      <c r="HCE32" s="10"/>
      <c r="HCF32" s="10"/>
      <c r="HCG32" s="10"/>
      <c r="HCH32" s="10"/>
      <c r="HCI32" s="10"/>
      <c r="HCJ32" s="10"/>
      <c r="HCK32" s="10"/>
      <c r="HCL32" s="10"/>
      <c r="HCM32" s="10"/>
      <c r="HCN32" s="10"/>
      <c r="HCO32" s="10"/>
      <c r="HCP32" s="10"/>
      <c r="HCQ32" s="10"/>
      <c r="HCR32" s="10"/>
      <c r="HCS32" s="10"/>
      <c r="HCT32" s="10"/>
      <c r="HCU32" s="10"/>
      <c r="HCV32" s="10"/>
      <c r="HCW32" s="10"/>
      <c r="HCX32" s="10"/>
      <c r="HCY32" s="10"/>
      <c r="HCZ32" s="10"/>
      <c r="HDA32" s="10"/>
      <c r="HDB32" s="10"/>
      <c r="HDC32" s="10"/>
      <c r="HDD32" s="10"/>
      <c r="HDE32" s="10"/>
      <c r="HDF32" s="10"/>
      <c r="HDG32" s="10"/>
      <c r="HDH32" s="10"/>
      <c r="HDI32" s="10"/>
      <c r="HDJ32" s="10"/>
      <c r="HDK32" s="10"/>
      <c r="HDL32" s="10"/>
      <c r="HDM32" s="10"/>
      <c r="HDN32" s="10"/>
      <c r="HDO32" s="10"/>
      <c r="HDP32" s="10"/>
      <c r="HDQ32" s="10"/>
      <c r="HDR32" s="10"/>
      <c r="HDS32" s="10"/>
      <c r="HDT32" s="10"/>
      <c r="HDU32" s="10"/>
      <c r="HDV32" s="10"/>
      <c r="HDW32" s="10"/>
      <c r="HDX32" s="10"/>
      <c r="HDY32" s="10"/>
      <c r="HDZ32" s="10"/>
      <c r="HEA32" s="10"/>
      <c r="HEB32" s="10"/>
      <c r="HEC32" s="10"/>
      <c r="HED32" s="10"/>
      <c r="HEE32" s="10"/>
      <c r="HEF32" s="10"/>
      <c r="HEG32" s="10"/>
      <c r="HEH32" s="10"/>
      <c r="HEI32" s="10"/>
      <c r="HEJ32" s="10"/>
      <c r="HEK32" s="10"/>
      <c r="HEL32" s="10"/>
      <c r="HEM32" s="10"/>
      <c r="HEN32" s="10"/>
      <c r="HEO32" s="10"/>
      <c r="HEP32" s="10"/>
      <c r="HEQ32" s="10"/>
      <c r="HER32" s="10"/>
      <c r="HES32" s="10"/>
      <c r="HET32" s="10"/>
      <c r="HEU32" s="10"/>
      <c r="HEV32" s="10"/>
      <c r="HEW32" s="10"/>
      <c r="HEX32" s="10"/>
      <c r="HEY32" s="10"/>
      <c r="HEZ32" s="10"/>
      <c r="HFA32" s="10"/>
      <c r="HFB32" s="10"/>
      <c r="HFC32" s="10"/>
      <c r="HFD32" s="10"/>
      <c r="HFE32" s="10"/>
      <c r="HFF32" s="10"/>
      <c r="HFG32" s="10"/>
      <c r="HFH32" s="10"/>
      <c r="HFI32" s="10"/>
      <c r="HFJ32" s="10"/>
      <c r="HFK32" s="10"/>
      <c r="HFL32" s="10"/>
      <c r="HFM32" s="10"/>
      <c r="HFN32" s="10"/>
      <c r="HFO32" s="10"/>
      <c r="HFP32" s="10"/>
      <c r="HFQ32" s="10"/>
      <c r="HFR32" s="10"/>
      <c r="HFS32" s="10"/>
      <c r="HFT32" s="10"/>
      <c r="HFU32" s="10"/>
      <c r="HFV32" s="10"/>
      <c r="HFW32" s="10"/>
      <c r="HFX32" s="10"/>
      <c r="HFY32" s="10"/>
      <c r="HFZ32" s="10"/>
      <c r="HGA32" s="10"/>
      <c r="HGB32" s="10"/>
      <c r="HGC32" s="10"/>
      <c r="HGD32" s="10"/>
      <c r="HGE32" s="10"/>
      <c r="HGF32" s="10"/>
      <c r="HGG32" s="10"/>
      <c r="HGH32" s="10"/>
      <c r="HGI32" s="10"/>
      <c r="HGJ32" s="10"/>
      <c r="HGK32" s="10"/>
      <c r="HGL32" s="10"/>
      <c r="HGM32" s="10"/>
      <c r="HGN32" s="10"/>
      <c r="HGO32" s="10"/>
      <c r="HGP32" s="10"/>
      <c r="HGQ32" s="10"/>
      <c r="HGR32" s="10"/>
      <c r="HGS32" s="10"/>
      <c r="HGT32" s="10"/>
      <c r="HGU32" s="10"/>
      <c r="HGV32" s="10"/>
      <c r="HGW32" s="10"/>
      <c r="HGX32" s="10"/>
      <c r="HGY32" s="10"/>
      <c r="HGZ32" s="10"/>
      <c r="HHA32" s="10"/>
      <c r="HHB32" s="10"/>
      <c r="HHC32" s="10"/>
      <c r="HHD32" s="10"/>
      <c r="HHE32" s="10"/>
      <c r="HHF32" s="10"/>
      <c r="HHG32" s="10"/>
      <c r="HHH32" s="10"/>
      <c r="HHI32" s="10"/>
      <c r="HHJ32" s="10"/>
      <c r="HHK32" s="10"/>
      <c r="HHL32" s="10"/>
      <c r="HHM32" s="10"/>
      <c r="HHN32" s="10"/>
      <c r="HHO32" s="10"/>
      <c r="HHP32" s="10"/>
      <c r="HHQ32" s="10"/>
      <c r="HHR32" s="10"/>
      <c r="HHS32" s="10"/>
      <c r="HHT32" s="10"/>
      <c r="HHU32" s="10"/>
      <c r="HHV32" s="10"/>
      <c r="HHW32" s="10"/>
      <c r="HHX32" s="10"/>
      <c r="HHY32" s="10"/>
      <c r="HHZ32" s="10"/>
      <c r="HIA32" s="10"/>
      <c r="HIB32" s="10"/>
      <c r="HIC32" s="10"/>
      <c r="HID32" s="10"/>
      <c r="HIE32" s="10"/>
      <c r="HIF32" s="10"/>
      <c r="HIG32" s="10"/>
      <c r="HIH32" s="10"/>
      <c r="HII32" s="10"/>
      <c r="HIJ32" s="10"/>
      <c r="HIK32" s="10"/>
      <c r="HIL32" s="10"/>
      <c r="HIM32" s="10"/>
      <c r="HIN32" s="10"/>
      <c r="HIO32" s="10"/>
      <c r="HIP32" s="10"/>
      <c r="HIQ32" s="10"/>
      <c r="HIR32" s="10"/>
      <c r="HIS32" s="10"/>
      <c r="HIT32" s="10"/>
      <c r="HIU32" s="10"/>
      <c r="HIV32" s="10"/>
      <c r="HIW32" s="10"/>
      <c r="HIX32" s="10"/>
      <c r="HIY32" s="10"/>
      <c r="HIZ32" s="10"/>
      <c r="HJA32" s="10"/>
      <c r="HJB32" s="10"/>
      <c r="HJC32" s="10"/>
      <c r="HJD32" s="10"/>
      <c r="HJE32" s="10"/>
      <c r="HJF32" s="10"/>
      <c r="HJG32" s="10"/>
      <c r="HJH32" s="10"/>
      <c r="HJI32" s="10"/>
      <c r="HJJ32" s="10"/>
      <c r="HJK32" s="10"/>
      <c r="HJL32" s="10"/>
      <c r="HJM32" s="10"/>
      <c r="HJN32" s="10"/>
      <c r="HJO32" s="10"/>
      <c r="HJP32" s="10"/>
      <c r="HJQ32" s="10"/>
      <c r="HJR32" s="10"/>
      <c r="HJS32" s="10"/>
      <c r="HJT32" s="10"/>
      <c r="HJU32" s="10"/>
      <c r="HJV32" s="10"/>
      <c r="HJW32" s="10"/>
      <c r="HJX32" s="10"/>
      <c r="HJY32" s="10"/>
      <c r="HJZ32" s="10"/>
      <c r="HKA32" s="10"/>
      <c r="HKB32" s="10"/>
      <c r="HKC32" s="10"/>
      <c r="HKD32" s="10"/>
      <c r="HKE32" s="10"/>
      <c r="HKF32" s="10"/>
      <c r="HKG32" s="10"/>
      <c r="HKH32" s="10"/>
      <c r="HKI32" s="10"/>
      <c r="HKJ32" s="10"/>
      <c r="HKK32" s="10"/>
      <c r="HKL32" s="10"/>
      <c r="HKM32" s="10"/>
      <c r="HKN32" s="10"/>
      <c r="HKO32" s="10"/>
      <c r="HKP32" s="10"/>
      <c r="HKQ32" s="10"/>
      <c r="HKR32" s="10"/>
      <c r="HKS32" s="10"/>
      <c r="HKT32" s="10"/>
      <c r="HKU32" s="10"/>
      <c r="HKV32" s="10"/>
      <c r="HKW32" s="10"/>
      <c r="HKX32" s="10"/>
      <c r="HKY32" s="10"/>
      <c r="HKZ32" s="10"/>
      <c r="HLA32" s="10"/>
      <c r="HLB32" s="10"/>
      <c r="HLC32" s="10"/>
      <c r="HLD32" s="10"/>
      <c r="HLE32" s="10"/>
      <c r="HLF32" s="10"/>
      <c r="HLG32" s="10"/>
      <c r="HLH32" s="10"/>
      <c r="HLI32" s="10"/>
      <c r="HLJ32" s="10"/>
      <c r="HLK32" s="10"/>
      <c r="HLL32" s="10"/>
      <c r="HLM32" s="10"/>
      <c r="HLN32" s="10"/>
      <c r="HLO32" s="10"/>
      <c r="HLP32" s="10"/>
      <c r="HLQ32" s="10"/>
      <c r="HLR32" s="10"/>
      <c r="HLS32" s="10"/>
      <c r="HLT32" s="10"/>
      <c r="HLU32" s="10"/>
      <c r="HLV32" s="10"/>
      <c r="HLW32" s="10"/>
      <c r="HLX32" s="10"/>
      <c r="HLY32" s="10"/>
      <c r="HLZ32" s="10"/>
      <c r="HMA32" s="10"/>
      <c r="HMB32" s="10"/>
      <c r="HMC32" s="10"/>
      <c r="HMD32" s="10"/>
      <c r="HME32" s="10"/>
      <c r="HMF32" s="10"/>
      <c r="HMG32" s="10"/>
      <c r="HMH32" s="10"/>
      <c r="HMI32" s="10"/>
      <c r="HMJ32" s="10"/>
      <c r="HMK32" s="10"/>
      <c r="HML32" s="10"/>
      <c r="HMM32" s="10"/>
      <c r="HMN32" s="10"/>
      <c r="HMO32" s="10"/>
      <c r="HMP32" s="10"/>
      <c r="HMQ32" s="10"/>
      <c r="HMR32" s="10"/>
      <c r="HMS32" s="10"/>
      <c r="HMT32" s="10"/>
      <c r="HMU32" s="10"/>
      <c r="HMV32" s="10"/>
      <c r="HMW32" s="10"/>
      <c r="HMX32" s="10"/>
      <c r="HMY32" s="10"/>
      <c r="HMZ32" s="10"/>
      <c r="HNA32" s="10"/>
      <c r="HNB32" s="10"/>
      <c r="HNC32" s="10"/>
      <c r="HND32" s="10"/>
      <c r="HNE32" s="10"/>
      <c r="HNF32" s="10"/>
      <c r="HNG32" s="10"/>
      <c r="HNH32" s="10"/>
      <c r="HNI32" s="10"/>
      <c r="HNJ32" s="10"/>
      <c r="HNK32" s="10"/>
      <c r="HNL32" s="10"/>
      <c r="HNM32" s="10"/>
      <c r="HNN32" s="10"/>
      <c r="HNO32" s="10"/>
      <c r="HNP32" s="10"/>
      <c r="HNQ32" s="10"/>
      <c r="HNR32" s="10"/>
      <c r="HNS32" s="10"/>
      <c r="HNT32" s="10"/>
      <c r="HNU32" s="10"/>
      <c r="HNV32" s="10"/>
      <c r="HNW32" s="10"/>
      <c r="HNX32" s="10"/>
      <c r="HNY32" s="10"/>
      <c r="HNZ32" s="10"/>
      <c r="HOA32" s="10"/>
      <c r="HOB32" s="10"/>
      <c r="HOC32" s="10"/>
      <c r="HOD32" s="10"/>
      <c r="HOE32" s="10"/>
      <c r="HOF32" s="10"/>
      <c r="HOG32" s="10"/>
      <c r="HOH32" s="10"/>
      <c r="HOI32" s="10"/>
      <c r="HOJ32" s="10"/>
      <c r="HOK32" s="10"/>
      <c r="HOL32" s="10"/>
      <c r="HOM32" s="10"/>
      <c r="HON32" s="10"/>
      <c r="HOO32" s="10"/>
      <c r="HOP32" s="10"/>
      <c r="HOQ32" s="10"/>
      <c r="HOR32" s="10"/>
      <c r="HOS32" s="10"/>
      <c r="HOT32" s="10"/>
      <c r="HOU32" s="10"/>
      <c r="HOV32" s="10"/>
      <c r="HOW32" s="10"/>
      <c r="HOX32" s="10"/>
      <c r="HOY32" s="10"/>
      <c r="HOZ32" s="10"/>
      <c r="HPA32" s="10"/>
      <c r="HPB32" s="10"/>
      <c r="HPC32" s="10"/>
      <c r="HPD32" s="10"/>
      <c r="HPE32" s="10"/>
      <c r="HPF32" s="10"/>
      <c r="HPG32" s="10"/>
      <c r="HPH32" s="10"/>
      <c r="HPI32" s="10"/>
      <c r="HPJ32" s="10"/>
      <c r="HPK32" s="10"/>
      <c r="HPL32" s="10"/>
      <c r="HPM32" s="10"/>
      <c r="HPN32" s="10"/>
      <c r="HPO32" s="10"/>
      <c r="HPP32" s="10"/>
      <c r="HPQ32" s="10"/>
      <c r="HPR32" s="10"/>
      <c r="HPS32" s="10"/>
      <c r="HPT32" s="10"/>
      <c r="HPU32" s="10"/>
      <c r="HPV32" s="10"/>
      <c r="HPW32" s="10"/>
      <c r="HPX32" s="10"/>
      <c r="HPY32" s="10"/>
      <c r="HPZ32" s="10"/>
      <c r="HQA32" s="10"/>
      <c r="HQB32" s="10"/>
      <c r="HQC32" s="10"/>
      <c r="HQD32" s="10"/>
      <c r="HQE32" s="10"/>
      <c r="HQF32" s="10"/>
      <c r="HQG32" s="10"/>
      <c r="HQH32" s="10"/>
      <c r="HQI32" s="10"/>
      <c r="HQJ32" s="10"/>
      <c r="HQK32" s="10"/>
      <c r="HQL32" s="10"/>
      <c r="HQM32" s="10"/>
      <c r="HQN32" s="10"/>
      <c r="HQO32" s="10"/>
      <c r="HQP32" s="10"/>
      <c r="HQQ32" s="10"/>
      <c r="HQR32" s="10"/>
      <c r="HQS32" s="10"/>
      <c r="HQT32" s="10"/>
      <c r="HQU32" s="10"/>
      <c r="HQV32" s="10"/>
      <c r="HQW32" s="10"/>
      <c r="HQX32" s="10"/>
      <c r="HQY32" s="10"/>
      <c r="HQZ32" s="10"/>
      <c r="HRA32" s="10"/>
      <c r="HRB32" s="10"/>
      <c r="HRC32" s="10"/>
      <c r="HRD32" s="10"/>
      <c r="HRE32" s="10"/>
      <c r="HRF32" s="10"/>
      <c r="HRG32" s="10"/>
      <c r="HRH32" s="10"/>
      <c r="HRI32" s="10"/>
      <c r="HRJ32" s="10"/>
      <c r="HRK32" s="10"/>
      <c r="HRL32" s="10"/>
      <c r="HRM32" s="10"/>
      <c r="HRN32" s="10"/>
      <c r="HRO32" s="10"/>
      <c r="HRP32" s="10"/>
      <c r="HRQ32" s="10"/>
      <c r="HRR32" s="10"/>
      <c r="HRS32" s="10"/>
      <c r="HRT32" s="10"/>
      <c r="HRU32" s="10"/>
      <c r="HRV32" s="10"/>
      <c r="HRW32" s="10"/>
      <c r="HRX32" s="10"/>
      <c r="HRY32" s="10"/>
      <c r="HRZ32" s="10"/>
      <c r="HSA32" s="10"/>
      <c r="HSB32" s="10"/>
      <c r="HSC32" s="10"/>
      <c r="HSD32" s="10"/>
      <c r="HSE32" s="10"/>
      <c r="HSF32" s="10"/>
      <c r="HSG32" s="10"/>
      <c r="HSH32" s="10"/>
      <c r="HSI32" s="10"/>
      <c r="HSJ32" s="10"/>
      <c r="HSK32" s="10"/>
      <c r="HSL32" s="10"/>
      <c r="HSM32" s="10"/>
      <c r="HSN32" s="10"/>
      <c r="HSO32" s="10"/>
      <c r="HSP32" s="10"/>
      <c r="HSQ32" s="10"/>
      <c r="HSR32" s="10"/>
      <c r="HSS32" s="10"/>
      <c r="HST32" s="10"/>
      <c r="HSU32" s="10"/>
      <c r="HSV32" s="10"/>
      <c r="HSW32" s="10"/>
      <c r="HSX32" s="10"/>
      <c r="HSY32" s="10"/>
      <c r="HSZ32" s="10"/>
      <c r="HTA32" s="10"/>
      <c r="HTB32" s="10"/>
      <c r="HTC32" s="10"/>
      <c r="HTD32" s="10"/>
      <c r="HTE32" s="10"/>
      <c r="HTF32" s="10"/>
      <c r="HTG32" s="10"/>
      <c r="HTH32" s="10"/>
      <c r="HTI32" s="10"/>
      <c r="HTJ32" s="10"/>
      <c r="HTK32" s="10"/>
      <c r="HTL32" s="10"/>
      <c r="HTM32" s="10"/>
      <c r="HTN32" s="10"/>
      <c r="HTO32" s="10"/>
      <c r="HTP32" s="10"/>
      <c r="HTQ32" s="10"/>
      <c r="HTR32" s="10"/>
      <c r="HTS32" s="10"/>
      <c r="HTT32" s="10"/>
      <c r="HTU32" s="10"/>
      <c r="HTV32" s="10"/>
      <c r="HTW32" s="10"/>
      <c r="HTX32" s="10"/>
      <c r="HTY32" s="10"/>
      <c r="HTZ32" s="10"/>
      <c r="HUA32" s="10"/>
      <c r="HUB32" s="10"/>
      <c r="HUC32" s="10"/>
      <c r="HUD32" s="10"/>
      <c r="HUE32" s="10"/>
      <c r="HUF32" s="10"/>
      <c r="HUG32" s="10"/>
      <c r="HUH32" s="10"/>
      <c r="HUI32" s="10"/>
      <c r="HUJ32" s="10"/>
      <c r="HUK32" s="10"/>
      <c r="HUL32" s="10"/>
      <c r="HUM32" s="10"/>
      <c r="HUN32" s="10"/>
      <c r="HUO32" s="10"/>
      <c r="HUP32" s="10"/>
      <c r="HUQ32" s="10"/>
      <c r="HUR32" s="10"/>
      <c r="HUS32" s="10"/>
      <c r="HUT32" s="10"/>
      <c r="HUU32" s="10"/>
      <c r="HUV32" s="10"/>
      <c r="HUW32" s="10"/>
      <c r="HUX32" s="10"/>
      <c r="HUY32" s="10"/>
      <c r="HUZ32" s="10"/>
      <c r="HVA32" s="10"/>
      <c r="HVB32" s="10"/>
      <c r="HVC32" s="10"/>
      <c r="HVD32" s="10"/>
      <c r="HVE32" s="10"/>
      <c r="HVF32" s="10"/>
      <c r="HVG32" s="10"/>
      <c r="HVH32" s="10"/>
      <c r="HVI32" s="10"/>
      <c r="HVJ32" s="10"/>
      <c r="HVK32" s="10"/>
      <c r="HVL32" s="10"/>
      <c r="HVM32" s="10"/>
      <c r="HVN32" s="10"/>
      <c r="HVO32" s="10"/>
      <c r="HVP32" s="10"/>
      <c r="HVQ32" s="10"/>
      <c r="HVR32" s="10"/>
      <c r="HVS32" s="10"/>
      <c r="HVT32" s="10"/>
      <c r="HVU32" s="10"/>
      <c r="HVV32" s="10"/>
      <c r="HVW32" s="10"/>
      <c r="HVX32" s="10"/>
      <c r="HVY32" s="10"/>
      <c r="HVZ32" s="10"/>
      <c r="HWA32" s="10"/>
      <c r="HWB32" s="10"/>
      <c r="HWC32" s="10"/>
      <c r="HWD32" s="10"/>
      <c r="HWE32" s="10"/>
      <c r="HWF32" s="10"/>
      <c r="HWG32" s="10"/>
      <c r="HWH32" s="10"/>
      <c r="HWI32" s="10"/>
      <c r="HWJ32" s="10"/>
      <c r="HWK32" s="10"/>
      <c r="HWL32" s="10"/>
      <c r="HWM32" s="10"/>
      <c r="HWN32" s="10"/>
      <c r="HWO32" s="10"/>
      <c r="HWP32" s="10"/>
      <c r="HWQ32" s="10"/>
      <c r="HWR32" s="10"/>
      <c r="HWS32" s="10"/>
      <c r="HWT32" s="10"/>
      <c r="HWU32" s="10"/>
      <c r="HWV32" s="10"/>
      <c r="HWW32" s="10"/>
      <c r="HWX32" s="10"/>
      <c r="HWY32" s="10"/>
      <c r="HWZ32" s="10"/>
      <c r="HXA32" s="10"/>
      <c r="HXB32" s="10"/>
      <c r="HXC32" s="10"/>
      <c r="HXD32" s="10"/>
      <c r="HXE32" s="10"/>
      <c r="HXF32" s="10"/>
      <c r="HXG32" s="10"/>
      <c r="HXH32" s="10"/>
      <c r="HXI32" s="10"/>
      <c r="HXJ32" s="10"/>
      <c r="HXK32" s="10"/>
      <c r="HXL32" s="10"/>
      <c r="HXM32" s="10"/>
      <c r="HXN32" s="10"/>
      <c r="HXO32" s="10"/>
      <c r="HXP32" s="10"/>
      <c r="HXQ32" s="10"/>
      <c r="HXR32" s="10"/>
      <c r="HXS32" s="10"/>
      <c r="HXT32" s="10"/>
      <c r="HXU32" s="10"/>
      <c r="HXV32" s="10"/>
      <c r="HXW32" s="10"/>
      <c r="HXX32" s="10"/>
      <c r="HXY32" s="10"/>
      <c r="HXZ32" s="10"/>
      <c r="HYA32" s="10"/>
      <c r="HYB32" s="10"/>
      <c r="HYC32" s="10"/>
      <c r="HYD32" s="10"/>
      <c r="HYE32" s="10"/>
      <c r="HYF32" s="10"/>
      <c r="HYG32" s="10"/>
      <c r="HYH32" s="10"/>
      <c r="HYI32" s="10"/>
      <c r="HYJ32" s="10"/>
      <c r="HYK32" s="10"/>
      <c r="HYL32" s="10"/>
      <c r="HYM32" s="10"/>
      <c r="HYN32" s="10"/>
      <c r="HYO32" s="10"/>
      <c r="HYP32" s="10"/>
      <c r="HYQ32" s="10"/>
      <c r="HYR32" s="10"/>
      <c r="HYS32" s="10"/>
      <c r="HYT32" s="10"/>
      <c r="HYU32" s="10"/>
      <c r="HYV32" s="10"/>
      <c r="HYW32" s="10"/>
      <c r="HYX32" s="10"/>
      <c r="HYY32" s="10"/>
      <c r="HYZ32" s="10"/>
      <c r="HZA32" s="10"/>
      <c r="HZB32" s="10"/>
      <c r="HZC32" s="10"/>
      <c r="HZD32" s="10"/>
      <c r="HZE32" s="10"/>
      <c r="HZF32" s="10"/>
      <c r="HZG32" s="10"/>
      <c r="HZH32" s="10"/>
      <c r="HZI32" s="10"/>
      <c r="HZJ32" s="10"/>
      <c r="HZK32" s="10"/>
      <c r="HZL32" s="10"/>
      <c r="HZM32" s="10"/>
      <c r="HZN32" s="10"/>
      <c r="HZO32" s="10"/>
      <c r="HZP32" s="10"/>
      <c r="HZQ32" s="10"/>
      <c r="HZR32" s="10"/>
      <c r="HZS32" s="10"/>
      <c r="HZT32" s="10"/>
      <c r="HZU32" s="10"/>
      <c r="HZV32" s="10"/>
      <c r="HZW32" s="10"/>
      <c r="HZX32" s="10"/>
      <c r="HZY32" s="10"/>
      <c r="HZZ32" s="10"/>
      <c r="IAA32" s="10"/>
      <c r="IAB32" s="10"/>
      <c r="IAC32" s="10"/>
      <c r="IAD32" s="10"/>
      <c r="IAE32" s="10"/>
      <c r="IAF32" s="10"/>
      <c r="IAG32" s="10"/>
      <c r="IAH32" s="10"/>
      <c r="IAI32" s="10"/>
      <c r="IAJ32" s="10"/>
      <c r="IAK32" s="10"/>
      <c r="IAL32" s="10"/>
      <c r="IAM32" s="10"/>
      <c r="IAN32" s="10"/>
      <c r="IAO32" s="10"/>
      <c r="IAP32" s="10"/>
      <c r="IAQ32" s="10"/>
      <c r="IAR32" s="10"/>
      <c r="IAS32" s="10"/>
      <c r="IAT32" s="10"/>
      <c r="IAU32" s="10"/>
      <c r="IAV32" s="10"/>
      <c r="IAW32" s="10"/>
      <c r="IAX32" s="10"/>
      <c r="IAY32" s="10"/>
      <c r="IAZ32" s="10"/>
      <c r="IBA32" s="10"/>
      <c r="IBB32" s="10"/>
      <c r="IBC32" s="10"/>
      <c r="IBD32" s="10"/>
      <c r="IBE32" s="10"/>
      <c r="IBF32" s="10"/>
      <c r="IBG32" s="10"/>
      <c r="IBH32" s="10"/>
      <c r="IBI32" s="10"/>
      <c r="IBJ32" s="10"/>
      <c r="IBK32" s="10"/>
      <c r="IBL32" s="10"/>
      <c r="IBM32" s="10"/>
      <c r="IBN32" s="10"/>
      <c r="IBO32" s="10"/>
      <c r="IBP32" s="10"/>
      <c r="IBQ32" s="10"/>
      <c r="IBR32" s="10"/>
      <c r="IBS32" s="10"/>
      <c r="IBT32" s="10"/>
      <c r="IBU32" s="10"/>
      <c r="IBV32" s="10"/>
      <c r="IBW32" s="10"/>
      <c r="IBX32" s="10"/>
      <c r="IBY32" s="10"/>
      <c r="IBZ32" s="10"/>
      <c r="ICA32" s="10"/>
      <c r="ICB32" s="10"/>
      <c r="ICC32" s="10"/>
      <c r="ICD32" s="10"/>
      <c r="ICE32" s="10"/>
      <c r="ICF32" s="10"/>
      <c r="ICG32" s="10"/>
      <c r="ICH32" s="10"/>
      <c r="ICI32" s="10"/>
      <c r="ICJ32" s="10"/>
      <c r="ICK32" s="10"/>
      <c r="ICL32" s="10"/>
      <c r="ICM32" s="10"/>
      <c r="ICN32" s="10"/>
      <c r="ICO32" s="10"/>
      <c r="ICP32" s="10"/>
      <c r="ICQ32" s="10"/>
      <c r="ICR32" s="10"/>
      <c r="ICS32" s="10"/>
      <c r="ICT32" s="10"/>
      <c r="ICU32" s="10"/>
      <c r="ICV32" s="10"/>
      <c r="ICW32" s="10"/>
      <c r="ICX32" s="10"/>
      <c r="ICY32" s="10"/>
      <c r="ICZ32" s="10"/>
      <c r="IDA32" s="10"/>
      <c r="IDB32" s="10"/>
      <c r="IDC32" s="10"/>
      <c r="IDD32" s="10"/>
      <c r="IDE32" s="10"/>
      <c r="IDF32" s="10"/>
      <c r="IDG32" s="10"/>
      <c r="IDH32" s="10"/>
      <c r="IDI32" s="10"/>
      <c r="IDJ32" s="10"/>
      <c r="IDK32" s="10"/>
      <c r="IDL32" s="10"/>
      <c r="IDM32" s="10"/>
      <c r="IDN32" s="10"/>
      <c r="IDO32" s="10"/>
      <c r="IDP32" s="10"/>
      <c r="IDQ32" s="10"/>
      <c r="IDR32" s="10"/>
      <c r="IDS32" s="10"/>
      <c r="IDT32" s="10"/>
      <c r="IDU32" s="10"/>
      <c r="IDV32" s="10"/>
      <c r="IDW32" s="10"/>
      <c r="IDX32" s="10"/>
      <c r="IDY32" s="10"/>
      <c r="IDZ32" s="10"/>
      <c r="IEA32" s="10"/>
      <c r="IEB32" s="10"/>
      <c r="IEC32" s="10"/>
      <c r="IED32" s="10"/>
      <c r="IEE32" s="10"/>
      <c r="IEF32" s="10"/>
      <c r="IEG32" s="10"/>
      <c r="IEH32" s="10"/>
      <c r="IEI32" s="10"/>
      <c r="IEJ32" s="10"/>
      <c r="IEK32" s="10"/>
      <c r="IEL32" s="10"/>
      <c r="IEM32" s="10"/>
      <c r="IEN32" s="10"/>
      <c r="IEO32" s="10"/>
      <c r="IEP32" s="10"/>
      <c r="IEQ32" s="10"/>
      <c r="IER32" s="10"/>
      <c r="IES32" s="10"/>
      <c r="IET32" s="10"/>
      <c r="IEU32" s="10"/>
      <c r="IEV32" s="10"/>
      <c r="IEW32" s="10"/>
      <c r="IEX32" s="10"/>
      <c r="IEY32" s="10"/>
      <c r="IEZ32" s="10"/>
      <c r="IFA32" s="10"/>
      <c r="IFB32" s="10"/>
      <c r="IFC32" s="10"/>
      <c r="IFD32" s="10"/>
      <c r="IFE32" s="10"/>
      <c r="IFF32" s="10"/>
      <c r="IFG32" s="10"/>
      <c r="IFH32" s="10"/>
      <c r="IFI32" s="10"/>
      <c r="IFJ32" s="10"/>
      <c r="IFK32" s="10"/>
      <c r="IFL32" s="10"/>
      <c r="IFM32" s="10"/>
      <c r="IFN32" s="10"/>
      <c r="IFO32" s="10"/>
      <c r="IFP32" s="10"/>
      <c r="IFQ32" s="10"/>
      <c r="IFR32" s="10"/>
      <c r="IFS32" s="10"/>
      <c r="IFT32" s="10"/>
      <c r="IFU32" s="10"/>
      <c r="IFV32" s="10"/>
      <c r="IFW32" s="10"/>
      <c r="IFX32" s="10"/>
      <c r="IFY32" s="10"/>
      <c r="IFZ32" s="10"/>
      <c r="IGA32" s="10"/>
      <c r="IGB32" s="10"/>
      <c r="IGC32" s="10"/>
      <c r="IGD32" s="10"/>
      <c r="IGE32" s="10"/>
      <c r="IGF32" s="10"/>
      <c r="IGG32" s="10"/>
      <c r="IGH32" s="10"/>
      <c r="IGI32" s="10"/>
      <c r="IGJ32" s="10"/>
      <c r="IGK32" s="10"/>
      <c r="IGL32" s="10"/>
      <c r="IGM32" s="10"/>
      <c r="IGN32" s="10"/>
      <c r="IGO32" s="10"/>
      <c r="IGP32" s="10"/>
      <c r="IGQ32" s="10"/>
      <c r="IGR32" s="10"/>
      <c r="IGS32" s="10"/>
      <c r="IGT32" s="10"/>
      <c r="IGU32" s="10"/>
      <c r="IGV32" s="10"/>
      <c r="IGW32" s="10"/>
      <c r="IGX32" s="10"/>
      <c r="IGY32" s="10"/>
      <c r="IGZ32" s="10"/>
      <c r="IHA32" s="10"/>
      <c r="IHB32" s="10"/>
      <c r="IHC32" s="10"/>
      <c r="IHD32" s="10"/>
      <c r="IHE32" s="10"/>
      <c r="IHF32" s="10"/>
      <c r="IHG32" s="10"/>
      <c r="IHH32" s="10"/>
      <c r="IHI32" s="10"/>
      <c r="IHJ32" s="10"/>
      <c r="IHK32" s="10"/>
      <c r="IHL32" s="10"/>
      <c r="IHM32" s="10"/>
      <c r="IHN32" s="10"/>
      <c r="IHO32" s="10"/>
      <c r="IHP32" s="10"/>
      <c r="IHQ32" s="10"/>
      <c r="IHR32" s="10"/>
      <c r="IHS32" s="10"/>
      <c r="IHT32" s="10"/>
      <c r="IHU32" s="10"/>
      <c r="IHV32" s="10"/>
      <c r="IHW32" s="10"/>
      <c r="IHX32" s="10"/>
      <c r="IHY32" s="10"/>
      <c r="IHZ32" s="10"/>
      <c r="IIA32" s="10"/>
      <c r="IIB32" s="10"/>
      <c r="IIC32" s="10"/>
      <c r="IID32" s="10"/>
      <c r="IIE32" s="10"/>
      <c r="IIF32" s="10"/>
      <c r="IIG32" s="10"/>
      <c r="IIH32" s="10"/>
      <c r="III32" s="10"/>
      <c r="IIJ32" s="10"/>
      <c r="IIK32" s="10"/>
      <c r="IIL32" s="10"/>
      <c r="IIM32" s="10"/>
      <c r="IIN32" s="10"/>
      <c r="IIO32" s="10"/>
      <c r="IIP32" s="10"/>
      <c r="IIQ32" s="10"/>
      <c r="IIR32" s="10"/>
      <c r="IIS32" s="10"/>
      <c r="IIT32" s="10"/>
      <c r="IIU32" s="10"/>
      <c r="IIV32" s="10"/>
      <c r="IIW32" s="10"/>
      <c r="IIX32" s="10"/>
      <c r="IIY32" s="10"/>
      <c r="IIZ32" s="10"/>
      <c r="IJA32" s="10"/>
      <c r="IJB32" s="10"/>
      <c r="IJC32" s="10"/>
      <c r="IJD32" s="10"/>
      <c r="IJE32" s="10"/>
      <c r="IJF32" s="10"/>
      <c r="IJG32" s="10"/>
      <c r="IJH32" s="10"/>
      <c r="IJI32" s="10"/>
      <c r="IJJ32" s="10"/>
      <c r="IJK32" s="10"/>
      <c r="IJL32" s="10"/>
      <c r="IJM32" s="10"/>
      <c r="IJN32" s="10"/>
      <c r="IJO32" s="10"/>
      <c r="IJP32" s="10"/>
      <c r="IJQ32" s="10"/>
      <c r="IJR32" s="10"/>
      <c r="IJS32" s="10"/>
      <c r="IJT32" s="10"/>
      <c r="IJU32" s="10"/>
      <c r="IJV32" s="10"/>
      <c r="IJW32" s="10"/>
      <c r="IJX32" s="10"/>
      <c r="IJY32" s="10"/>
      <c r="IJZ32" s="10"/>
      <c r="IKA32" s="10"/>
      <c r="IKB32" s="10"/>
      <c r="IKC32" s="10"/>
      <c r="IKD32" s="10"/>
      <c r="IKE32" s="10"/>
      <c r="IKF32" s="10"/>
      <c r="IKG32" s="10"/>
      <c r="IKH32" s="10"/>
      <c r="IKI32" s="10"/>
      <c r="IKJ32" s="10"/>
      <c r="IKK32" s="10"/>
      <c r="IKL32" s="10"/>
      <c r="IKM32" s="10"/>
      <c r="IKN32" s="10"/>
      <c r="IKO32" s="10"/>
      <c r="IKP32" s="10"/>
      <c r="IKQ32" s="10"/>
      <c r="IKR32" s="10"/>
      <c r="IKS32" s="10"/>
      <c r="IKT32" s="10"/>
      <c r="IKU32" s="10"/>
      <c r="IKV32" s="10"/>
      <c r="IKW32" s="10"/>
      <c r="IKX32" s="10"/>
      <c r="IKY32" s="10"/>
      <c r="IKZ32" s="10"/>
      <c r="ILA32" s="10"/>
      <c r="ILB32" s="10"/>
      <c r="ILC32" s="10"/>
      <c r="ILD32" s="10"/>
      <c r="ILE32" s="10"/>
      <c r="ILF32" s="10"/>
      <c r="ILG32" s="10"/>
      <c r="ILH32" s="10"/>
      <c r="ILI32" s="10"/>
      <c r="ILJ32" s="10"/>
      <c r="ILK32" s="10"/>
      <c r="ILL32" s="10"/>
      <c r="ILM32" s="10"/>
      <c r="ILN32" s="10"/>
      <c r="ILO32" s="10"/>
      <c r="ILP32" s="10"/>
      <c r="ILQ32" s="10"/>
      <c r="ILR32" s="10"/>
      <c r="ILS32" s="10"/>
      <c r="ILT32" s="10"/>
      <c r="ILU32" s="10"/>
      <c r="ILV32" s="10"/>
      <c r="ILW32" s="10"/>
      <c r="ILX32" s="10"/>
      <c r="ILY32" s="10"/>
      <c r="ILZ32" s="10"/>
      <c r="IMA32" s="10"/>
      <c r="IMB32" s="10"/>
      <c r="IMC32" s="10"/>
      <c r="IMD32" s="10"/>
      <c r="IME32" s="10"/>
      <c r="IMF32" s="10"/>
      <c r="IMG32" s="10"/>
      <c r="IMH32" s="10"/>
      <c r="IMI32" s="10"/>
      <c r="IMJ32" s="10"/>
      <c r="IMK32" s="10"/>
      <c r="IML32" s="10"/>
      <c r="IMM32" s="10"/>
      <c r="IMN32" s="10"/>
      <c r="IMO32" s="10"/>
      <c r="IMP32" s="10"/>
      <c r="IMQ32" s="10"/>
      <c r="IMR32" s="10"/>
      <c r="IMS32" s="10"/>
      <c r="IMT32" s="10"/>
      <c r="IMU32" s="10"/>
      <c r="IMV32" s="10"/>
      <c r="IMW32" s="10"/>
      <c r="IMX32" s="10"/>
      <c r="IMY32" s="10"/>
      <c r="IMZ32" s="10"/>
      <c r="INA32" s="10"/>
      <c r="INB32" s="10"/>
      <c r="INC32" s="10"/>
      <c r="IND32" s="10"/>
      <c r="INE32" s="10"/>
      <c r="INF32" s="10"/>
      <c r="ING32" s="10"/>
      <c r="INH32" s="10"/>
      <c r="INI32" s="10"/>
      <c r="INJ32" s="10"/>
      <c r="INK32" s="10"/>
      <c r="INL32" s="10"/>
      <c r="INM32" s="10"/>
      <c r="INN32" s="10"/>
      <c r="INO32" s="10"/>
      <c r="INP32" s="10"/>
      <c r="INQ32" s="10"/>
      <c r="INR32" s="10"/>
      <c r="INS32" s="10"/>
      <c r="INT32" s="10"/>
      <c r="INU32" s="10"/>
      <c r="INV32" s="10"/>
      <c r="INW32" s="10"/>
      <c r="INX32" s="10"/>
      <c r="INY32" s="10"/>
      <c r="INZ32" s="10"/>
      <c r="IOA32" s="10"/>
      <c r="IOB32" s="10"/>
      <c r="IOC32" s="10"/>
      <c r="IOD32" s="10"/>
      <c r="IOE32" s="10"/>
      <c r="IOF32" s="10"/>
      <c r="IOG32" s="10"/>
      <c r="IOH32" s="10"/>
      <c r="IOI32" s="10"/>
      <c r="IOJ32" s="10"/>
      <c r="IOK32" s="10"/>
      <c r="IOL32" s="10"/>
      <c r="IOM32" s="10"/>
      <c r="ION32" s="10"/>
      <c r="IOO32" s="10"/>
      <c r="IOP32" s="10"/>
      <c r="IOQ32" s="10"/>
      <c r="IOR32" s="10"/>
      <c r="IOS32" s="10"/>
      <c r="IOT32" s="10"/>
      <c r="IOU32" s="10"/>
      <c r="IOV32" s="10"/>
      <c r="IOW32" s="10"/>
      <c r="IOX32" s="10"/>
      <c r="IOY32" s="10"/>
      <c r="IOZ32" s="10"/>
      <c r="IPA32" s="10"/>
      <c r="IPB32" s="10"/>
      <c r="IPC32" s="10"/>
      <c r="IPD32" s="10"/>
      <c r="IPE32" s="10"/>
      <c r="IPF32" s="10"/>
      <c r="IPG32" s="10"/>
      <c r="IPH32" s="10"/>
      <c r="IPI32" s="10"/>
      <c r="IPJ32" s="10"/>
      <c r="IPK32" s="10"/>
      <c r="IPL32" s="10"/>
      <c r="IPM32" s="10"/>
      <c r="IPN32" s="10"/>
      <c r="IPO32" s="10"/>
      <c r="IPP32" s="10"/>
      <c r="IPQ32" s="10"/>
      <c r="IPR32" s="10"/>
      <c r="IPS32" s="10"/>
      <c r="IPT32" s="10"/>
      <c r="IPU32" s="10"/>
      <c r="IPV32" s="10"/>
      <c r="IPW32" s="10"/>
      <c r="IPX32" s="10"/>
      <c r="IPY32" s="10"/>
      <c r="IPZ32" s="10"/>
      <c r="IQA32" s="10"/>
      <c r="IQB32" s="10"/>
      <c r="IQC32" s="10"/>
      <c r="IQD32" s="10"/>
      <c r="IQE32" s="10"/>
      <c r="IQF32" s="10"/>
      <c r="IQG32" s="10"/>
      <c r="IQH32" s="10"/>
      <c r="IQI32" s="10"/>
      <c r="IQJ32" s="10"/>
      <c r="IQK32" s="10"/>
      <c r="IQL32" s="10"/>
      <c r="IQM32" s="10"/>
      <c r="IQN32" s="10"/>
      <c r="IQO32" s="10"/>
      <c r="IQP32" s="10"/>
      <c r="IQQ32" s="10"/>
      <c r="IQR32" s="10"/>
      <c r="IQS32" s="10"/>
      <c r="IQT32" s="10"/>
      <c r="IQU32" s="10"/>
      <c r="IQV32" s="10"/>
      <c r="IQW32" s="10"/>
      <c r="IQX32" s="10"/>
      <c r="IQY32" s="10"/>
      <c r="IQZ32" s="10"/>
      <c r="IRA32" s="10"/>
      <c r="IRB32" s="10"/>
      <c r="IRC32" s="10"/>
      <c r="IRD32" s="10"/>
      <c r="IRE32" s="10"/>
      <c r="IRF32" s="10"/>
      <c r="IRG32" s="10"/>
      <c r="IRH32" s="10"/>
      <c r="IRI32" s="10"/>
      <c r="IRJ32" s="10"/>
      <c r="IRK32" s="10"/>
      <c r="IRL32" s="10"/>
      <c r="IRM32" s="10"/>
      <c r="IRN32" s="10"/>
      <c r="IRO32" s="10"/>
      <c r="IRP32" s="10"/>
      <c r="IRQ32" s="10"/>
      <c r="IRR32" s="10"/>
      <c r="IRS32" s="10"/>
      <c r="IRT32" s="10"/>
      <c r="IRU32" s="10"/>
      <c r="IRV32" s="10"/>
      <c r="IRW32" s="10"/>
      <c r="IRX32" s="10"/>
      <c r="IRY32" s="10"/>
      <c r="IRZ32" s="10"/>
      <c r="ISA32" s="10"/>
      <c r="ISB32" s="10"/>
      <c r="ISC32" s="10"/>
      <c r="ISD32" s="10"/>
      <c r="ISE32" s="10"/>
      <c r="ISF32" s="10"/>
      <c r="ISG32" s="10"/>
      <c r="ISH32" s="10"/>
      <c r="ISI32" s="10"/>
      <c r="ISJ32" s="10"/>
      <c r="ISK32" s="10"/>
      <c r="ISL32" s="10"/>
      <c r="ISM32" s="10"/>
      <c r="ISN32" s="10"/>
      <c r="ISO32" s="10"/>
      <c r="ISP32" s="10"/>
      <c r="ISQ32" s="10"/>
      <c r="ISR32" s="10"/>
      <c r="ISS32" s="10"/>
      <c r="IST32" s="10"/>
      <c r="ISU32" s="10"/>
      <c r="ISV32" s="10"/>
      <c r="ISW32" s="10"/>
      <c r="ISX32" s="10"/>
      <c r="ISY32" s="10"/>
      <c r="ISZ32" s="10"/>
      <c r="ITA32" s="10"/>
      <c r="ITB32" s="10"/>
      <c r="ITC32" s="10"/>
      <c r="ITD32" s="10"/>
      <c r="ITE32" s="10"/>
      <c r="ITF32" s="10"/>
      <c r="ITG32" s="10"/>
      <c r="ITH32" s="10"/>
      <c r="ITI32" s="10"/>
      <c r="ITJ32" s="10"/>
      <c r="ITK32" s="10"/>
      <c r="ITL32" s="10"/>
      <c r="ITM32" s="10"/>
      <c r="ITN32" s="10"/>
      <c r="ITO32" s="10"/>
      <c r="ITP32" s="10"/>
      <c r="ITQ32" s="10"/>
      <c r="ITR32" s="10"/>
      <c r="ITS32" s="10"/>
      <c r="ITT32" s="10"/>
      <c r="ITU32" s="10"/>
      <c r="ITV32" s="10"/>
      <c r="ITW32" s="10"/>
      <c r="ITX32" s="10"/>
      <c r="ITY32" s="10"/>
      <c r="ITZ32" s="10"/>
      <c r="IUA32" s="10"/>
      <c r="IUB32" s="10"/>
      <c r="IUC32" s="10"/>
      <c r="IUD32" s="10"/>
      <c r="IUE32" s="10"/>
      <c r="IUF32" s="10"/>
      <c r="IUG32" s="10"/>
      <c r="IUH32" s="10"/>
      <c r="IUI32" s="10"/>
      <c r="IUJ32" s="10"/>
      <c r="IUK32" s="10"/>
      <c r="IUL32" s="10"/>
      <c r="IUM32" s="10"/>
      <c r="IUN32" s="10"/>
      <c r="IUO32" s="10"/>
      <c r="IUP32" s="10"/>
      <c r="IUQ32" s="10"/>
      <c r="IUR32" s="10"/>
      <c r="IUS32" s="10"/>
      <c r="IUT32" s="10"/>
      <c r="IUU32" s="10"/>
      <c r="IUV32" s="10"/>
      <c r="IUW32" s="10"/>
      <c r="IUX32" s="10"/>
      <c r="IUY32" s="10"/>
      <c r="IUZ32" s="10"/>
      <c r="IVA32" s="10"/>
      <c r="IVB32" s="10"/>
      <c r="IVC32" s="10"/>
      <c r="IVD32" s="10"/>
      <c r="IVE32" s="10"/>
      <c r="IVF32" s="10"/>
      <c r="IVG32" s="10"/>
      <c r="IVH32" s="10"/>
      <c r="IVI32" s="10"/>
      <c r="IVJ32" s="10"/>
      <c r="IVK32" s="10"/>
      <c r="IVL32" s="10"/>
      <c r="IVM32" s="10"/>
      <c r="IVN32" s="10"/>
      <c r="IVO32" s="10"/>
      <c r="IVP32" s="10"/>
      <c r="IVQ32" s="10"/>
      <c r="IVR32" s="10"/>
      <c r="IVS32" s="10"/>
      <c r="IVT32" s="10"/>
      <c r="IVU32" s="10"/>
      <c r="IVV32" s="10"/>
      <c r="IVW32" s="10"/>
      <c r="IVX32" s="10"/>
      <c r="IVY32" s="10"/>
      <c r="IVZ32" s="10"/>
      <c r="IWA32" s="10"/>
      <c r="IWB32" s="10"/>
      <c r="IWC32" s="10"/>
      <c r="IWD32" s="10"/>
      <c r="IWE32" s="10"/>
      <c r="IWF32" s="10"/>
      <c r="IWG32" s="10"/>
      <c r="IWH32" s="10"/>
      <c r="IWI32" s="10"/>
      <c r="IWJ32" s="10"/>
      <c r="IWK32" s="10"/>
      <c r="IWL32" s="10"/>
      <c r="IWM32" s="10"/>
      <c r="IWN32" s="10"/>
      <c r="IWO32" s="10"/>
      <c r="IWP32" s="10"/>
      <c r="IWQ32" s="10"/>
      <c r="IWR32" s="10"/>
      <c r="IWS32" s="10"/>
      <c r="IWT32" s="10"/>
      <c r="IWU32" s="10"/>
      <c r="IWV32" s="10"/>
      <c r="IWW32" s="10"/>
      <c r="IWX32" s="10"/>
      <c r="IWY32" s="10"/>
      <c r="IWZ32" s="10"/>
      <c r="IXA32" s="10"/>
      <c r="IXB32" s="10"/>
      <c r="IXC32" s="10"/>
      <c r="IXD32" s="10"/>
      <c r="IXE32" s="10"/>
      <c r="IXF32" s="10"/>
      <c r="IXG32" s="10"/>
      <c r="IXH32" s="10"/>
      <c r="IXI32" s="10"/>
      <c r="IXJ32" s="10"/>
      <c r="IXK32" s="10"/>
      <c r="IXL32" s="10"/>
      <c r="IXM32" s="10"/>
      <c r="IXN32" s="10"/>
      <c r="IXO32" s="10"/>
      <c r="IXP32" s="10"/>
      <c r="IXQ32" s="10"/>
      <c r="IXR32" s="10"/>
      <c r="IXS32" s="10"/>
      <c r="IXT32" s="10"/>
      <c r="IXU32" s="10"/>
      <c r="IXV32" s="10"/>
      <c r="IXW32" s="10"/>
      <c r="IXX32" s="10"/>
      <c r="IXY32" s="10"/>
      <c r="IXZ32" s="10"/>
      <c r="IYA32" s="10"/>
      <c r="IYB32" s="10"/>
      <c r="IYC32" s="10"/>
      <c r="IYD32" s="10"/>
      <c r="IYE32" s="10"/>
      <c r="IYF32" s="10"/>
      <c r="IYG32" s="10"/>
      <c r="IYH32" s="10"/>
      <c r="IYI32" s="10"/>
      <c r="IYJ32" s="10"/>
      <c r="IYK32" s="10"/>
      <c r="IYL32" s="10"/>
      <c r="IYM32" s="10"/>
      <c r="IYN32" s="10"/>
      <c r="IYO32" s="10"/>
      <c r="IYP32" s="10"/>
      <c r="IYQ32" s="10"/>
      <c r="IYR32" s="10"/>
      <c r="IYS32" s="10"/>
      <c r="IYT32" s="10"/>
      <c r="IYU32" s="10"/>
      <c r="IYV32" s="10"/>
      <c r="IYW32" s="10"/>
      <c r="IYX32" s="10"/>
      <c r="IYY32" s="10"/>
      <c r="IYZ32" s="10"/>
      <c r="IZA32" s="10"/>
      <c r="IZB32" s="10"/>
      <c r="IZC32" s="10"/>
      <c r="IZD32" s="10"/>
      <c r="IZE32" s="10"/>
      <c r="IZF32" s="10"/>
      <c r="IZG32" s="10"/>
      <c r="IZH32" s="10"/>
      <c r="IZI32" s="10"/>
      <c r="IZJ32" s="10"/>
      <c r="IZK32" s="10"/>
      <c r="IZL32" s="10"/>
      <c r="IZM32" s="10"/>
      <c r="IZN32" s="10"/>
      <c r="IZO32" s="10"/>
      <c r="IZP32" s="10"/>
      <c r="IZQ32" s="10"/>
      <c r="IZR32" s="10"/>
      <c r="IZS32" s="10"/>
      <c r="IZT32" s="10"/>
      <c r="IZU32" s="10"/>
      <c r="IZV32" s="10"/>
      <c r="IZW32" s="10"/>
      <c r="IZX32" s="10"/>
      <c r="IZY32" s="10"/>
      <c r="IZZ32" s="10"/>
      <c r="JAA32" s="10"/>
      <c r="JAB32" s="10"/>
      <c r="JAC32" s="10"/>
      <c r="JAD32" s="10"/>
      <c r="JAE32" s="10"/>
      <c r="JAF32" s="10"/>
      <c r="JAG32" s="10"/>
      <c r="JAH32" s="10"/>
      <c r="JAI32" s="10"/>
      <c r="JAJ32" s="10"/>
      <c r="JAK32" s="10"/>
      <c r="JAL32" s="10"/>
      <c r="JAM32" s="10"/>
      <c r="JAN32" s="10"/>
      <c r="JAO32" s="10"/>
      <c r="JAP32" s="10"/>
      <c r="JAQ32" s="10"/>
      <c r="JAR32" s="10"/>
      <c r="JAS32" s="10"/>
      <c r="JAT32" s="10"/>
      <c r="JAU32" s="10"/>
      <c r="JAV32" s="10"/>
      <c r="JAW32" s="10"/>
      <c r="JAX32" s="10"/>
      <c r="JAY32" s="10"/>
      <c r="JAZ32" s="10"/>
      <c r="JBA32" s="10"/>
      <c r="JBB32" s="10"/>
      <c r="JBC32" s="10"/>
      <c r="JBD32" s="10"/>
      <c r="JBE32" s="10"/>
      <c r="JBF32" s="10"/>
      <c r="JBG32" s="10"/>
      <c r="JBH32" s="10"/>
      <c r="JBI32" s="10"/>
      <c r="JBJ32" s="10"/>
      <c r="JBK32" s="10"/>
      <c r="JBL32" s="10"/>
      <c r="JBM32" s="10"/>
      <c r="JBN32" s="10"/>
      <c r="JBO32" s="10"/>
      <c r="JBP32" s="10"/>
      <c r="JBQ32" s="10"/>
      <c r="JBR32" s="10"/>
      <c r="JBS32" s="10"/>
      <c r="JBT32" s="10"/>
      <c r="JBU32" s="10"/>
      <c r="JBV32" s="10"/>
      <c r="JBW32" s="10"/>
      <c r="JBX32" s="10"/>
      <c r="JBY32" s="10"/>
      <c r="JBZ32" s="10"/>
      <c r="JCA32" s="10"/>
      <c r="JCB32" s="10"/>
      <c r="JCC32" s="10"/>
      <c r="JCD32" s="10"/>
      <c r="JCE32" s="10"/>
      <c r="JCF32" s="10"/>
      <c r="JCG32" s="10"/>
      <c r="JCH32" s="10"/>
      <c r="JCI32" s="10"/>
      <c r="JCJ32" s="10"/>
      <c r="JCK32" s="10"/>
      <c r="JCL32" s="10"/>
      <c r="JCM32" s="10"/>
      <c r="JCN32" s="10"/>
      <c r="JCO32" s="10"/>
      <c r="JCP32" s="10"/>
      <c r="JCQ32" s="10"/>
      <c r="JCR32" s="10"/>
      <c r="JCS32" s="10"/>
      <c r="JCT32" s="10"/>
      <c r="JCU32" s="10"/>
      <c r="JCV32" s="10"/>
      <c r="JCW32" s="10"/>
      <c r="JCX32" s="10"/>
      <c r="JCY32" s="10"/>
      <c r="JCZ32" s="10"/>
      <c r="JDA32" s="10"/>
      <c r="JDB32" s="10"/>
      <c r="JDC32" s="10"/>
      <c r="JDD32" s="10"/>
      <c r="JDE32" s="10"/>
      <c r="JDF32" s="10"/>
      <c r="JDG32" s="10"/>
      <c r="JDH32" s="10"/>
      <c r="JDI32" s="10"/>
      <c r="JDJ32" s="10"/>
      <c r="JDK32" s="10"/>
      <c r="JDL32" s="10"/>
      <c r="JDM32" s="10"/>
      <c r="JDN32" s="10"/>
      <c r="JDO32" s="10"/>
      <c r="JDP32" s="10"/>
      <c r="JDQ32" s="10"/>
      <c r="JDR32" s="10"/>
      <c r="JDS32" s="10"/>
      <c r="JDT32" s="10"/>
      <c r="JDU32" s="10"/>
      <c r="JDV32" s="10"/>
      <c r="JDW32" s="10"/>
      <c r="JDX32" s="10"/>
      <c r="JDY32" s="10"/>
      <c r="JDZ32" s="10"/>
      <c r="JEA32" s="10"/>
      <c r="JEB32" s="10"/>
      <c r="JEC32" s="10"/>
      <c r="JED32" s="10"/>
      <c r="JEE32" s="10"/>
      <c r="JEF32" s="10"/>
      <c r="JEG32" s="10"/>
      <c r="JEH32" s="10"/>
      <c r="JEI32" s="10"/>
      <c r="JEJ32" s="10"/>
      <c r="JEK32" s="10"/>
      <c r="JEL32" s="10"/>
      <c r="JEM32" s="10"/>
      <c r="JEN32" s="10"/>
      <c r="JEO32" s="10"/>
      <c r="JEP32" s="10"/>
      <c r="JEQ32" s="10"/>
      <c r="JER32" s="10"/>
      <c r="JES32" s="10"/>
      <c r="JET32" s="10"/>
      <c r="JEU32" s="10"/>
      <c r="JEV32" s="10"/>
      <c r="JEW32" s="10"/>
      <c r="JEX32" s="10"/>
      <c r="JEY32" s="10"/>
      <c r="JEZ32" s="10"/>
      <c r="JFA32" s="10"/>
      <c r="JFB32" s="10"/>
      <c r="JFC32" s="10"/>
      <c r="JFD32" s="10"/>
      <c r="JFE32" s="10"/>
      <c r="JFF32" s="10"/>
      <c r="JFG32" s="10"/>
      <c r="JFH32" s="10"/>
      <c r="JFI32" s="10"/>
      <c r="JFJ32" s="10"/>
      <c r="JFK32" s="10"/>
      <c r="JFL32" s="10"/>
      <c r="JFM32" s="10"/>
      <c r="JFN32" s="10"/>
      <c r="JFO32" s="10"/>
      <c r="JFP32" s="10"/>
      <c r="JFQ32" s="10"/>
      <c r="JFR32" s="10"/>
      <c r="JFS32" s="10"/>
      <c r="JFT32" s="10"/>
      <c r="JFU32" s="10"/>
      <c r="JFV32" s="10"/>
      <c r="JFW32" s="10"/>
      <c r="JFX32" s="10"/>
      <c r="JFY32" s="10"/>
      <c r="JFZ32" s="10"/>
      <c r="JGA32" s="10"/>
      <c r="JGB32" s="10"/>
      <c r="JGC32" s="10"/>
      <c r="JGD32" s="10"/>
      <c r="JGE32" s="10"/>
      <c r="JGF32" s="10"/>
      <c r="JGG32" s="10"/>
      <c r="JGH32" s="10"/>
      <c r="JGI32" s="10"/>
      <c r="JGJ32" s="10"/>
      <c r="JGK32" s="10"/>
      <c r="JGL32" s="10"/>
      <c r="JGM32" s="10"/>
      <c r="JGN32" s="10"/>
      <c r="JGO32" s="10"/>
      <c r="JGP32" s="10"/>
      <c r="JGQ32" s="10"/>
      <c r="JGR32" s="10"/>
      <c r="JGS32" s="10"/>
      <c r="JGT32" s="10"/>
      <c r="JGU32" s="10"/>
      <c r="JGV32" s="10"/>
      <c r="JGW32" s="10"/>
      <c r="JGX32" s="10"/>
      <c r="JGY32" s="10"/>
      <c r="JGZ32" s="10"/>
      <c r="JHA32" s="10"/>
      <c r="JHB32" s="10"/>
      <c r="JHC32" s="10"/>
      <c r="JHD32" s="10"/>
      <c r="JHE32" s="10"/>
      <c r="JHF32" s="10"/>
      <c r="JHG32" s="10"/>
      <c r="JHH32" s="10"/>
      <c r="JHI32" s="10"/>
      <c r="JHJ32" s="10"/>
      <c r="JHK32" s="10"/>
      <c r="JHL32" s="10"/>
      <c r="JHM32" s="10"/>
      <c r="JHN32" s="10"/>
      <c r="JHO32" s="10"/>
      <c r="JHP32" s="10"/>
      <c r="JHQ32" s="10"/>
      <c r="JHR32" s="10"/>
      <c r="JHS32" s="10"/>
      <c r="JHT32" s="10"/>
      <c r="JHU32" s="10"/>
      <c r="JHV32" s="10"/>
      <c r="JHW32" s="10"/>
      <c r="JHX32" s="10"/>
      <c r="JHY32" s="10"/>
      <c r="JHZ32" s="10"/>
      <c r="JIA32" s="10"/>
      <c r="JIB32" s="10"/>
      <c r="JIC32" s="10"/>
      <c r="JID32" s="10"/>
      <c r="JIE32" s="10"/>
      <c r="JIF32" s="10"/>
      <c r="JIG32" s="10"/>
      <c r="JIH32" s="10"/>
      <c r="JII32" s="10"/>
      <c r="JIJ32" s="10"/>
      <c r="JIK32" s="10"/>
      <c r="JIL32" s="10"/>
      <c r="JIM32" s="10"/>
      <c r="JIN32" s="10"/>
      <c r="JIO32" s="10"/>
      <c r="JIP32" s="10"/>
      <c r="JIQ32" s="10"/>
      <c r="JIR32" s="10"/>
      <c r="JIS32" s="10"/>
      <c r="JIT32" s="10"/>
      <c r="JIU32" s="10"/>
      <c r="JIV32" s="10"/>
      <c r="JIW32" s="10"/>
      <c r="JIX32" s="10"/>
      <c r="JIY32" s="10"/>
      <c r="JIZ32" s="10"/>
      <c r="JJA32" s="10"/>
      <c r="JJB32" s="10"/>
      <c r="JJC32" s="10"/>
      <c r="JJD32" s="10"/>
      <c r="JJE32" s="10"/>
      <c r="JJF32" s="10"/>
      <c r="JJG32" s="10"/>
      <c r="JJH32" s="10"/>
      <c r="JJI32" s="10"/>
      <c r="JJJ32" s="10"/>
      <c r="JJK32" s="10"/>
      <c r="JJL32" s="10"/>
      <c r="JJM32" s="10"/>
      <c r="JJN32" s="10"/>
      <c r="JJO32" s="10"/>
      <c r="JJP32" s="10"/>
      <c r="JJQ32" s="10"/>
      <c r="JJR32" s="10"/>
      <c r="JJS32" s="10"/>
      <c r="JJT32" s="10"/>
      <c r="JJU32" s="10"/>
      <c r="JJV32" s="10"/>
      <c r="JJW32" s="10"/>
      <c r="JJX32" s="10"/>
      <c r="JJY32" s="10"/>
      <c r="JJZ32" s="10"/>
      <c r="JKA32" s="10"/>
      <c r="JKB32" s="10"/>
      <c r="JKC32" s="10"/>
      <c r="JKD32" s="10"/>
      <c r="JKE32" s="10"/>
      <c r="JKF32" s="10"/>
      <c r="JKG32" s="10"/>
      <c r="JKH32" s="10"/>
      <c r="JKI32" s="10"/>
      <c r="JKJ32" s="10"/>
      <c r="JKK32" s="10"/>
      <c r="JKL32" s="10"/>
      <c r="JKM32" s="10"/>
      <c r="JKN32" s="10"/>
      <c r="JKO32" s="10"/>
      <c r="JKP32" s="10"/>
      <c r="JKQ32" s="10"/>
      <c r="JKR32" s="10"/>
      <c r="JKS32" s="10"/>
      <c r="JKT32" s="10"/>
      <c r="JKU32" s="10"/>
      <c r="JKV32" s="10"/>
      <c r="JKW32" s="10"/>
      <c r="JKX32" s="10"/>
      <c r="JKY32" s="10"/>
      <c r="JKZ32" s="10"/>
      <c r="JLA32" s="10"/>
      <c r="JLB32" s="10"/>
      <c r="JLC32" s="10"/>
      <c r="JLD32" s="10"/>
      <c r="JLE32" s="10"/>
      <c r="JLF32" s="10"/>
      <c r="JLG32" s="10"/>
      <c r="JLH32" s="10"/>
      <c r="JLI32" s="10"/>
      <c r="JLJ32" s="10"/>
      <c r="JLK32" s="10"/>
      <c r="JLL32" s="10"/>
      <c r="JLM32" s="10"/>
      <c r="JLN32" s="10"/>
      <c r="JLO32" s="10"/>
      <c r="JLP32" s="10"/>
      <c r="JLQ32" s="10"/>
      <c r="JLR32" s="10"/>
      <c r="JLS32" s="10"/>
      <c r="JLT32" s="10"/>
      <c r="JLU32" s="10"/>
      <c r="JLV32" s="10"/>
      <c r="JLW32" s="10"/>
      <c r="JLX32" s="10"/>
      <c r="JLY32" s="10"/>
      <c r="JLZ32" s="10"/>
      <c r="JMA32" s="10"/>
      <c r="JMB32" s="10"/>
      <c r="JMC32" s="10"/>
      <c r="JMD32" s="10"/>
      <c r="JME32" s="10"/>
      <c r="JMF32" s="10"/>
      <c r="JMG32" s="10"/>
      <c r="JMH32" s="10"/>
      <c r="JMI32" s="10"/>
      <c r="JMJ32" s="10"/>
      <c r="JMK32" s="10"/>
      <c r="JML32" s="10"/>
      <c r="JMM32" s="10"/>
      <c r="JMN32" s="10"/>
      <c r="JMO32" s="10"/>
      <c r="JMP32" s="10"/>
      <c r="JMQ32" s="10"/>
      <c r="JMR32" s="10"/>
      <c r="JMS32" s="10"/>
      <c r="JMT32" s="10"/>
      <c r="JMU32" s="10"/>
      <c r="JMV32" s="10"/>
      <c r="JMW32" s="10"/>
      <c r="JMX32" s="10"/>
      <c r="JMY32" s="10"/>
      <c r="JMZ32" s="10"/>
      <c r="JNA32" s="10"/>
      <c r="JNB32" s="10"/>
      <c r="JNC32" s="10"/>
      <c r="JND32" s="10"/>
      <c r="JNE32" s="10"/>
      <c r="JNF32" s="10"/>
      <c r="JNG32" s="10"/>
      <c r="JNH32" s="10"/>
      <c r="JNI32" s="10"/>
      <c r="JNJ32" s="10"/>
      <c r="JNK32" s="10"/>
      <c r="JNL32" s="10"/>
      <c r="JNM32" s="10"/>
      <c r="JNN32" s="10"/>
      <c r="JNO32" s="10"/>
      <c r="JNP32" s="10"/>
      <c r="JNQ32" s="10"/>
      <c r="JNR32" s="10"/>
      <c r="JNS32" s="10"/>
      <c r="JNT32" s="10"/>
      <c r="JNU32" s="10"/>
      <c r="JNV32" s="10"/>
      <c r="JNW32" s="10"/>
      <c r="JNX32" s="10"/>
      <c r="JNY32" s="10"/>
      <c r="JNZ32" s="10"/>
      <c r="JOA32" s="10"/>
      <c r="JOB32" s="10"/>
      <c r="JOC32" s="10"/>
      <c r="JOD32" s="10"/>
      <c r="JOE32" s="10"/>
      <c r="JOF32" s="10"/>
      <c r="JOG32" s="10"/>
      <c r="JOH32" s="10"/>
      <c r="JOI32" s="10"/>
      <c r="JOJ32" s="10"/>
      <c r="JOK32" s="10"/>
      <c r="JOL32" s="10"/>
      <c r="JOM32" s="10"/>
      <c r="JON32" s="10"/>
      <c r="JOO32" s="10"/>
      <c r="JOP32" s="10"/>
      <c r="JOQ32" s="10"/>
      <c r="JOR32" s="10"/>
      <c r="JOS32" s="10"/>
      <c r="JOT32" s="10"/>
      <c r="JOU32" s="10"/>
      <c r="JOV32" s="10"/>
      <c r="JOW32" s="10"/>
      <c r="JOX32" s="10"/>
      <c r="JOY32" s="10"/>
      <c r="JOZ32" s="10"/>
      <c r="JPA32" s="10"/>
      <c r="JPB32" s="10"/>
      <c r="JPC32" s="10"/>
      <c r="JPD32" s="10"/>
      <c r="JPE32" s="10"/>
      <c r="JPF32" s="10"/>
      <c r="JPG32" s="10"/>
      <c r="JPH32" s="10"/>
      <c r="JPI32" s="10"/>
      <c r="JPJ32" s="10"/>
      <c r="JPK32" s="10"/>
      <c r="JPL32" s="10"/>
      <c r="JPM32" s="10"/>
      <c r="JPN32" s="10"/>
      <c r="JPO32" s="10"/>
      <c r="JPP32" s="10"/>
      <c r="JPQ32" s="10"/>
      <c r="JPR32" s="10"/>
      <c r="JPS32" s="10"/>
      <c r="JPT32" s="10"/>
      <c r="JPU32" s="10"/>
      <c r="JPV32" s="10"/>
      <c r="JPW32" s="10"/>
      <c r="JPX32" s="10"/>
      <c r="JPY32" s="10"/>
      <c r="JPZ32" s="10"/>
      <c r="JQA32" s="10"/>
      <c r="JQB32" s="10"/>
      <c r="JQC32" s="10"/>
      <c r="JQD32" s="10"/>
      <c r="JQE32" s="10"/>
      <c r="JQF32" s="10"/>
      <c r="JQG32" s="10"/>
      <c r="JQH32" s="10"/>
      <c r="JQI32" s="10"/>
      <c r="JQJ32" s="10"/>
      <c r="JQK32" s="10"/>
      <c r="JQL32" s="10"/>
      <c r="JQM32" s="10"/>
      <c r="JQN32" s="10"/>
      <c r="JQO32" s="10"/>
      <c r="JQP32" s="10"/>
      <c r="JQQ32" s="10"/>
      <c r="JQR32" s="10"/>
      <c r="JQS32" s="10"/>
      <c r="JQT32" s="10"/>
      <c r="JQU32" s="10"/>
      <c r="JQV32" s="10"/>
      <c r="JQW32" s="10"/>
      <c r="JQX32" s="10"/>
      <c r="JQY32" s="10"/>
      <c r="JQZ32" s="10"/>
      <c r="JRA32" s="10"/>
      <c r="JRB32" s="10"/>
      <c r="JRC32" s="10"/>
      <c r="JRD32" s="10"/>
      <c r="JRE32" s="10"/>
      <c r="JRF32" s="10"/>
      <c r="JRG32" s="10"/>
      <c r="JRH32" s="10"/>
      <c r="JRI32" s="10"/>
      <c r="JRJ32" s="10"/>
      <c r="JRK32" s="10"/>
      <c r="JRL32" s="10"/>
      <c r="JRM32" s="10"/>
      <c r="JRN32" s="10"/>
      <c r="JRO32" s="10"/>
      <c r="JRP32" s="10"/>
      <c r="JRQ32" s="10"/>
      <c r="JRR32" s="10"/>
      <c r="JRS32" s="10"/>
      <c r="JRT32" s="10"/>
      <c r="JRU32" s="10"/>
      <c r="JRV32" s="10"/>
      <c r="JRW32" s="10"/>
      <c r="JRX32" s="10"/>
      <c r="JRY32" s="10"/>
      <c r="JRZ32" s="10"/>
      <c r="JSA32" s="10"/>
      <c r="JSB32" s="10"/>
      <c r="JSC32" s="10"/>
      <c r="JSD32" s="10"/>
      <c r="JSE32" s="10"/>
      <c r="JSF32" s="10"/>
      <c r="JSG32" s="10"/>
      <c r="JSH32" s="10"/>
      <c r="JSI32" s="10"/>
      <c r="JSJ32" s="10"/>
      <c r="JSK32" s="10"/>
      <c r="JSL32" s="10"/>
      <c r="JSM32" s="10"/>
      <c r="JSN32" s="10"/>
      <c r="JSO32" s="10"/>
      <c r="JSP32" s="10"/>
      <c r="JSQ32" s="10"/>
      <c r="JSR32" s="10"/>
      <c r="JSS32" s="10"/>
      <c r="JST32" s="10"/>
      <c r="JSU32" s="10"/>
      <c r="JSV32" s="10"/>
      <c r="JSW32" s="10"/>
      <c r="JSX32" s="10"/>
      <c r="JSY32" s="10"/>
      <c r="JSZ32" s="10"/>
      <c r="JTA32" s="10"/>
      <c r="JTB32" s="10"/>
      <c r="JTC32" s="10"/>
      <c r="JTD32" s="10"/>
      <c r="JTE32" s="10"/>
      <c r="JTF32" s="10"/>
      <c r="JTG32" s="10"/>
      <c r="JTH32" s="10"/>
      <c r="JTI32" s="10"/>
      <c r="JTJ32" s="10"/>
      <c r="JTK32" s="10"/>
      <c r="JTL32" s="10"/>
      <c r="JTM32" s="10"/>
      <c r="JTN32" s="10"/>
      <c r="JTO32" s="10"/>
      <c r="JTP32" s="10"/>
      <c r="JTQ32" s="10"/>
      <c r="JTR32" s="10"/>
      <c r="JTS32" s="10"/>
      <c r="JTT32" s="10"/>
      <c r="JTU32" s="10"/>
      <c r="JTV32" s="10"/>
      <c r="JTW32" s="10"/>
      <c r="JTX32" s="10"/>
      <c r="JTY32" s="10"/>
      <c r="JTZ32" s="10"/>
      <c r="JUA32" s="10"/>
      <c r="JUB32" s="10"/>
      <c r="JUC32" s="10"/>
      <c r="JUD32" s="10"/>
      <c r="JUE32" s="10"/>
      <c r="JUF32" s="10"/>
      <c r="JUG32" s="10"/>
      <c r="JUH32" s="10"/>
      <c r="JUI32" s="10"/>
      <c r="JUJ32" s="10"/>
      <c r="JUK32" s="10"/>
      <c r="JUL32" s="10"/>
      <c r="JUM32" s="10"/>
      <c r="JUN32" s="10"/>
      <c r="JUO32" s="10"/>
      <c r="JUP32" s="10"/>
      <c r="JUQ32" s="10"/>
      <c r="JUR32" s="10"/>
      <c r="JUS32" s="10"/>
      <c r="JUT32" s="10"/>
      <c r="JUU32" s="10"/>
      <c r="JUV32" s="10"/>
      <c r="JUW32" s="10"/>
      <c r="JUX32" s="10"/>
      <c r="JUY32" s="10"/>
      <c r="JUZ32" s="10"/>
      <c r="JVA32" s="10"/>
      <c r="JVB32" s="10"/>
      <c r="JVC32" s="10"/>
      <c r="JVD32" s="10"/>
      <c r="JVE32" s="10"/>
      <c r="JVF32" s="10"/>
      <c r="JVG32" s="10"/>
      <c r="JVH32" s="10"/>
      <c r="JVI32" s="10"/>
      <c r="JVJ32" s="10"/>
      <c r="JVK32" s="10"/>
      <c r="JVL32" s="10"/>
      <c r="JVM32" s="10"/>
      <c r="JVN32" s="10"/>
      <c r="JVO32" s="10"/>
      <c r="JVP32" s="10"/>
      <c r="JVQ32" s="10"/>
      <c r="JVR32" s="10"/>
      <c r="JVS32" s="10"/>
      <c r="JVT32" s="10"/>
      <c r="JVU32" s="10"/>
      <c r="JVV32" s="10"/>
      <c r="JVW32" s="10"/>
      <c r="JVX32" s="10"/>
      <c r="JVY32" s="10"/>
      <c r="JVZ32" s="10"/>
      <c r="JWA32" s="10"/>
      <c r="JWB32" s="10"/>
      <c r="JWC32" s="10"/>
      <c r="JWD32" s="10"/>
      <c r="JWE32" s="10"/>
      <c r="JWF32" s="10"/>
      <c r="JWG32" s="10"/>
      <c r="JWH32" s="10"/>
      <c r="JWI32" s="10"/>
      <c r="JWJ32" s="10"/>
      <c r="JWK32" s="10"/>
      <c r="JWL32" s="10"/>
      <c r="JWM32" s="10"/>
      <c r="JWN32" s="10"/>
      <c r="JWO32" s="10"/>
      <c r="JWP32" s="10"/>
      <c r="JWQ32" s="10"/>
      <c r="JWR32" s="10"/>
      <c r="JWS32" s="10"/>
      <c r="JWT32" s="10"/>
      <c r="JWU32" s="10"/>
      <c r="JWV32" s="10"/>
      <c r="JWW32" s="10"/>
      <c r="JWX32" s="10"/>
      <c r="JWY32" s="10"/>
      <c r="JWZ32" s="10"/>
      <c r="JXA32" s="10"/>
      <c r="JXB32" s="10"/>
      <c r="JXC32" s="10"/>
      <c r="JXD32" s="10"/>
      <c r="JXE32" s="10"/>
      <c r="JXF32" s="10"/>
      <c r="JXG32" s="10"/>
      <c r="JXH32" s="10"/>
      <c r="JXI32" s="10"/>
      <c r="JXJ32" s="10"/>
      <c r="JXK32" s="10"/>
      <c r="JXL32" s="10"/>
      <c r="JXM32" s="10"/>
      <c r="JXN32" s="10"/>
      <c r="JXO32" s="10"/>
      <c r="JXP32" s="10"/>
      <c r="JXQ32" s="10"/>
      <c r="JXR32" s="10"/>
      <c r="JXS32" s="10"/>
      <c r="JXT32" s="10"/>
      <c r="JXU32" s="10"/>
      <c r="JXV32" s="10"/>
      <c r="JXW32" s="10"/>
      <c r="JXX32" s="10"/>
      <c r="JXY32" s="10"/>
      <c r="JXZ32" s="10"/>
      <c r="JYA32" s="10"/>
      <c r="JYB32" s="10"/>
      <c r="JYC32" s="10"/>
      <c r="JYD32" s="10"/>
      <c r="JYE32" s="10"/>
      <c r="JYF32" s="10"/>
      <c r="JYG32" s="10"/>
      <c r="JYH32" s="10"/>
      <c r="JYI32" s="10"/>
      <c r="JYJ32" s="10"/>
      <c r="JYK32" s="10"/>
      <c r="JYL32" s="10"/>
      <c r="JYM32" s="10"/>
      <c r="JYN32" s="10"/>
      <c r="JYO32" s="10"/>
      <c r="JYP32" s="10"/>
      <c r="JYQ32" s="10"/>
      <c r="JYR32" s="10"/>
      <c r="JYS32" s="10"/>
      <c r="JYT32" s="10"/>
      <c r="JYU32" s="10"/>
      <c r="JYV32" s="10"/>
      <c r="JYW32" s="10"/>
      <c r="JYX32" s="10"/>
      <c r="JYY32" s="10"/>
      <c r="JYZ32" s="10"/>
      <c r="JZA32" s="10"/>
      <c r="JZB32" s="10"/>
      <c r="JZC32" s="10"/>
      <c r="JZD32" s="10"/>
      <c r="JZE32" s="10"/>
      <c r="JZF32" s="10"/>
      <c r="JZG32" s="10"/>
      <c r="JZH32" s="10"/>
      <c r="JZI32" s="10"/>
      <c r="JZJ32" s="10"/>
      <c r="JZK32" s="10"/>
      <c r="JZL32" s="10"/>
      <c r="JZM32" s="10"/>
      <c r="JZN32" s="10"/>
      <c r="JZO32" s="10"/>
      <c r="JZP32" s="10"/>
      <c r="JZQ32" s="10"/>
      <c r="JZR32" s="10"/>
      <c r="JZS32" s="10"/>
      <c r="JZT32" s="10"/>
      <c r="JZU32" s="10"/>
      <c r="JZV32" s="10"/>
      <c r="JZW32" s="10"/>
      <c r="JZX32" s="10"/>
      <c r="JZY32" s="10"/>
      <c r="JZZ32" s="10"/>
      <c r="KAA32" s="10"/>
      <c r="KAB32" s="10"/>
      <c r="KAC32" s="10"/>
      <c r="KAD32" s="10"/>
      <c r="KAE32" s="10"/>
      <c r="KAF32" s="10"/>
      <c r="KAG32" s="10"/>
      <c r="KAH32" s="10"/>
      <c r="KAI32" s="10"/>
      <c r="KAJ32" s="10"/>
      <c r="KAK32" s="10"/>
      <c r="KAL32" s="10"/>
      <c r="KAM32" s="10"/>
      <c r="KAN32" s="10"/>
      <c r="KAO32" s="10"/>
      <c r="KAP32" s="10"/>
      <c r="KAQ32" s="10"/>
      <c r="KAR32" s="10"/>
      <c r="KAS32" s="10"/>
      <c r="KAT32" s="10"/>
      <c r="KAU32" s="10"/>
      <c r="KAV32" s="10"/>
      <c r="KAW32" s="10"/>
      <c r="KAX32" s="10"/>
      <c r="KAY32" s="10"/>
      <c r="KAZ32" s="10"/>
      <c r="KBA32" s="10"/>
      <c r="KBB32" s="10"/>
      <c r="KBC32" s="10"/>
      <c r="KBD32" s="10"/>
      <c r="KBE32" s="10"/>
      <c r="KBF32" s="10"/>
      <c r="KBG32" s="10"/>
      <c r="KBH32" s="10"/>
      <c r="KBI32" s="10"/>
      <c r="KBJ32" s="10"/>
      <c r="KBK32" s="10"/>
      <c r="KBL32" s="10"/>
      <c r="KBM32" s="10"/>
      <c r="KBN32" s="10"/>
      <c r="KBO32" s="10"/>
      <c r="KBP32" s="10"/>
      <c r="KBQ32" s="10"/>
      <c r="KBR32" s="10"/>
      <c r="KBS32" s="10"/>
      <c r="KBT32" s="10"/>
      <c r="KBU32" s="10"/>
      <c r="KBV32" s="10"/>
      <c r="KBW32" s="10"/>
      <c r="KBX32" s="10"/>
      <c r="KBY32" s="10"/>
      <c r="KBZ32" s="10"/>
      <c r="KCA32" s="10"/>
      <c r="KCB32" s="10"/>
      <c r="KCC32" s="10"/>
      <c r="KCD32" s="10"/>
      <c r="KCE32" s="10"/>
      <c r="KCF32" s="10"/>
      <c r="KCG32" s="10"/>
      <c r="KCH32" s="10"/>
      <c r="KCI32" s="10"/>
      <c r="KCJ32" s="10"/>
      <c r="KCK32" s="10"/>
      <c r="KCL32" s="10"/>
      <c r="KCM32" s="10"/>
      <c r="KCN32" s="10"/>
      <c r="KCO32" s="10"/>
      <c r="KCP32" s="10"/>
      <c r="KCQ32" s="10"/>
      <c r="KCR32" s="10"/>
      <c r="KCS32" s="10"/>
      <c r="KCT32" s="10"/>
      <c r="KCU32" s="10"/>
      <c r="KCV32" s="10"/>
      <c r="KCW32" s="10"/>
      <c r="KCX32" s="10"/>
      <c r="KCY32" s="10"/>
      <c r="KCZ32" s="10"/>
      <c r="KDA32" s="10"/>
      <c r="KDB32" s="10"/>
      <c r="KDC32" s="10"/>
      <c r="KDD32" s="10"/>
      <c r="KDE32" s="10"/>
      <c r="KDF32" s="10"/>
      <c r="KDG32" s="10"/>
      <c r="KDH32" s="10"/>
      <c r="KDI32" s="10"/>
      <c r="KDJ32" s="10"/>
      <c r="KDK32" s="10"/>
      <c r="KDL32" s="10"/>
      <c r="KDM32" s="10"/>
      <c r="KDN32" s="10"/>
      <c r="KDO32" s="10"/>
      <c r="KDP32" s="10"/>
      <c r="KDQ32" s="10"/>
      <c r="KDR32" s="10"/>
      <c r="KDS32" s="10"/>
      <c r="KDT32" s="10"/>
      <c r="KDU32" s="10"/>
      <c r="KDV32" s="10"/>
      <c r="KDW32" s="10"/>
      <c r="KDX32" s="10"/>
      <c r="KDY32" s="10"/>
      <c r="KDZ32" s="10"/>
      <c r="KEA32" s="10"/>
      <c r="KEB32" s="10"/>
      <c r="KEC32" s="10"/>
      <c r="KED32" s="10"/>
      <c r="KEE32" s="10"/>
      <c r="KEF32" s="10"/>
      <c r="KEG32" s="10"/>
      <c r="KEH32" s="10"/>
      <c r="KEI32" s="10"/>
      <c r="KEJ32" s="10"/>
      <c r="KEK32" s="10"/>
      <c r="KEL32" s="10"/>
      <c r="KEM32" s="10"/>
      <c r="KEN32" s="10"/>
      <c r="KEO32" s="10"/>
      <c r="KEP32" s="10"/>
      <c r="KEQ32" s="10"/>
      <c r="KER32" s="10"/>
      <c r="KES32" s="10"/>
      <c r="KET32" s="10"/>
      <c r="KEU32" s="10"/>
      <c r="KEV32" s="10"/>
      <c r="KEW32" s="10"/>
      <c r="KEX32" s="10"/>
      <c r="KEY32" s="10"/>
      <c r="KEZ32" s="10"/>
      <c r="KFA32" s="10"/>
      <c r="KFB32" s="10"/>
      <c r="KFC32" s="10"/>
      <c r="KFD32" s="10"/>
      <c r="KFE32" s="10"/>
      <c r="KFF32" s="10"/>
      <c r="KFG32" s="10"/>
      <c r="KFH32" s="10"/>
      <c r="KFI32" s="10"/>
      <c r="KFJ32" s="10"/>
      <c r="KFK32" s="10"/>
      <c r="KFL32" s="10"/>
      <c r="KFM32" s="10"/>
      <c r="KFN32" s="10"/>
      <c r="KFO32" s="10"/>
      <c r="KFP32" s="10"/>
      <c r="KFQ32" s="10"/>
      <c r="KFR32" s="10"/>
      <c r="KFS32" s="10"/>
      <c r="KFT32" s="10"/>
      <c r="KFU32" s="10"/>
      <c r="KFV32" s="10"/>
      <c r="KFW32" s="10"/>
      <c r="KFX32" s="10"/>
      <c r="KFY32" s="10"/>
      <c r="KFZ32" s="10"/>
      <c r="KGA32" s="10"/>
      <c r="KGB32" s="10"/>
      <c r="KGC32" s="10"/>
      <c r="KGD32" s="10"/>
      <c r="KGE32" s="10"/>
      <c r="KGF32" s="10"/>
      <c r="KGG32" s="10"/>
      <c r="KGH32" s="10"/>
      <c r="KGI32" s="10"/>
      <c r="KGJ32" s="10"/>
      <c r="KGK32" s="10"/>
      <c r="KGL32" s="10"/>
      <c r="KGM32" s="10"/>
      <c r="KGN32" s="10"/>
      <c r="KGO32" s="10"/>
      <c r="KGP32" s="10"/>
      <c r="KGQ32" s="10"/>
      <c r="KGR32" s="10"/>
      <c r="KGS32" s="10"/>
      <c r="KGT32" s="10"/>
      <c r="KGU32" s="10"/>
      <c r="KGV32" s="10"/>
      <c r="KGW32" s="10"/>
      <c r="KGX32" s="10"/>
      <c r="KGY32" s="10"/>
      <c r="KGZ32" s="10"/>
      <c r="KHA32" s="10"/>
      <c r="KHB32" s="10"/>
      <c r="KHC32" s="10"/>
      <c r="KHD32" s="10"/>
      <c r="KHE32" s="10"/>
      <c r="KHF32" s="10"/>
      <c r="KHG32" s="10"/>
      <c r="KHH32" s="10"/>
      <c r="KHI32" s="10"/>
      <c r="KHJ32" s="10"/>
      <c r="KHK32" s="10"/>
      <c r="KHL32" s="10"/>
      <c r="KHM32" s="10"/>
      <c r="KHN32" s="10"/>
      <c r="KHO32" s="10"/>
      <c r="KHP32" s="10"/>
      <c r="KHQ32" s="10"/>
      <c r="KHR32" s="10"/>
      <c r="KHS32" s="10"/>
      <c r="KHT32" s="10"/>
      <c r="KHU32" s="10"/>
      <c r="KHV32" s="10"/>
      <c r="KHW32" s="10"/>
      <c r="KHX32" s="10"/>
      <c r="KHY32" s="10"/>
      <c r="KHZ32" s="10"/>
      <c r="KIA32" s="10"/>
      <c r="KIB32" s="10"/>
      <c r="KIC32" s="10"/>
      <c r="KID32" s="10"/>
      <c r="KIE32" s="10"/>
      <c r="KIF32" s="10"/>
      <c r="KIG32" s="10"/>
      <c r="KIH32" s="10"/>
      <c r="KII32" s="10"/>
      <c r="KIJ32" s="10"/>
      <c r="KIK32" s="10"/>
      <c r="KIL32" s="10"/>
      <c r="KIM32" s="10"/>
      <c r="KIN32" s="10"/>
      <c r="KIO32" s="10"/>
      <c r="KIP32" s="10"/>
      <c r="KIQ32" s="10"/>
      <c r="KIR32" s="10"/>
      <c r="KIS32" s="10"/>
      <c r="KIT32" s="10"/>
      <c r="KIU32" s="10"/>
      <c r="KIV32" s="10"/>
      <c r="KIW32" s="10"/>
      <c r="KIX32" s="10"/>
      <c r="KIY32" s="10"/>
      <c r="KIZ32" s="10"/>
      <c r="KJA32" s="10"/>
      <c r="KJB32" s="10"/>
      <c r="KJC32" s="10"/>
      <c r="KJD32" s="10"/>
      <c r="KJE32" s="10"/>
      <c r="KJF32" s="10"/>
      <c r="KJG32" s="10"/>
      <c r="KJH32" s="10"/>
      <c r="KJI32" s="10"/>
      <c r="KJJ32" s="10"/>
      <c r="KJK32" s="10"/>
      <c r="KJL32" s="10"/>
      <c r="KJM32" s="10"/>
      <c r="KJN32" s="10"/>
      <c r="KJO32" s="10"/>
      <c r="KJP32" s="10"/>
      <c r="KJQ32" s="10"/>
      <c r="KJR32" s="10"/>
      <c r="KJS32" s="10"/>
      <c r="KJT32" s="10"/>
      <c r="KJU32" s="10"/>
      <c r="KJV32" s="10"/>
      <c r="KJW32" s="10"/>
      <c r="KJX32" s="10"/>
      <c r="KJY32" s="10"/>
      <c r="KJZ32" s="10"/>
      <c r="KKA32" s="10"/>
      <c r="KKB32" s="10"/>
      <c r="KKC32" s="10"/>
      <c r="KKD32" s="10"/>
      <c r="KKE32" s="10"/>
      <c r="KKF32" s="10"/>
      <c r="KKG32" s="10"/>
      <c r="KKH32" s="10"/>
      <c r="KKI32" s="10"/>
      <c r="KKJ32" s="10"/>
      <c r="KKK32" s="10"/>
      <c r="KKL32" s="10"/>
      <c r="KKM32" s="10"/>
      <c r="KKN32" s="10"/>
      <c r="KKO32" s="10"/>
      <c r="KKP32" s="10"/>
      <c r="KKQ32" s="10"/>
      <c r="KKR32" s="10"/>
      <c r="KKS32" s="10"/>
      <c r="KKT32" s="10"/>
      <c r="KKU32" s="10"/>
      <c r="KKV32" s="10"/>
      <c r="KKW32" s="10"/>
      <c r="KKX32" s="10"/>
      <c r="KKY32" s="10"/>
      <c r="KKZ32" s="10"/>
      <c r="KLA32" s="10"/>
      <c r="KLB32" s="10"/>
      <c r="KLC32" s="10"/>
      <c r="KLD32" s="10"/>
      <c r="KLE32" s="10"/>
      <c r="KLF32" s="10"/>
      <c r="KLG32" s="10"/>
      <c r="KLH32" s="10"/>
      <c r="KLI32" s="10"/>
      <c r="KLJ32" s="10"/>
      <c r="KLK32" s="10"/>
      <c r="KLL32" s="10"/>
      <c r="KLM32" s="10"/>
      <c r="KLN32" s="10"/>
      <c r="KLO32" s="10"/>
      <c r="KLP32" s="10"/>
      <c r="KLQ32" s="10"/>
      <c r="KLR32" s="10"/>
      <c r="KLS32" s="10"/>
      <c r="KLT32" s="10"/>
      <c r="KLU32" s="10"/>
      <c r="KLV32" s="10"/>
      <c r="KLW32" s="10"/>
      <c r="KLX32" s="10"/>
      <c r="KLY32" s="10"/>
      <c r="KLZ32" s="10"/>
      <c r="KMA32" s="10"/>
      <c r="KMB32" s="10"/>
      <c r="KMC32" s="10"/>
      <c r="KMD32" s="10"/>
      <c r="KME32" s="10"/>
      <c r="KMF32" s="10"/>
      <c r="KMG32" s="10"/>
      <c r="KMH32" s="10"/>
      <c r="KMI32" s="10"/>
      <c r="KMJ32" s="10"/>
      <c r="KMK32" s="10"/>
      <c r="KML32" s="10"/>
      <c r="KMM32" s="10"/>
      <c r="KMN32" s="10"/>
      <c r="KMO32" s="10"/>
      <c r="KMP32" s="10"/>
      <c r="KMQ32" s="10"/>
      <c r="KMR32" s="10"/>
      <c r="KMS32" s="10"/>
      <c r="KMT32" s="10"/>
      <c r="KMU32" s="10"/>
      <c r="KMV32" s="10"/>
      <c r="KMW32" s="10"/>
      <c r="KMX32" s="10"/>
      <c r="KMY32" s="10"/>
      <c r="KMZ32" s="10"/>
      <c r="KNA32" s="10"/>
      <c r="KNB32" s="10"/>
      <c r="KNC32" s="10"/>
      <c r="KND32" s="10"/>
      <c r="KNE32" s="10"/>
      <c r="KNF32" s="10"/>
      <c r="KNG32" s="10"/>
      <c r="KNH32" s="10"/>
      <c r="KNI32" s="10"/>
      <c r="KNJ32" s="10"/>
      <c r="KNK32" s="10"/>
      <c r="KNL32" s="10"/>
      <c r="KNM32" s="10"/>
      <c r="KNN32" s="10"/>
      <c r="KNO32" s="10"/>
      <c r="KNP32" s="10"/>
      <c r="KNQ32" s="10"/>
      <c r="KNR32" s="10"/>
      <c r="KNS32" s="10"/>
      <c r="KNT32" s="10"/>
      <c r="KNU32" s="10"/>
      <c r="KNV32" s="10"/>
      <c r="KNW32" s="10"/>
      <c r="KNX32" s="10"/>
      <c r="KNY32" s="10"/>
      <c r="KNZ32" s="10"/>
      <c r="KOA32" s="10"/>
      <c r="KOB32" s="10"/>
      <c r="KOC32" s="10"/>
      <c r="KOD32" s="10"/>
      <c r="KOE32" s="10"/>
      <c r="KOF32" s="10"/>
      <c r="KOG32" s="10"/>
      <c r="KOH32" s="10"/>
      <c r="KOI32" s="10"/>
      <c r="KOJ32" s="10"/>
      <c r="KOK32" s="10"/>
      <c r="KOL32" s="10"/>
      <c r="KOM32" s="10"/>
      <c r="KON32" s="10"/>
      <c r="KOO32" s="10"/>
      <c r="KOP32" s="10"/>
      <c r="KOQ32" s="10"/>
      <c r="KOR32" s="10"/>
      <c r="KOS32" s="10"/>
      <c r="KOT32" s="10"/>
      <c r="KOU32" s="10"/>
      <c r="KOV32" s="10"/>
      <c r="KOW32" s="10"/>
      <c r="KOX32" s="10"/>
      <c r="KOY32" s="10"/>
      <c r="KOZ32" s="10"/>
      <c r="KPA32" s="10"/>
      <c r="KPB32" s="10"/>
      <c r="KPC32" s="10"/>
      <c r="KPD32" s="10"/>
      <c r="KPE32" s="10"/>
      <c r="KPF32" s="10"/>
      <c r="KPG32" s="10"/>
      <c r="KPH32" s="10"/>
      <c r="KPI32" s="10"/>
      <c r="KPJ32" s="10"/>
      <c r="KPK32" s="10"/>
      <c r="KPL32" s="10"/>
      <c r="KPM32" s="10"/>
      <c r="KPN32" s="10"/>
      <c r="KPO32" s="10"/>
      <c r="KPP32" s="10"/>
      <c r="KPQ32" s="10"/>
      <c r="KPR32" s="10"/>
      <c r="KPS32" s="10"/>
      <c r="KPT32" s="10"/>
      <c r="KPU32" s="10"/>
      <c r="KPV32" s="10"/>
      <c r="KPW32" s="10"/>
      <c r="KPX32" s="10"/>
      <c r="KPY32" s="10"/>
      <c r="KPZ32" s="10"/>
      <c r="KQA32" s="10"/>
      <c r="KQB32" s="10"/>
      <c r="KQC32" s="10"/>
      <c r="KQD32" s="10"/>
      <c r="KQE32" s="10"/>
      <c r="KQF32" s="10"/>
      <c r="KQG32" s="10"/>
      <c r="KQH32" s="10"/>
      <c r="KQI32" s="10"/>
      <c r="KQJ32" s="10"/>
      <c r="KQK32" s="10"/>
      <c r="KQL32" s="10"/>
      <c r="KQM32" s="10"/>
      <c r="KQN32" s="10"/>
      <c r="KQO32" s="10"/>
      <c r="KQP32" s="10"/>
      <c r="KQQ32" s="10"/>
      <c r="KQR32" s="10"/>
      <c r="KQS32" s="10"/>
      <c r="KQT32" s="10"/>
      <c r="KQU32" s="10"/>
      <c r="KQV32" s="10"/>
      <c r="KQW32" s="10"/>
      <c r="KQX32" s="10"/>
      <c r="KQY32" s="10"/>
      <c r="KQZ32" s="10"/>
      <c r="KRA32" s="10"/>
      <c r="KRB32" s="10"/>
      <c r="KRC32" s="10"/>
      <c r="KRD32" s="10"/>
      <c r="KRE32" s="10"/>
      <c r="KRF32" s="10"/>
      <c r="KRG32" s="10"/>
      <c r="KRH32" s="10"/>
      <c r="KRI32" s="10"/>
      <c r="KRJ32" s="10"/>
      <c r="KRK32" s="10"/>
      <c r="KRL32" s="10"/>
      <c r="KRM32" s="10"/>
      <c r="KRN32" s="10"/>
      <c r="KRO32" s="10"/>
      <c r="KRP32" s="10"/>
      <c r="KRQ32" s="10"/>
      <c r="KRR32" s="10"/>
      <c r="KRS32" s="10"/>
      <c r="KRT32" s="10"/>
      <c r="KRU32" s="10"/>
      <c r="KRV32" s="10"/>
      <c r="KRW32" s="10"/>
      <c r="KRX32" s="10"/>
      <c r="KRY32" s="10"/>
      <c r="KRZ32" s="10"/>
      <c r="KSA32" s="10"/>
      <c r="KSB32" s="10"/>
      <c r="KSC32" s="10"/>
      <c r="KSD32" s="10"/>
      <c r="KSE32" s="10"/>
      <c r="KSF32" s="10"/>
      <c r="KSG32" s="10"/>
      <c r="KSH32" s="10"/>
      <c r="KSI32" s="10"/>
      <c r="KSJ32" s="10"/>
      <c r="KSK32" s="10"/>
      <c r="KSL32" s="10"/>
      <c r="KSM32" s="10"/>
      <c r="KSN32" s="10"/>
      <c r="KSO32" s="10"/>
      <c r="KSP32" s="10"/>
      <c r="KSQ32" s="10"/>
      <c r="KSR32" s="10"/>
      <c r="KSS32" s="10"/>
      <c r="KST32" s="10"/>
      <c r="KSU32" s="10"/>
      <c r="KSV32" s="10"/>
      <c r="KSW32" s="10"/>
      <c r="KSX32" s="10"/>
      <c r="KSY32" s="10"/>
      <c r="KSZ32" s="10"/>
      <c r="KTA32" s="10"/>
      <c r="KTB32" s="10"/>
      <c r="KTC32" s="10"/>
      <c r="KTD32" s="10"/>
      <c r="KTE32" s="10"/>
      <c r="KTF32" s="10"/>
      <c r="KTG32" s="10"/>
      <c r="KTH32" s="10"/>
      <c r="KTI32" s="10"/>
      <c r="KTJ32" s="10"/>
      <c r="KTK32" s="10"/>
      <c r="KTL32" s="10"/>
      <c r="KTM32" s="10"/>
      <c r="KTN32" s="10"/>
      <c r="KTO32" s="10"/>
      <c r="KTP32" s="10"/>
      <c r="KTQ32" s="10"/>
      <c r="KTR32" s="10"/>
      <c r="KTS32" s="10"/>
      <c r="KTT32" s="10"/>
      <c r="KTU32" s="10"/>
      <c r="KTV32" s="10"/>
      <c r="KTW32" s="10"/>
      <c r="KTX32" s="10"/>
      <c r="KTY32" s="10"/>
      <c r="KTZ32" s="10"/>
      <c r="KUA32" s="10"/>
      <c r="KUB32" s="10"/>
      <c r="KUC32" s="10"/>
      <c r="KUD32" s="10"/>
      <c r="KUE32" s="10"/>
      <c r="KUF32" s="10"/>
      <c r="KUG32" s="10"/>
      <c r="KUH32" s="10"/>
      <c r="KUI32" s="10"/>
      <c r="KUJ32" s="10"/>
      <c r="KUK32" s="10"/>
      <c r="KUL32" s="10"/>
      <c r="KUM32" s="10"/>
      <c r="KUN32" s="10"/>
      <c r="KUO32" s="10"/>
      <c r="KUP32" s="10"/>
      <c r="KUQ32" s="10"/>
      <c r="KUR32" s="10"/>
      <c r="KUS32" s="10"/>
      <c r="KUT32" s="10"/>
      <c r="KUU32" s="10"/>
      <c r="KUV32" s="10"/>
      <c r="KUW32" s="10"/>
      <c r="KUX32" s="10"/>
      <c r="KUY32" s="10"/>
      <c r="KUZ32" s="10"/>
      <c r="KVA32" s="10"/>
      <c r="KVB32" s="10"/>
      <c r="KVC32" s="10"/>
      <c r="KVD32" s="10"/>
      <c r="KVE32" s="10"/>
      <c r="KVF32" s="10"/>
      <c r="KVG32" s="10"/>
      <c r="KVH32" s="10"/>
      <c r="KVI32" s="10"/>
      <c r="KVJ32" s="10"/>
      <c r="KVK32" s="10"/>
      <c r="KVL32" s="10"/>
      <c r="KVM32" s="10"/>
      <c r="KVN32" s="10"/>
      <c r="KVO32" s="10"/>
      <c r="KVP32" s="10"/>
      <c r="KVQ32" s="10"/>
      <c r="KVR32" s="10"/>
      <c r="KVS32" s="10"/>
      <c r="KVT32" s="10"/>
      <c r="KVU32" s="10"/>
      <c r="KVV32" s="10"/>
      <c r="KVW32" s="10"/>
      <c r="KVX32" s="10"/>
      <c r="KVY32" s="10"/>
      <c r="KVZ32" s="10"/>
      <c r="KWA32" s="10"/>
      <c r="KWB32" s="10"/>
      <c r="KWC32" s="10"/>
      <c r="KWD32" s="10"/>
      <c r="KWE32" s="10"/>
      <c r="KWF32" s="10"/>
      <c r="KWG32" s="10"/>
      <c r="KWH32" s="10"/>
      <c r="KWI32" s="10"/>
      <c r="KWJ32" s="10"/>
      <c r="KWK32" s="10"/>
      <c r="KWL32" s="10"/>
      <c r="KWM32" s="10"/>
      <c r="KWN32" s="10"/>
      <c r="KWO32" s="10"/>
      <c r="KWP32" s="10"/>
      <c r="KWQ32" s="10"/>
      <c r="KWR32" s="10"/>
      <c r="KWS32" s="10"/>
      <c r="KWT32" s="10"/>
      <c r="KWU32" s="10"/>
      <c r="KWV32" s="10"/>
      <c r="KWW32" s="10"/>
      <c r="KWX32" s="10"/>
      <c r="KWY32" s="10"/>
      <c r="KWZ32" s="10"/>
      <c r="KXA32" s="10"/>
      <c r="KXB32" s="10"/>
      <c r="KXC32" s="10"/>
      <c r="KXD32" s="10"/>
      <c r="KXE32" s="10"/>
      <c r="KXF32" s="10"/>
      <c r="KXG32" s="10"/>
      <c r="KXH32" s="10"/>
      <c r="KXI32" s="10"/>
      <c r="KXJ32" s="10"/>
      <c r="KXK32" s="10"/>
      <c r="KXL32" s="10"/>
      <c r="KXM32" s="10"/>
      <c r="KXN32" s="10"/>
      <c r="KXO32" s="10"/>
      <c r="KXP32" s="10"/>
      <c r="KXQ32" s="10"/>
      <c r="KXR32" s="10"/>
      <c r="KXS32" s="10"/>
      <c r="KXT32" s="10"/>
      <c r="KXU32" s="10"/>
      <c r="KXV32" s="10"/>
      <c r="KXW32" s="10"/>
      <c r="KXX32" s="10"/>
      <c r="KXY32" s="10"/>
      <c r="KXZ32" s="10"/>
      <c r="KYA32" s="10"/>
      <c r="KYB32" s="10"/>
      <c r="KYC32" s="10"/>
      <c r="KYD32" s="10"/>
      <c r="KYE32" s="10"/>
      <c r="KYF32" s="10"/>
      <c r="KYG32" s="10"/>
      <c r="KYH32" s="10"/>
      <c r="KYI32" s="10"/>
      <c r="KYJ32" s="10"/>
      <c r="KYK32" s="10"/>
      <c r="KYL32" s="10"/>
      <c r="KYM32" s="10"/>
      <c r="KYN32" s="10"/>
      <c r="KYO32" s="10"/>
      <c r="KYP32" s="10"/>
      <c r="KYQ32" s="10"/>
      <c r="KYR32" s="10"/>
      <c r="KYS32" s="10"/>
      <c r="KYT32" s="10"/>
      <c r="KYU32" s="10"/>
      <c r="KYV32" s="10"/>
      <c r="KYW32" s="10"/>
      <c r="KYX32" s="10"/>
      <c r="KYY32" s="10"/>
      <c r="KYZ32" s="10"/>
      <c r="KZA32" s="10"/>
      <c r="KZB32" s="10"/>
      <c r="KZC32" s="10"/>
      <c r="KZD32" s="10"/>
      <c r="KZE32" s="10"/>
      <c r="KZF32" s="10"/>
      <c r="KZG32" s="10"/>
      <c r="KZH32" s="10"/>
      <c r="KZI32" s="10"/>
      <c r="KZJ32" s="10"/>
      <c r="KZK32" s="10"/>
      <c r="KZL32" s="10"/>
      <c r="KZM32" s="10"/>
      <c r="KZN32" s="10"/>
      <c r="KZO32" s="10"/>
      <c r="KZP32" s="10"/>
      <c r="KZQ32" s="10"/>
      <c r="KZR32" s="10"/>
      <c r="KZS32" s="10"/>
      <c r="KZT32" s="10"/>
      <c r="KZU32" s="10"/>
      <c r="KZV32" s="10"/>
      <c r="KZW32" s="10"/>
      <c r="KZX32" s="10"/>
      <c r="KZY32" s="10"/>
      <c r="KZZ32" s="10"/>
      <c r="LAA32" s="10"/>
      <c r="LAB32" s="10"/>
      <c r="LAC32" s="10"/>
      <c r="LAD32" s="10"/>
      <c r="LAE32" s="10"/>
      <c r="LAF32" s="10"/>
      <c r="LAG32" s="10"/>
      <c r="LAH32" s="10"/>
      <c r="LAI32" s="10"/>
      <c r="LAJ32" s="10"/>
      <c r="LAK32" s="10"/>
      <c r="LAL32" s="10"/>
      <c r="LAM32" s="10"/>
      <c r="LAN32" s="10"/>
      <c r="LAO32" s="10"/>
      <c r="LAP32" s="10"/>
      <c r="LAQ32" s="10"/>
      <c r="LAR32" s="10"/>
      <c r="LAS32" s="10"/>
      <c r="LAT32" s="10"/>
      <c r="LAU32" s="10"/>
      <c r="LAV32" s="10"/>
      <c r="LAW32" s="10"/>
      <c r="LAX32" s="10"/>
      <c r="LAY32" s="10"/>
      <c r="LAZ32" s="10"/>
      <c r="LBA32" s="10"/>
      <c r="LBB32" s="10"/>
      <c r="LBC32" s="10"/>
      <c r="LBD32" s="10"/>
      <c r="LBE32" s="10"/>
      <c r="LBF32" s="10"/>
      <c r="LBG32" s="10"/>
      <c r="LBH32" s="10"/>
      <c r="LBI32" s="10"/>
      <c r="LBJ32" s="10"/>
      <c r="LBK32" s="10"/>
      <c r="LBL32" s="10"/>
      <c r="LBM32" s="10"/>
      <c r="LBN32" s="10"/>
      <c r="LBO32" s="10"/>
      <c r="LBP32" s="10"/>
      <c r="LBQ32" s="10"/>
      <c r="LBR32" s="10"/>
      <c r="LBS32" s="10"/>
      <c r="LBT32" s="10"/>
      <c r="LBU32" s="10"/>
      <c r="LBV32" s="10"/>
      <c r="LBW32" s="10"/>
      <c r="LBX32" s="10"/>
      <c r="LBY32" s="10"/>
      <c r="LBZ32" s="10"/>
      <c r="LCA32" s="10"/>
      <c r="LCB32" s="10"/>
      <c r="LCC32" s="10"/>
      <c r="LCD32" s="10"/>
      <c r="LCE32" s="10"/>
      <c r="LCF32" s="10"/>
      <c r="LCG32" s="10"/>
      <c r="LCH32" s="10"/>
      <c r="LCI32" s="10"/>
      <c r="LCJ32" s="10"/>
      <c r="LCK32" s="10"/>
      <c r="LCL32" s="10"/>
      <c r="LCM32" s="10"/>
      <c r="LCN32" s="10"/>
      <c r="LCO32" s="10"/>
      <c r="LCP32" s="10"/>
      <c r="LCQ32" s="10"/>
      <c r="LCR32" s="10"/>
      <c r="LCS32" s="10"/>
      <c r="LCT32" s="10"/>
      <c r="LCU32" s="10"/>
      <c r="LCV32" s="10"/>
      <c r="LCW32" s="10"/>
      <c r="LCX32" s="10"/>
      <c r="LCY32" s="10"/>
      <c r="LCZ32" s="10"/>
      <c r="LDA32" s="10"/>
      <c r="LDB32" s="10"/>
      <c r="LDC32" s="10"/>
      <c r="LDD32" s="10"/>
      <c r="LDE32" s="10"/>
      <c r="LDF32" s="10"/>
      <c r="LDG32" s="10"/>
      <c r="LDH32" s="10"/>
      <c r="LDI32" s="10"/>
      <c r="LDJ32" s="10"/>
      <c r="LDK32" s="10"/>
      <c r="LDL32" s="10"/>
      <c r="LDM32" s="10"/>
      <c r="LDN32" s="10"/>
      <c r="LDO32" s="10"/>
      <c r="LDP32" s="10"/>
      <c r="LDQ32" s="10"/>
      <c r="LDR32" s="10"/>
      <c r="LDS32" s="10"/>
      <c r="LDT32" s="10"/>
      <c r="LDU32" s="10"/>
      <c r="LDV32" s="10"/>
      <c r="LDW32" s="10"/>
      <c r="LDX32" s="10"/>
      <c r="LDY32" s="10"/>
      <c r="LDZ32" s="10"/>
      <c r="LEA32" s="10"/>
      <c r="LEB32" s="10"/>
      <c r="LEC32" s="10"/>
      <c r="LED32" s="10"/>
      <c r="LEE32" s="10"/>
      <c r="LEF32" s="10"/>
      <c r="LEG32" s="10"/>
      <c r="LEH32" s="10"/>
      <c r="LEI32" s="10"/>
      <c r="LEJ32" s="10"/>
      <c r="LEK32" s="10"/>
      <c r="LEL32" s="10"/>
      <c r="LEM32" s="10"/>
      <c r="LEN32" s="10"/>
      <c r="LEO32" s="10"/>
      <c r="LEP32" s="10"/>
      <c r="LEQ32" s="10"/>
      <c r="LER32" s="10"/>
      <c r="LES32" s="10"/>
      <c r="LET32" s="10"/>
      <c r="LEU32" s="10"/>
      <c r="LEV32" s="10"/>
      <c r="LEW32" s="10"/>
      <c r="LEX32" s="10"/>
      <c r="LEY32" s="10"/>
      <c r="LEZ32" s="10"/>
      <c r="LFA32" s="10"/>
      <c r="LFB32" s="10"/>
      <c r="LFC32" s="10"/>
      <c r="LFD32" s="10"/>
      <c r="LFE32" s="10"/>
      <c r="LFF32" s="10"/>
      <c r="LFG32" s="10"/>
      <c r="LFH32" s="10"/>
      <c r="LFI32" s="10"/>
      <c r="LFJ32" s="10"/>
      <c r="LFK32" s="10"/>
      <c r="LFL32" s="10"/>
      <c r="LFM32" s="10"/>
      <c r="LFN32" s="10"/>
      <c r="LFO32" s="10"/>
      <c r="LFP32" s="10"/>
      <c r="LFQ32" s="10"/>
      <c r="LFR32" s="10"/>
      <c r="LFS32" s="10"/>
      <c r="LFT32" s="10"/>
      <c r="LFU32" s="10"/>
      <c r="LFV32" s="10"/>
      <c r="LFW32" s="10"/>
      <c r="LFX32" s="10"/>
      <c r="LFY32" s="10"/>
      <c r="LFZ32" s="10"/>
      <c r="LGA32" s="10"/>
      <c r="LGB32" s="10"/>
      <c r="LGC32" s="10"/>
      <c r="LGD32" s="10"/>
      <c r="LGE32" s="10"/>
      <c r="LGF32" s="10"/>
      <c r="LGG32" s="10"/>
      <c r="LGH32" s="10"/>
      <c r="LGI32" s="10"/>
      <c r="LGJ32" s="10"/>
      <c r="LGK32" s="10"/>
      <c r="LGL32" s="10"/>
      <c r="LGM32" s="10"/>
      <c r="LGN32" s="10"/>
      <c r="LGO32" s="10"/>
      <c r="LGP32" s="10"/>
      <c r="LGQ32" s="10"/>
      <c r="LGR32" s="10"/>
      <c r="LGS32" s="10"/>
      <c r="LGT32" s="10"/>
      <c r="LGU32" s="10"/>
      <c r="LGV32" s="10"/>
      <c r="LGW32" s="10"/>
      <c r="LGX32" s="10"/>
      <c r="LGY32" s="10"/>
      <c r="LGZ32" s="10"/>
      <c r="LHA32" s="10"/>
      <c r="LHB32" s="10"/>
      <c r="LHC32" s="10"/>
      <c r="LHD32" s="10"/>
      <c r="LHE32" s="10"/>
      <c r="LHF32" s="10"/>
      <c r="LHG32" s="10"/>
      <c r="LHH32" s="10"/>
      <c r="LHI32" s="10"/>
      <c r="LHJ32" s="10"/>
      <c r="LHK32" s="10"/>
      <c r="LHL32" s="10"/>
      <c r="LHM32" s="10"/>
      <c r="LHN32" s="10"/>
      <c r="LHO32" s="10"/>
      <c r="LHP32" s="10"/>
      <c r="LHQ32" s="10"/>
      <c r="LHR32" s="10"/>
      <c r="LHS32" s="10"/>
      <c r="LHT32" s="10"/>
      <c r="LHU32" s="10"/>
      <c r="LHV32" s="10"/>
      <c r="LHW32" s="10"/>
      <c r="LHX32" s="10"/>
      <c r="LHY32" s="10"/>
      <c r="LHZ32" s="10"/>
      <c r="LIA32" s="10"/>
      <c r="LIB32" s="10"/>
      <c r="LIC32" s="10"/>
      <c r="LID32" s="10"/>
      <c r="LIE32" s="10"/>
      <c r="LIF32" s="10"/>
      <c r="LIG32" s="10"/>
      <c r="LIH32" s="10"/>
      <c r="LII32" s="10"/>
      <c r="LIJ32" s="10"/>
      <c r="LIK32" s="10"/>
      <c r="LIL32" s="10"/>
      <c r="LIM32" s="10"/>
      <c r="LIN32" s="10"/>
      <c r="LIO32" s="10"/>
      <c r="LIP32" s="10"/>
      <c r="LIQ32" s="10"/>
      <c r="LIR32" s="10"/>
      <c r="LIS32" s="10"/>
      <c r="LIT32" s="10"/>
      <c r="LIU32" s="10"/>
      <c r="LIV32" s="10"/>
      <c r="LIW32" s="10"/>
      <c r="LIX32" s="10"/>
      <c r="LIY32" s="10"/>
      <c r="LIZ32" s="10"/>
      <c r="LJA32" s="10"/>
      <c r="LJB32" s="10"/>
      <c r="LJC32" s="10"/>
      <c r="LJD32" s="10"/>
      <c r="LJE32" s="10"/>
      <c r="LJF32" s="10"/>
      <c r="LJG32" s="10"/>
      <c r="LJH32" s="10"/>
      <c r="LJI32" s="10"/>
      <c r="LJJ32" s="10"/>
      <c r="LJK32" s="10"/>
      <c r="LJL32" s="10"/>
      <c r="LJM32" s="10"/>
      <c r="LJN32" s="10"/>
      <c r="LJO32" s="10"/>
      <c r="LJP32" s="10"/>
      <c r="LJQ32" s="10"/>
      <c r="LJR32" s="10"/>
      <c r="LJS32" s="10"/>
      <c r="LJT32" s="10"/>
      <c r="LJU32" s="10"/>
      <c r="LJV32" s="10"/>
      <c r="LJW32" s="10"/>
      <c r="LJX32" s="10"/>
      <c r="LJY32" s="10"/>
      <c r="LJZ32" s="10"/>
      <c r="LKA32" s="10"/>
      <c r="LKB32" s="10"/>
      <c r="LKC32" s="10"/>
      <c r="LKD32" s="10"/>
      <c r="LKE32" s="10"/>
      <c r="LKF32" s="10"/>
      <c r="LKG32" s="10"/>
      <c r="LKH32" s="10"/>
      <c r="LKI32" s="10"/>
      <c r="LKJ32" s="10"/>
      <c r="LKK32" s="10"/>
      <c r="LKL32" s="10"/>
      <c r="LKM32" s="10"/>
      <c r="LKN32" s="10"/>
      <c r="LKO32" s="10"/>
      <c r="LKP32" s="10"/>
      <c r="LKQ32" s="10"/>
      <c r="LKR32" s="10"/>
      <c r="LKS32" s="10"/>
      <c r="LKT32" s="10"/>
      <c r="LKU32" s="10"/>
      <c r="LKV32" s="10"/>
      <c r="LKW32" s="10"/>
      <c r="LKX32" s="10"/>
      <c r="LKY32" s="10"/>
      <c r="LKZ32" s="10"/>
      <c r="LLA32" s="10"/>
      <c r="LLB32" s="10"/>
      <c r="LLC32" s="10"/>
      <c r="LLD32" s="10"/>
      <c r="LLE32" s="10"/>
      <c r="LLF32" s="10"/>
      <c r="LLG32" s="10"/>
      <c r="LLH32" s="10"/>
      <c r="LLI32" s="10"/>
      <c r="LLJ32" s="10"/>
      <c r="LLK32" s="10"/>
      <c r="LLL32" s="10"/>
      <c r="LLM32" s="10"/>
      <c r="LLN32" s="10"/>
      <c r="LLO32" s="10"/>
      <c r="LLP32" s="10"/>
      <c r="LLQ32" s="10"/>
      <c r="LLR32" s="10"/>
      <c r="LLS32" s="10"/>
      <c r="LLT32" s="10"/>
      <c r="LLU32" s="10"/>
      <c r="LLV32" s="10"/>
      <c r="LLW32" s="10"/>
      <c r="LLX32" s="10"/>
      <c r="LLY32" s="10"/>
      <c r="LLZ32" s="10"/>
      <c r="LMA32" s="10"/>
      <c r="LMB32" s="10"/>
      <c r="LMC32" s="10"/>
      <c r="LMD32" s="10"/>
      <c r="LME32" s="10"/>
      <c r="LMF32" s="10"/>
      <c r="LMG32" s="10"/>
      <c r="LMH32" s="10"/>
      <c r="LMI32" s="10"/>
      <c r="LMJ32" s="10"/>
      <c r="LMK32" s="10"/>
      <c r="LML32" s="10"/>
      <c r="LMM32" s="10"/>
      <c r="LMN32" s="10"/>
      <c r="LMO32" s="10"/>
      <c r="LMP32" s="10"/>
      <c r="LMQ32" s="10"/>
      <c r="LMR32" s="10"/>
      <c r="LMS32" s="10"/>
      <c r="LMT32" s="10"/>
      <c r="LMU32" s="10"/>
      <c r="LMV32" s="10"/>
      <c r="LMW32" s="10"/>
      <c r="LMX32" s="10"/>
      <c r="LMY32" s="10"/>
      <c r="LMZ32" s="10"/>
      <c r="LNA32" s="10"/>
      <c r="LNB32" s="10"/>
      <c r="LNC32" s="10"/>
      <c r="LND32" s="10"/>
      <c r="LNE32" s="10"/>
      <c r="LNF32" s="10"/>
      <c r="LNG32" s="10"/>
      <c r="LNH32" s="10"/>
      <c r="LNI32" s="10"/>
      <c r="LNJ32" s="10"/>
      <c r="LNK32" s="10"/>
      <c r="LNL32" s="10"/>
      <c r="LNM32" s="10"/>
      <c r="LNN32" s="10"/>
      <c r="LNO32" s="10"/>
      <c r="LNP32" s="10"/>
      <c r="LNQ32" s="10"/>
      <c r="LNR32" s="10"/>
      <c r="LNS32" s="10"/>
      <c r="LNT32" s="10"/>
      <c r="LNU32" s="10"/>
      <c r="LNV32" s="10"/>
      <c r="LNW32" s="10"/>
      <c r="LNX32" s="10"/>
      <c r="LNY32" s="10"/>
      <c r="LNZ32" s="10"/>
      <c r="LOA32" s="10"/>
      <c r="LOB32" s="10"/>
      <c r="LOC32" s="10"/>
      <c r="LOD32" s="10"/>
      <c r="LOE32" s="10"/>
      <c r="LOF32" s="10"/>
      <c r="LOG32" s="10"/>
      <c r="LOH32" s="10"/>
      <c r="LOI32" s="10"/>
      <c r="LOJ32" s="10"/>
      <c r="LOK32" s="10"/>
      <c r="LOL32" s="10"/>
      <c r="LOM32" s="10"/>
      <c r="LON32" s="10"/>
      <c r="LOO32" s="10"/>
      <c r="LOP32" s="10"/>
      <c r="LOQ32" s="10"/>
      <c r="LOR32" s="10"/>
      <c r="LOS32" s="10"/>
      <c r="LOT32" s="10"/>
      <c r="LOU32" s="10"/>
      <c r="LOV32" s="10"/>
      <c r="LOW32" s="10"/>
      <c r="LOX32" s="10"/>
      <c r="LOY32" s="10"/>
      <c r="LOZ32" s="10"/>
      <c r="LPA32" s="10"/>
      <c r="LPB32" s="10"/>
      <c r="LPC32" s="10"/>
      <c r="LPD32" s="10"/>
      <c r="LPE32" s="10"/>
      <c r="LPF32" s="10"/>
      <c r="LPG32" s="10"/>
      <c r="LPH32" s="10"/>
      <c r="LPI32" s="10"/>
      <c r="LPJ32" s="10"/>
      <c r="LPK32" s="10"/>
      <c r="LPL32" s="10"/>
      <c r="LPM32" s="10"/>
      <c r="LPN32" s="10"/>
      <c r="LPO32" s="10"/>
      <c r="LPP32" s="10"/>
      <c r="LPQ32" s="10"/>
      <c r="LPR32" s="10"/>
      <c r="LPS32" s="10"/>
      <c r="LPT32" s="10"/>
      <c r="LPU32" s="10"/>
      <c r="LPV32" s="10"/>
      <c r="LPW32" s="10"/>
      <c r="LPX32" s="10"/>
      <c r="LPY32" s="10"/>
      <c r="LPZ32" s="10"/>
      <c r="LQA32" s="10"/>
      <c r="LQB32" s="10"/>
      <c r="LQC32" s="10"/>
      <c r="LQD32" s="10"/>
      <c r="LQE32" s="10"/>
      <c r="LQF32" s="10"/>
      <c r="LQG32" s="10"/>
      <c r="LQH32" s="10"/>
      <c r="LQI32" s="10"/>
      <c r="LQJ32" s="10"/>
      <c r="LQK32" s="10"/>
      <c r="LQL32" s="10"/>
      <c r="LQM32" s="10"/>
      <c r="LQN32" s="10"/>
      <c r="LQO32" s="10"/>
      <c r="LQP32" s="10"/>
      <c r="LQQ32" s="10"/>
      <c r="LQR32" s="10"/>
      <c r="LQS32" s="10"/>
      <c r="LQT32" s="10"/>
      <c r="LQU32" s="10"/>
      <c r="LQV32" s="10"/>
      <c r="LQW32" s="10"/>
      <c r="LQX32" s="10"/>
      <c r="LQY32" s="10"/>
      <c r="LQZ32" s="10"/>
      <c r="LRA32" s="10"/>
      <c r="LRB32" s="10"/>
      <c r="LRC32" s="10"/>
      <c r="LRD32" s="10"/>
      <c r="LRE32" s="10"/>
      <c r="LRF32" s="10"/>
      <c r="LRG32" s="10"/>
      <c r="LRH32" s="10"/>
      <c r="LRI32" s="10"/>
      <c r="LRJ32" s="10"/>
      <c r="LRK32" s="10"/>
      <c r="LRL32" s="10"/>
      <c r="LRM32" s="10"/>
      <c r="LRN32" s="10"/>
      <c r="LRO32" s="10"/>
      <c r="LRP32" s="10"/>
      <c r="LRQ32" s="10"/>
      <c r="LRR32" s="10"/>
      <c r="LRS32" s="10"/>
      <c r="LRT32" s="10"/>
      <c r="LRU32" s="10"/>
      <c r="LRV32" s="10"/>
      <c r="LRW32" s="10"/>
      <c r="LRX32" s="10"/>
      <c r="LRY32" s="10"/>
      <c r="LRZ32" s="10"/>
      <c r="LSA32" s="10"/>
      <c r="LSB32" s="10"/>
      <c r="LSC32" s="10"/>
      <c r="LSD32" s="10"/>
      <c r="LSE32" s="10"/>
      <c r="LSF32" s="10"/>
      <c r="LSG32" s="10"/>
      <c r="LSH32" s="10"/>
      <c r="LSI32" s="10"/>
      <c r="LSJ32" s="10"/>
      <c r="LSK32" s="10"/>
      <c r="LSL32" s="10"/>
      <c r="LSM32" s="10"/>
      <c r="LSN32" s="10"/>
      <c r="LSO32" s="10"/>
      <c r="LSP32" s="10"/>
      <c r="LSQ32" s="10"/>
      <c r="LSR32" s="10"/>
      <c r="LSS32" s="10"/>
      <c r="LST32" s="10"/>
      <c r="LSU32" s="10"/>
      <c r="LSV32" s="10"/>
      <c r="LSW32" s="10"/>
      <c r="LSX32" s="10"/>
      <c r="LSY32" s="10"/>
      <c r="LSZ32" s="10"/>
      <c r="LTA32" s="10"/>
      <c r="LTB32" s="10"/>
      <c r="LTC32" s="10"/>
      <c r="LTD32" s="10"/>
      <c r="LTE32" s="10"/>
      <c r="LTF32" s="10"/>
      <c r="LTG32" s="10"/>
      <c r="LTH32" s="10"/>
      <c r="LTI32" s="10"/>
      <c r="LTJ32" s="10"/>
      <c r="LTK32" s="10"/>
      <c r="LTL32" s="10"/>
      <c r="LTM32" s="10"/>
      <c r="LTN32" s="10"/>
      <c r="LTO32" s="10"/>
      <c r="LTP32" s="10"/>
      <c r="LTQ32" s="10"/>
      <c r="LTR32" s="10"/>
      <c r="LTS32" s="10"/>
      <c r="LTT32" s="10"/>
      <c r="LTU32" s="10"/>
      <c r="LTV32" s="10"/>
      <c r="LTW32" s="10"/>
      <c r="LTX32" s="10"/>
      <c r="LTY32" s="10"/>
      <c r="LTZ32" s="10"/>
      <c r="LUA32" s="10"/>
      <c r="LUB32" s="10"/>
      <c r="LUC32" s="10"/>
      <c r="LUD32" s="10"/>
      <c r="LUE32" s="10"/>
      <c r="LUF32" s="10"/>
      <c r="LUG32" s="10"/>
      <c r="LUH32" s="10"/>
      <c r="LUI32" s="10"/>
      <c r="LUJ32" s="10"/>
      <c r="LUK32" s="10"/>
      <c r="LUL32" s="10"/>
      <c r="LUM32" s="10"/>
      <c r="LUN32" s="10"/>
      <c r="LUO32" s="10"/>
      <c r="LUP32" s="10"/>
      <c r="LUQ32" s="10"/>
      <c r="LUR32" s="10"/>
      <c r="LUS32" s="10"/>
      <c r="LUT32" s="10"/>
      <c r="LUU32" s="10"/>
      <c r="LUV32" s="10"/>
      <c r="LUW32" s="10"/>
      <c r="LUX32" s="10"/>
      <c r="LUY32" s="10"/>
      <c r="LUZ32" s="10"/>
      <c r="LVA32" s="10"/>
      <c r="LVB32" s="10"/>
      <c r="LVC32" s="10"/>
      <c r="LVD32" s="10"/>
      <c r="LVE32" s="10"/>
      <c r="LVF32" s="10"/>
      <c r="LVG32" s="10"/>
      <c r="LVH32" s="10"/>
      <c r="LVI32" s="10"/>
      <c r="LVJ32" s="10"/>
      <c r="LVK32" s="10"/>
      <c r="LVL32" s="10"/>
      <c r="LVM32" s="10"/>
      <c r="LVN32" s="10"/>
      <c r="LVO32" s="10"/>
      <c r="LVP32" s="10"/>
      <c r="LVQ32" s="10"/>
      <c r="LVR32" s="10"/>
      <c r="LVS32" s="10"/>
      <c r="LVT32" s="10"/>
      <c r="LVU32" s="10"/>
      <c r="LVV32" s="10"/>
      <c r="LVW32" s="10"/>
      <c r="LVX32" s="10"/>
      <c r="LVY32" s="10"/>
      <c r="LVZ32" s="10"/>
      <c r="LWA32" s="10"/>
      <c r="LWB32" s="10"/>
      <c r="LWC32" s="10"/>
      <c r="LWD32" s="10"/>
      <c r="LWE32" s="10"/>
      <c r="LWF32" s="10"/>
      <c r="LWG32" s="10"/>
      <c r="LWH32" s="10"/>
      <c r="LWI32" s="10"/>
      <c r="LWJ32" s="10"/>
      <c r="LWK32" s="10"/>
      <c r="LWL32" s="10"/>
      <c r="LWM32" s="10"/>
      <c r="LWN32" s="10"/>
      <c r="LWO32" s="10"/>
      <c r="LWP32" s="10"/>
      <c r="LWQ32" s="10"/>
      <c r="LWR32" s="10"/>
      <c r="LWS32" s="10"/>
      <c r="LWT32" s="10"/>
      <c r="LWU32" s="10"/>
      <c r="LWV32" s="10"/>
      <c r="LWW32" s="10"/>
      <c r="LWX32" s="10"/>
      <c r="LWY32" s="10"/>
      <c r="LWZ32" s="10"/>
      <c r="LXA32" s="10"/>
      <c r="LXB32" s="10"/>
      <c r="LXC32" s="10"/>
      <c r="LXD32" s="10"/>
      <c r="LXE32" s="10"/>
      <c r="LXF32" s="10"/>
      <c r="LXG32" s="10"/>
      <c r="LXH32" s="10"/>
      <c r="LXI32" s="10"/>
      <c r="LXJ32" s="10"/>
      <c r="LXK32" s="10"/>
      <c r="LXL32" s="10"/>
      <c r="LXM32" s="10"/>
      <c r="LXN32" s="10"/>
      <c r="LXO32" s="10"/>
      <c r="LXP32" s="10"/>
      <c r="LXQ32" s="10"/>
      <c r="LXR32" s="10"/>
      <c r="LXS32" s="10"/>
      <c r="LXT32" s="10"/>
      <c r="LXU32" s="10"/>
      <c r="LXV32" s="10"/>
      <c r="LXW32" s="10"/>
      <c r="LXX32" s="10"/>
      <c r="LXY32" s="10"/>
      <c r="LXZ32" s="10"/>
      <c r="LYA32" s="10"/>
      <c r="LYB32" s="10"/>
      <c r="LYC32" s="10"/>
      <c r="LYD32" s="10"/>
      <c r="LYE32" s="10"/>
      <c r="LYF32" s="10"/>
      <c r="LYG32" s="10"/>
      <c r="LYH32" s="10"/>
      <c r="LYI32" s="10"/>
      <c r="LYJ32" s="10"/>
      <c r="LYK32" s="10"/>
      <c r="LYL32" s="10"/>
      <c r="LYM32" s="10"/>
      <c r="LYN32" s="10"/>
      <c r="LYO32" s="10"/>
      <c r="LYP32" s="10"/>
      <c r="LYQ32" s="10"/>
      <c r="LYR32" s="10"/>
      <c r="LYS32" s="10"/>
      <c r="LYT32" s="10"/>
      <c r="LYU32" s="10"/>
      <c r="LYV32" s="10"/>
      <c r="LYW32" s="10"/>
      <c r="LYX32" s="10"/>
      <c r="LYY32" s="10"/>
      <c r="LYZ32" s="10"/>
      <c r="LZA32" s="10"/>
      <c r="LZB32" s="10"/>
      <c r="LZC32" s="10"/>
      <c r="LZD32" s="10"/>
      <c r="LZE32" s="10"/>
      <c r="LZF32" s="10"/>
      <c r="LZG32" s="10"/>
      <c r="LZH32" s="10"/>
      <c r="LZI32" s="10"/>
      <c r="LZJ32" s="10"/>
      <c r="LZK32" s="10"/>
      <c r="LZL32" s="10"/>
      <c r="LZM32" s="10"/>
      <c r="LZN32" s="10"/>
      <c r="LZO32" s="10"/>
      <c r="LZP32" s="10"/>
      <c r="LZQ32" s="10"/>
      <c r="LZR32" s="10"/>
      <c r="LZS32" s="10"/>
      <c r="LZT32" s="10"/>
      <c r="LZU32" s="10"/>
      <c r="LZV32" s="10"/>
      <c r="LZW32" s="10"/>
      <c r="LZX32" s="10"/>
      <c r="LZY32" s="10"/>
      <c r="LZZ32" s="10"/>
      <c r="MAA32" s="10"/>
      <c r="MAB32" s="10"/>
      <c r="MAC32" s="10"/>
      <c r="MAD32" s="10"/>
      <c r="MAE32" s="10"/>
      <c r="MAF32" s="10"/>
      <c r="MAG32" s="10"/>
      <c r="MAH32" s="10"/>
      <c r="MAI32" s="10"/>
      <c r="MAJ32" s="10"/>
      <c r="MAK32" s="10"/>
      <c r="MAL32" s="10"/>
      <c r="MAM32" s="10"/>
      <c r="MAN32" s="10"/>
      <c r="MAO32" s="10"/>
      <c r="MAP32" s="10"/>
      <c r="MAQ32" s="10"/>
      <c r="MAR32" s="10"/>
      <c r="MAS32" s="10"/>
      <c r="MAT32" s="10"/>
      <c r="MAU32" s="10"/>
      <c r="MAV32" s="10"/>
      <c r="MAW32" s="10"/>
      <c r="MAX32" s="10"/>
      <c r="MAY32" s="10"/>
      <c r="MAZ32" s="10"/>
      <c r="MBA32" s="10"/>
      <c r="MBB32" s="10"/>
      <c r="MBC32" s="10"/>
      <c r="MBD32" s="10"/>
      <c r="MBE32" s="10"/>
      <c r="MBF32" s="10"/>
      <c r="MBG32" s="10"/>
      <c r="MBH32" s="10"/>
      <c r="MBI32" s="10"/>
      <c r="MBJ32" s="10"/>
      <c r="MBK32" s="10"/>
      <c r="MBL32" s="10"/>
      <c r="MBM32" s="10"/>
      <c r="MBN32" s="10"/>
      <c r="MBO32" s="10"/>
      <c r="MBP32" s="10"/>
      <c r="MBQ32" s="10"/>
      <c r="MBR32" s="10"/>
      <c r="MBS32" s="10"/>
      <c r="MBT32" s="10"/>
      <c r="MBU32" s="10"/>
      <c r="MBV32" s="10"/>
      <c r="MBW32" s="10"/>
      <c r="MBX32" s="10"/>
      <c r="MBY32" s="10"/>
      <c r="MBZ32" s="10"/>
      <c r="MCA32" s="10"/>
      <c r="MCB32" s="10"/>
      <c r="MCC32" s="10"/>
      <c r="MCD32" s="10"/>
      <c r="MCE32" s="10"/>
      <c r="MCF32" s="10"/>
      <c r="MCG32" s="10"/>
      <c r="MCH32" s="10"/>
      <c r="MCI32" s="10"/>
      <c r="MCJ32" s="10"/>
      <c r="MCK32" s="10"/>
      <c r="MCL32" s="10"/>
      <c r="MCM32" s="10"/>
      <c r="MCN32" s="10"/>
      <c r="MCO32" s="10"/>
      <c r="MCP32" s="10"/>
      <c r="MCQ32" s="10"/>
      <c r="MCR32" s="10"/>
      <c r="MCS32" s="10"/>
      <c r="MCT32" s="10"/>
      <c r="MCU32" s="10"/>
      <c r="MCV32" s="10"/>
      <c r="MCW32" s="10"/>
      <c r="MCX32" s="10"/>
      <c r="MCY32" s="10"/>
      <c r="MCZ32" s="10"/>
      <c r="MDA32" s="10"/>
      <c r="MDB32" s="10"/>
      <c r="MDC32" s="10"/>
      <c r="MDD32" s="10"/>
      <c r="MDE32" s="10"/>
      <c r="MDF32" s="10"/>
      <c r="MDG32" s="10"/>
      <c r="MDH32" s="10"/>
      <c r="MDI32" s="10"/>
      <c r="MDJ32" s="10"/>
      <c r="MDK32" s="10"/>
      <c r="MDL32" s="10"/>
      <c r="MDM32" s="10"/>
      <c r="MDN32" s="10"/>
      <c r="MDO32" s="10"/>
      <c r="MDP32" s="10"/>
      <c r="MDQ32" s="10"/>
      <c r="MDR32" s="10"/>
      <c r="MDS32" s="10"/>
      <c r="MDT32" s="10"/>
      <c r="MDU32" s="10"/>
      <c r="MDV32" s="10"/>
      <c r="MDW32" s="10"/>
      <c r="MDX32" s="10"/>
      <c r="MDY32" s="10"/>
      <c r="MDZ32" s="10"/>
      <c r="MEA32" s="10"/>
      <c r="MEB32" s="10"/>
      <c r="MEC32" s="10"/>
      <c r="MED32" s="10"/>
      <c r="MEE32" s="10"/>
      <c r="MEF32" s="10"/>
      <c r="MEG32" s="10"/>
      <c r="MEH32" s="10"/>
      <c r="MEI32" s="10"/>
      <c r="MEJ32" s="10"/>
      <c r="MEK32" s="10"/>
      <c r="MEL32" s="10"/>
      <c r="MEM32" s="10"/>
      <c r="MEN32" s="10"/>
      <c r="MEO32" s="10"/>
      <c r="MEP32" s="10"/>
      <c r="MEQ32" s="10"/>
      <c r="MER32" s="10"/>
      <c r="MES32" s="10"/>
      <c r="MET32" s="10"/>
      <c r="MEU32" s="10"/>
      <c r="MEV32" s="10"/>
      <c r="MEW32" s="10"/>
      <c r="MEX32" s="10"/>
      <c r="MEY32" s="10"/>
      <c r="MEZ32" s="10"/>
      <c r="MFA32" s="10"/>
      <c r="MFB32" s="10"/>
      <c r="MFC32" s="10"/>
      <c r="MFD32" s="10"/>
      <c r="MFE32" s="10"/>
      <c r="MFF32" s="10"/>
      <c r="MFG32" s="10"/>
      <c r="MFH32" s="10"/>
      <c r="MFI32" s="10"/>
      <c r="MFJ32" s="10"/>
      <c r="MFK32" s="10"/>
      <c r="MFL32" s="10"/>
      <c r="MFM32" s="10"/>
      <c r="MFN32" s="10"/>
      <c r="MFO32" s="10"/>
      <c r="MFP32" s="10"/>
      <c r="MFQ32" s="10"/>
      <c r="MFR32" s="10"/>
      <c r="MFS32" s="10"/>
      <c r="MFT32" s="10"/>
      <c r="MFU32" s="10"/>
      <c r="MFV32" s="10"/>
      <c r="MFW32" s="10"/>
      <c r="MFX32" s="10"/>
      <c r="MFY32" s="10"/>
      <c r="MFZ32" s="10"/>
      <c r="MGA32" s="10"/>
      <c r="MGB32" s="10"/>
      <c r="MGC32" s="10"/>
      <c r="MGD32" s="10"/>
      <c r="MGE32" s="10"/>
      <c r="MGF32" s="10"/>
      <c r="MGG32" s="10"/>
      <c r="MGH32" s="10"/>
      <c r="MGI32" s="10"/>
      <c r="MGJ32" s="10"/>
      <c r="MGK32" s="10"/>
      <c r="MGL32" s="10"/>
      <c r="MGM32" s="10"/>
      <c r="MGN32" s="10"/>
      <c r="MGO32" s="10"/>
      <c r="MGP32" s="10"/>
      <c r="MGQ32" s="10"/>
      <c r="MGR32" s="10"/>
      <c r="MGS32" s="10"/>
      <c r="MGT32" s="10"/>
      <c r="MGU32" s="10"/>
      <c r="MGV32" s="10"/>
      <c r="MGW32" s="10"/>
      <c r="MGX32" s="10"/>
      <c r="MGY32" s="10"/>
      <c r="MGZ32" s="10"/>
      <c r="MHA32" s="10"/>
      <c r="MHB32" s="10"/>
      <c r="MHC32" s="10"/>
      <c r="MHD32" s="10"/>
      <c r="MHE32" s="10"/>
      <c r="MHF32" s="10"/>
      <c r="MHG32" s="10"/>
      <c r="MHH32" s="10"/>
      <c r="MHI32" s="10"/>
      <c r="MHJ32" s="10"/>
      <c r="MHK32" s="10"/>
      <c r="MHL32" s="10"/>
      <c r="MHM32" s="10"/>
      <c r="MHN32" s="10"/>
      <c r="MHO32" s="10"/>
      <c r="MHP32" s="10"/>
      <c r="MHQ32" s="10"/>
      <c r="MHR32" s="10"/>
      <c r="MHS32" s="10"/>
      <c r="MHT32" s="10"/>
      <c r="MHU32" s="10"/>
      <c r="MHV32" s="10"/>
      <c r="MHW32" s="10"/>
      <c r="MHX32" s="10"/>
      <c r="MHY32" s="10"/>
      <c r="MHZ32" s="10"/>
      <c r="MIA32" s="10"/>
      <c r="MIB32" s="10"/>
      <c r="MIC32" s="10"/>
      <c r="MID32" s="10"/>
      <c r="MIE32" s="10"/>
      <c r="MIF32" s="10"/>
      <c r="MIG32" s="10"/>
      <c r="MIH32" s="10"/>
      <c r="MII32" s="10"/>
      <c r="MIJ32" s="10"/>
      <c r="MIK32" s="10"/>
      <c r="MIL32" s="10"/>
      <c r="MIM32" s="10"/>
      <c r="MIN32" s="10"/>
      <c r="MIO32" s="10"/>
      <c r="MIP32" s="10"/>
      <c r="MIQ32" s="10"/>
      <c r="MIR32" s="10"/>
      <c r="MIS32" s="10"/>
      <c r="MIT32" s="10"/>
      <c r="MIU32" s="10"/>
      <c r="MIV32" s="10"/>
      <c r="MIW32" s="10"/>
      <c r="MIX32" s="10"/>
      <c r="MIY32" s="10"/>
      <c r="MIZ32" s="10"/>
      <c r="MJA32" s="10"/>
      <c r="MJB32" s="10"/>
      <c r="MJC32" s="10"/>
      <c r="MJD32" s="10"/>
      <c r="MJE32" s="10"/>
      <c r="MJF32" s="10"/>
      <c r="MJG32" s="10"/>
      <c r="MJH32" s="10"/>
      <c r="MJI32" s="10"/>
      <c r="MJJ32" s="10"/>
      <c r="MJK32" s="10"/>
      <c r="MJL32" s="10"/>
      <c r="MJM32" s="10"/>
      <c r="MJN32" s="10"/>
      <c r="MJO32" s="10"/>
      <c r="MJP32" s="10"/>
      <c r="MJQ32" s="10"/>
      <c r="MJR32" s="10"/>
      <c r="MJS32" s="10"/>
      <c r="MJT32" s="10"/>
      <c r="MJU32" s="10"/>
      <c r="MJV32" s="10"/>
      <c r="MJW32" s="10"/>
      <c r="MJX32" s="10"/>
      <c r="MJY32" s="10"/>
      <c r="MJZ32" s="10"/>
      <c r="MKA32" s="10"/>
      <c r="MKB32" s="10"/>
      <c r="MKC32" s="10"/>
      <c r="MKD32" s="10"/>
      <c r="MKE32" s="10"/>
      <c r="MKF32" s="10"/>
      <c r="MKG32" s="10"/>
      <c r="MKH32" s="10"/>
      <c r="MKI32" s="10"/>
      <c r="MKJ32" s="10"/>
      <c r="MKK32" s="10"/>
      <c r="MKL32" s="10"/>
      <c r="MKM32" s="10"/>
      <c r="MKN32" s="10"/>
      <c r="MKO32" s="10"/>
      <c r="MKP32" s="10"/>
      <c r="MKQ32" s="10"/>
      <c r="MKR32" s="10"/>
      <c r="MKS32" s="10"/>
      <c r="MKT32" s="10"/>
      <c r="MKU32" s="10"/>
      <c r="MKV32" s="10"/>
      <c r="MKW32" s="10"/>
      <c r="MKX32" s="10"/>
      <c r="MKY32" s="10"/>
      <c r="MKZ32" s="10"/>
      <c r="MLA32" s="10"/>
      <c r="MLB32" s="10"/>
      <c r="MLC32" s="10"/>
      <c r="MLD32" s="10"/>
      <c r="MLE32" s="10"/>
      <c r="MLF32" s="10"/>
      <c r="MLG32" s="10"/>
      <c r="MLH32" s="10"/>
      <c r="MLI32" s="10"/>
      <c r="MLJ32" s="10"/>
      <c r="MLK32" s="10"/>
      <c r="MLL32" s="10"/>
      <c r="MLM32" s="10"/>
      <c r="MLN32" s="10"/>
      <c r="MLO32" s="10"/>
      <c r="MLP32" s="10"/>
      <c r="MLQ32" s="10"/>
      <c r="MLR32" s="10"/>
      <c r="MLS32" s="10"/>
      <c r="MLT32" s="10"/>
      <c r="MLU32" s="10"/>
      <c r="MLV32" s="10"/>
      <c r="MLW32" s="10"/>
      <c r="MLX32" s="10"/>
      <c r="MLY32" s="10"/>
      <c r="MLZ32" s="10"/>
      <c r="MMA32" s="10"/>
      <c r="MMB32" s="10"/>
      <c r="MMC32" s="10"/>
      <c r="MMD32" s="10"/>
      <c r="MME32" s="10"/>
      <c r="MMF32" s="10"/>
      <c r="MMG32" s="10"/>
      <c r="MMH32" s="10"/>
      <c r="MMI32" s="10"/>
      <c r="MMJ32" s="10"/>
      <c r="MMK32" s="10"/>
      <c r="MML32" s="10"/>
      <c r="MMM32" s="10"/>
      <c r="MMN32" s="10"/>
      <c r="MMO32" s="10"/>
      <c r="MMP32" s="10"/>
      <c r="MMQ32" s="10"/>
      <c r="MMR32" s="10"/>
      <c r="MMS32" s="10"/>
      <c r="MMT32" s="10"/>
      <c r="MMU32" s="10"/>
      <c r="MMV32" s="10"/>
      <c r="MMW32" s="10"/>
      <c r="MMX32" s="10"/>
      <c r="MMY32" s="10"/>
      <c r="MMZ32" s="10"/>
      <c r="MNA32" s="10"/>
      <c r="MNB32" s="10"/>
      <c r="MNC32" s="10"/>
      <c r="MND32" s="10"/>
      <c r="MNE32" s="10"/>
      <c r="MNF32" s="10"/>
      <c r="MNG32" s="10"/>
      <c r="MNH32" s="10"/>
      <c r="MNI32" s="10"/>
      <c r="MNJ32" s="10"/>
      <c r="MNK32" s="10"/>
      <c r="MNL32" s="10"/>
      <c r="MNM32" s="10"/>
      <c r="MNN32" s="10"/>
      <c r="MNO32" s="10"/>
      <c r="MNP32" s="10"/>
      <c r="MNQ32" s="10"/>
      <c r="MNR32" s="10"/>
      <c r="MNS32" s="10"/>
      <c r="MNT32" s="10"/>
      <c r="MNU32" s="10"/>
      <c r="MNV32" s="10"/>
      <c r="MNW32" s="10"/>
      <c r="MNX32" s="10"/>
      <c r="MNY32" s="10"/>
      <c r="MNZ32" s="10"/>
      <c r="MOA32" s="10"/>
      <c r="MOB32" s="10"/>
      <c r="MOC32" s="10"/>
      <c r="MOD32" s="10"/>
      <c r="MOE32" s="10"/>
      <c r="MOF32" s="10"/>
      <c r="MOG32" s="10"/>
      <c r="MOH32" s="10"/>
      <c r="MOI32" s="10"/>
      <c r="MOJ32" s="10"/>
      <c r="MOK32" s="10"/>
      <c r="MOL32" s="10"/>
      <c r="MOM32" s="10"/>
      <c r="MON32" s="10"/>
      <c r="MOO32" s="10"/>
      <c r="MOP32" s="10"/>
      <c r="MOQ32" s="10"/>
      <c r="MOR32" s="10"/>
      <c r="MOS32" s="10"/>
      <c r="MOT32" s="10"/>
      <c r="MOU32" s="10"/>
      <c r="MOV32" s="10"/>
      <c r="MOW32" s="10"/>
      <c r="MOX32" s="10"/>
      <c r="MOY32" s="10"/>
      <c r="MOZ32" s="10"/>
      <c r="MPA32" s="10"/>
      <c r="MPB32" s="10"/>
      <c r="MPC32" s="10"/>
      <c r="MPD32" s="10"/>
      <c r="MPE32" s="10"/>
      <c r="MPF32" s="10"/>
      <c r="MPG32" s="10"/>
      <c r="MPH32" s="10"/>
      <c r="MPI32" s="10"/>
      <c r="MPJ32" s="10"/>
      <c r="MPK32" s="10"/>
      <c r="MPL32" s="10"/>
      <c r="MPM32" s="10"/>
      <c r="MPN32" s="10"/>
      <c r="MPO32" s="10"/>
      <c r="MPP32" s="10"/>
      <c r="MPQ32" s="10"/>
      <c r="MPR32" s="10"/>
      <c r="MPS32" s="10"/>
      <c r="MPT32" s="10"/>
      <c r="MPU32" s="10"/>
      <c r="MPV32" s="10"/>
      <c r="MPW32" s="10"/>
      <c r="MPX32" s="10"/>
      <c r="MPY32" s="10"/>
      <c r="MPZ32" s="10"/>
      <c r="MQA32" s="10"/>
      <c r="MQB32" s="10"/>
      <c r="MQC32" s="10"/>
      <c r="MQD32" s="10"/>
      <c r="MQE32" s="10"/>
      <c r="MQF32" s="10"/>
      <c r="MQG32" s="10"/>
      <c r="MQH32" s="10"/>
      <c r="MQI32" s="10"/>
      <c r="MQJ32" s="10"/>
      <c r="MQK32" s="10"/>
      <c r="MQL32" s="10"/>
      <c r="MQM32" s="10"/>
      <c r="MQN32" s="10"/>
      <c r="MQO32" s="10"/>
      <c r="MQP32" s="10"/>
      <c r="MQQ32" s="10"/>
      <c r="MQR32" s="10"/>
      <c r="MQS32" s="10"/>
      <c r="MQT32" s="10"/>
      <c r="MQU32" s="10"/>
      <c r="MQV32" s="10"/>
      <c r="MQW32" s="10"/>
      <c r="MQX32" s="10"/>
      <c r="MQY32" s="10"/>
      <c r="MQZ32" s="10"/>
      <c r="MRA32" s="10"/>
      <c r="MRB32" s="10"/>
      <c r="MRC32" s="10"/>
      <c r="MRD32" s="10"/>
      <c r="MRE32" s="10"/>
      <c r="MRF32" s="10"/>
      <c r="MRG32" s="10"/>
      <c r="MRH32" s="10"/>
      <c r="MRI32" s="10"/>
      <c r="MRJ32" s="10"/>
      <c r="MRK32" s="10"/>
      <c r="MRL32" s="10"/>
      <c r="MRM32" s="10"/>
      <c r="MRN32" s="10"/>
      <c r="MRO32" s="10"/>
      <c r="MRP32" s="10"/>
      <c r="MRQ32" s="10"/>
      <c r="MRR32" s="10"/>
      <c r="MRS32" s="10"/>
      <c r="MRT32" s="10"/>
      <c r="MRU32" s="10"/>
      <c r="MRV32" s="10"/>
      <c r="MRW32" s="10"/>
      <c r="MRX32" s="10"/>
      <c r="MRY32" s="10"/>
      <c r="MRZ32" s="10"/>
      <c r="MSA32" s="10"/>
      <c r="MSB32" s="10"/>
      <c r="MSC32" s="10"/>
      <c r="MSD32" s="10"/>
      <c r="MSE32" s="10"/>
      <c r="MSF32" s="10"/>
      <c r="MSG32" s="10"/>
      <c r="MSH32" s="10"/>
      <c r="MSI32" s="10"/>
      <c r="MSJ32" s="10"/>
      <c r="MSK32" s="10"/>
      <c r="MSL32" s="10"/>
      <c r="MSM32" s="10"/>
      <c r="MSN32" s="10"/>
      <c r="MSO32" s="10"/>
      <c r="MSP32" s="10"/>
      <c r="MSQ32" s="10"/>
      <c r="MSR32" s="10"/>
      <c r="MSS32" s="10"/>
      <c r="MST32" s="10"/>
      <c r="MSU32" s="10"/>
      <c r="MSV32" s="10"/>
      <c r="MSW32" s="10"/>
      <c r="MSX32" s="10"/>
      <c r="MSY32" s="10"/>
      <c r="MSZ32" s="10"/>
      <c r="MTA32" s="10"/>
      <c r="MTB32" s="10"/>
      <c r="MTC32" s="10"/>
      <c r="MTD32" s="10"/>
      <c r="MTE32" s="10"/>
      <c r="MTF32" s="10"/>
      <c r="MTG32" s="10"/>
      <c r="MTH32" s="10"/>
      <c r="MTI32" s="10"/>
      <c r="MTJ32" s="10"/>
      <c r="MTK32" s="10"/>
      <c r="MTL32" s="10"/>
      <c r="MTM32" s="10"/>
      <c r="MTN32" s="10"/>
      <c r="MTO32" s="10"/>
      <c r="MTP32" s="10"/>
      <c r="MTQ32" s="10"/>
      <c r="MTR32" s="10"/>
      <c r="MTS32" s="10"/>
      <c r="MTT32" s="10"/>
      <c r="MTU32" s="10"/>
      <c r="MTV32" s="10"/>
      <c r="MTW32" s="10"/>
      <c r="MTX32" s="10"/>
      <c r="MTY32" s="10"/>
      <c r="MTZ32" s="10"/>
      <c r="MUA32" s="10"/>
      <c r="MUB32" s="10"/>
      <c r="MUC32" s="10"/>
      <c r="MUD32" s="10"/>
      <c r="MUE32" s="10"/>
      <c r="MUF32" s="10"/>
      <c r="MUG32" s="10"/>
      <c r="MUH32" s="10"/>
      <c r="MUI32" s="10"/>
      <c r="MUJ32" s="10"/>
      <c r="MUK32" s="10"/>
      <c r="MUL32" s="10"/>
      <c r="MUM32" s="10"/>
      <c r="MUN32" s="10"/>
      <c r="MUO32" s="10"/>
      <c r="MUP32" s="10"/>
      <c r="MUQ32" s="10"/>
      <c r="MUR32" s="10"/>
      <c r="MUS32" s="10"/>
      <c r="MUT32" s="10"/>
      <c r="MUU32" s="10"/>
      <c r="MUV32" s="10"/>
      <c r="MUW32" s="10"/>
      <c r="MUX32" s="10"/>
      <c r="MUY32" s="10"/>
      <c r="MUZ32" s="10"/>
      <c r="MVA32" s="10"/>
      <c r="MVB32" s="10"/>
      <c r="MVC32" s="10"/>
      <c r="MVD32" s="10"/>
      <c r="MVE32" s="10"/>
      <c r="MVF32" s="10"/>
      <c r="MVG32" s="10"/>
      <c r="MVH32" s="10"/>
      <c r="MVI32" s="10"/>
      <c r="MVJ32" s="10"/>
      <c r="MVK32" s="10"/>
      <c r="MVL32" s="10"/>
      <c r="MVM32" s="10"/>
      <c r="MVN32" s="10"/>
      <c r="MVO32" s="10"/>
      <c r="MVP32" s="10"/>
      <c r="MVQ32" s="10"/>
      <c r="MVR32" s="10"/>
      <c r="MVS32" s="10"/>
      <c r="MVT32" s="10"/>
      <c r="MVU32" s="10"/>
      <c r="MVV32" s="10"/>
      <c r="MVW32" s="10"/>
      <c r="MVX32" s="10"/>
      <c r="MVY32" s="10"/>
      <c r="MVZ32" s="10"/>
      <c r="MWA32" s="10"/>
      <c r="MWB32" s="10"/>
      <c r="MWC32" s="10"/>
      <c r="MWD32" s="10"/>
      <c r="MWE32" s="10"/>
      <c r="MWF32" s="10"/>
      <c r="MWG32" s="10"/>
      <c r="MWH32" s="10"/>
      <c r="MWI32" s="10"/>
      <c r="MWJ32" s="10"/>
      <c r="MWK32" s="10"/>
      <c r="MWL32" s="10"/>
      <c r="MWM32" s="10"/>
      <c r="MWN32" s="10"/>
      <c r="MWO32" s="10"/>
      <c r="MWP32" s="10"/>
      <c r="MWQ32" s="10"/>
      <c r="MWR32" s="10"/>
      <c r="MWS32" s="10"/>
      <c r="MWT32" s="10"/>
      <c r="MWU32" s="10"/>
      <c r="MWV32" s="10"/>
      <c r="MWW32" s="10"/>
      <c r="MWX32" s="10"/>
      <c r="MWY32" s="10"/>
      <c r="MWZ32" s="10"/>
      <c r="MXA32" s="10"/>
      <c r="MXB32" s="10"/>
      <c r="MXC32" s="10"/>
      <c r="MXD32" s="10"/>
      <c r="MXE32" s="10"/>
      <c r="MXF32" s="10"/>
      <c r="MXG32" s="10"/>
      <c r="MXH32" s="10"/>
      <c r="MXI32" s="10"/>
      <c r="MXJ32" s="10"/>
      <c r="MXK32" s="10"/>
      <c r="MXL32" s="10"/>
      <c r="MXM32" s="10"/>
      <c r="MXN32" s="10"/>
      <c r="MXO32" s="10"/>
      <c r="MXP32" s="10"/>
      <c r="MXQ32" s="10"/>
      <c r="MXR32" s="10"/>
      <c r="MXS32" s="10"/>
      <c r="MXT32" s="10"/>
      <c r="MXU32" s="10"/>
      <c r="MXV32" s="10"/>
      <c r="MXW32" s="10"/>
      <c r="MXX32" s="10"/>
      <c r="MXY32" s="10"/>
      <c r="MXZ32" s="10"/>
      <c r="MYA32" s="10"/>
      <c r="MYB32" s="10"/>
      <c r="MYC32" s="10"/>
      <c r="MYD32" s="10"/>
      <c r="MYE32" s="10"/>
      <c r="MYF32" s="10"/>
      <c r="MYG32" s="10"/>
      <c r="MYH32" s="10"/>
      <c r="MYI32" s="10"/>
      <c r="MYJ32" s="10"/>
      <c r="MYK32" s="10"/>
      <c r="MYL32" s="10"/>
      <c r="MYM32" s="10"/>
      <c r="MYN32" s="10"/>
      <c r="MYO32" s="10"/>
      <c r="MYP32" s="10"/>
      <c r="MYQ32" s="10"/>
      <c r="MYR32" s="10"/>
      <c r="MYS32" s="10"/>
      <c r="MYT32" s="10"/>
      <c r="MYU32" s="10"/>
      <c r="MYV32" s="10"/>
      <c r="MYW32" s="10"/>
      <c r="MYX32" s="10"/>
      <c r="MYY32" s="10"/>
      <c r="MYZ32" s="10"/>
      <c r="MZA32" s="10"/>
      <c r="MZB32" s="10"/>
      <c r="MZC32" s="10"/>
      <c r="MZD32" s="10"/>
      <c r="MZE32" s="10"/>
      <c r="MZF32" s="10"/>
      <c r="MZG32" s="10"/>
      <c r="MZH32" s="10"/>
      <c r="MZI32" s="10"/>
      <c r="MZJ32" s="10"/>
      <c r="MZK32" s="10"/>
      <c r="MZL32" s="10"/>
      <c r="MZM32" s="10"/>
      <c r="MZN32" s="10"/>
      <c r="MZO32" s="10"/>
      <c r="MZP32" s="10"/>
      <c r="MZQ32" s="10"/>
      <c r="MZR32" s="10"/>
      <c r="MZS32" s="10"/>
      <c r="MZT32" s="10"/>
      <c r="MZU32" s="10"/>
      <c r="MZV32" s="10"/>
      <c r="MZW32" s="10"/>
      <c r="MZX32" s="10"/>
      <c r="MZY32" s="10"/>
      <c r="MZZ32" s="10"/>
      <c r="NAA32" s="10"/>
      <c r="NAB32" s="10"/>
      <c r="NAC32" s="10"/>
      <c r="NAD32" s="10"/>
      <c r="NAE32" s="10"/>
      <c r="NAF32" s="10"/>
      <c r="NAG32" s="10"/>
      <c r="NAH32" s="10"/>
      <c r="NAI32" s="10"/>
      <c r="NAJ32" s="10"/>
      <c r="NAK32" s="10"/>
      <c r="NAL32" s="10"/>
      <c r="NAM32" s="10"/>
      <c r="NAN32" s="10"/>
      <c r="NAO32" s="10"/>
      <c r="NAP32" s="10"/>
      <c r="NAQ32" s="10"/>
      <c r="NAR32" s="10"/>
      <c r="NAS32" s="10"/>
      <c r="NAT32" s="10"/>
      <c r="NAU32" s="10"/>
      <c r="NAV32" s="10"/>
      <c r="NAW32" s="10"/>
      <c r="NAX32" s="10"/>
      <c r="NAY32" s="10"/>
      <c r="NAZ32" s="10"/>
      <c r="NBA32" s="10"/>
      <c r="NBB32" s="10"/>
      <c r="NBC32" s="10"/>
      <c r="NBD32" s="10"/>
      <c r="NBE32" s="10"/>
      <c r="NBF32" s="10"/>
      <c r="NBG32" s="10"/>
      <c r="NBH32" s="10"/>
      <c r="NBI32" s="10"/>
      <c r="NBJ32" s="10"/>
      <c r="NBK32" s="10"/>
      <c r="NBL32" s="10"/>
      <c r="NBM32" s="10"/>
      <c r="NBN32" s="10"/>
      <c r="NBO32" s="10"/>
      <c r="NBP32" s="10"/>
      <c r="NBQ32" s="10"/>
      <c r="NBR32" s="10"/>
      <c r="NBS32" s="10"/>
      <c r="NBT32" s="10"/>
      <c r="NBU32" s="10"/>
      <c r="NBV32" s="10"/>
      <c r="NBW32" s="10"/>
      <c r="NBX32" s="10"/>
      <c r="NBY32" s="10"/>
      <c r="NBZ32" s="10"/>
      <c r="NCA32" s="10"/>
      <c r="NCB32" s="10"/>
      <c r="NCC32" s="10"/>
      <c r="NCD32" s="10"/>
      <c r="NCE32" s="10"/>
      <c r="NCF32" s="10"/>
      <c r="NCG32" s="10"/>
      <c r="NCH32" s="10"/>
      <c r="NCI32" s="10"/>
      <c r="NCJ32" s="10"/>
      <c r="NCK32" s="10"/>
      <c r="NCL32" s="10"/>
      <c r="NCM32" s="10"/>
      <c r="NCN32" s="10"/>
      <c r="NCO32" s="10"/>
      <c r="NCP32" s="10"/>
      <c r="NCQ32" s="10"/>
      <c r="NCR32" s="10"/>
      <c r="NCS32" s="10"/>
      <c r="NCT32" s="10"/>
      <c r="NCU32" s="10"/>
      <c r="NCV32" s="10"/>
      <c r="NCW32" s="10"/>
      <c r="NCX32" s="10"/>
      <c r="NCY32" s="10"/>
      <c r="NCZ32" s="10"/>
      <c r="NDA32" s="10"/>
      <c r="NDB32" s="10"/>
      <c r="NDC32" s="10"/>
      <c r="NDD32" s="10"/>
      <c r="NDE32" s="10"/>
      <c r="NDF32" s="10"/>
      <c r="NDG32" s="10"/>
      <c r="NDH32" s="10"/>
      <c r="NDI32" s="10"/>
      <c r="NDJ32" s="10"/>
      <c r="NDK32" s="10"/>
      <c r="NDL32" s="10"/>
      <c r="NDM32" s="10"/>
      <c r="NDN32" s="10"/>
      <c r="NDO32" s="10"/>
      <c r="NDP32" s="10"/>
      <c r="NDQ32" s="10"/>
      <c r="NDR32" s="10"/>
      <c r="NDS32" s="10"/>
      <c r="NDT32" s="10"/>
      <c r="NDU32" s="10"/>
      <c r="NDV32" s="10"/>
      <c r="NDW32" s="10"/>
      <c r="NDX32" s="10"/>
      <c r="NDY32" s="10"/>
      <c r="NDZ32" s="10"/>
      <c r="NEA32" s="10"/>
      <c r="NEB32" s="10"/>
      <c r="NEC32" s="10"/>
      <c r="NED32" s="10"/>
      <c r="NEE32" s="10"/>
      <c r="NEF32" s="10"/>
      <c r="NEG32" s="10"/>
      <c r="NEH32" s="10"/>
      <c r="NEI32" s="10"/>
      <c r="NEJ32" s="10"/>
      <c r="NEK32" s="10"/>
      <c r="NEL32" s="10"/>
      <c r="NEM32" s="10"/>
      <c r="NEN32" s="10"/>
      <c r="NEO32" s="10"/>
      <c r="NEP32" s="10"/>
      <c r="NEQ32" s="10"/>
      <c r="NER32" s="10"/>
      <c r="NES32" s="10"/>
      <c r="NET32" s="10"/>
      <c r="NEU32" s="10"/>
      <c r="NEV32" s="10"/>
      <c r="NEW32" s="10"/>
      <c r="NEX32" s="10"/>
      <c r="NEY32" s="10"/>
      <c r="NEZ32" s="10"/>
      <c r="NFA32" s="10"/>
      <c r="NFB32" s="10"/>
      <c r="NFC32" s="10"/>
      <c r="NFD32" s="10"/>
      <c r="NFE32" s="10"/>
      <c r="NFF32" s="10"/>
      <c r="NFG32" s="10"/>
      <c r="NFH32" s="10"/>
      <c r="NFI32" s="10"/>
      <c r="NFJ32" s="10"/>
      <c r="NFK32" s="10"/>
      <c r="NFL32" s="10"/>
      <c r="NFM32" s="10"/>
      <c r="NFN32" s="10"/>
      <c r="NFO32" s="10"/>
      <c r="NFP32" s="10"/>
      <c r="NFQ32" s="10"/>
      <c r="NFR32" s="10"/>
      <c r="NFS32" s="10"/>
      <c r="NFT32" s="10"/>
      <c r="NFU32" s="10"/>
      <c r="NFV32" s="10"/>
      <c r="NFW32" s="10"/>
      <c r="NFX32" s="10"/>
      <c r="NFY32" s="10"/>
      <c r="NFZ32" s="10"/>
      <c r="NGA32" s="10"/>
      <c r="NGB32" s="10"/>
      <c r="NGC32" s="10"/>
      <c r="NGD32" s="10"/>
      <c r="NGE32" s="10"/>
      <c r="NGF32" s="10"/>
      <c r="NGG32" s="10"/>
      <c r="NGH32" s="10"/>
      <c r="NGI32" s="10"/>
      <c r="NGJ32" s="10"/>
      <c r="NGK32" s="10"/>
      <c r="NGL32" s="10"/>
      <c r="NGM32" s="10"/>
      <c r="NGN32" s="10"/>
      <c r="NGO32" s="10"/>
      <c r="NGP32" s="10"/>
      <c r="NGQ32" s="10"/>
      <c r="NGR32" s="10"/>
      <c r="NGS32" s="10"/>
      <c r="NGT32" s="10"/>
      <c r="NGU32" s="10"/>
      <c r="NGV32" s="10"/>
      <c r="NGW32" s="10"/>
      <c r="NGX32" s="10"/>
      <c r="NGY32" s="10"/>
      <c r="NGZ32" s="10"/>
      <c r="NHA32" s="10"/>
      <c r="NHB32" s="10"/>
      <c r="NHC32" s="10"/>
      <c r="NHD32" s="10"/>
      <c r="NHE32" s="10"/>
      <c r="NHF32" s="10"/>
      <c r="NHG32" s="10"/>
      <c r="NHH32" s="10"/>
      <c r="NHI32" s="10"/>
      <c r="NHJ32" s="10"/>
      <c r="NHK32" s="10"/>
      <c r="NHL32" s="10"/>
      <c r="NHM32" s="10"/>
      <c r="NHN32" s="10"/>
      <c r="NHO32" s="10"/>
      <c r="NHP32" s="10"/>
      <c r="NHQ32" s="10"/>
      <c r="NHR32" s="10"/>
      <c r="NHS32" s="10"/>
      <c r="NHT32" s="10"/>
      <c r="NHU32" s="10"/>
      <c r="NHV32" s="10"/>
      <c r="NHW32" s="10"/>
      <c r="NHX32" s="10"/>
      <c r="NHY32" s="10"/>
      <c r="NHZ32" s="10"/>
      <c r="NIA32" s="10"/>
      <c r="NIB32" s="10"/>
      <c r="NIC32" s="10"/>
      <c r="NID32" s="10"/>
      <c r="NIE32" s="10"/>
      <c r="NIF32" s="10"/>
      <c r="NIG32" s="10"/>
      <c r="NIH32" s="10"/>
      <c r="NII32" s="10"/>
      <c r="NIJ32" s="10"/>
      <c r="NIK32" s="10"/>
      <c r="NIL32" s="10"/>
      <c r="NIM32" s="10"/>
      <c r="NIN32" s="10"/>
      <c r="NIO32" s="10"/>
      <c r="NIP32" s="10"/>
      <c r="NIQ32" s="10"/>
      <c r="NIR32" s="10"/>
      <c r="NIS32" s="10"/>
      <c r="NIT32" s="10"/>
      <c r="NIU32" s="10"/>
      <c r="NIV32" s="10"/>
      <c r="NIW32" s="10"/>
      <c r="NIX32" s="10"/>
      <c r="NIY32" s="10"/>
      <c r="NIZ32" s="10"/>
      <c r="NJA32" s="10"/>
      <c r="NJB32" s="10"/>
      <c r="NJC32" s="10"/>
      <c r="NJD32" s="10"/>
      <c r="NJE32" s="10"/>
      <c r="NJF32" s="10"/>
      <c r="NJG32" s="10"/>
      <c r="NJH32" s="10"/>
      <c r="NJI32" s="10"/>
      <c r="NJJ32" s="10"/>
      <c r="NJK32" s="10"/>
      <c r="NJL32" s="10"/>
      <c r="NJM32" s="10"/>
      <c r="NJN32" s="10"/>
      <c r="NJO32" s="10"/>
      <c r="NJP32" s="10"/>
      <c r="NJQ32" s="10"/>
      <c r="NJR32" s="10"/>
      <c r="NJS32" s="10"/>
      <c r="NJT32" s="10"/>
      <c r="NJU32" s="10"/>
      <c r="NJV32" s="10"/>
      <c r="NJW32" s="10"/>
      <c r="NJX32" s="10"/>
      <c r="NJY32" s="10"/>
      <c r="NJZ32" s="10"/>
      <c r="NKA32" s="10"/>
      <c r="NKB32" s="10"/>
      <c r="NKC32" s="10"/>
      <c r="NKD32" s="10"/>
      <c r="NKE32" s="10"/>
      <c r="NKF32" s="10"/>
      <c r="NKG32" s="10"/>
      <c r="NKH32" s="10"/>
      <c r="NKI32" s="10"/>
      <c r="NKJ32" s="10"/>
      <c r="NKK32" s="10"/>
      <c r="NKL32" s="10"/>
      <c r="NKM32" s="10"/>
      <c r="NKN32" s="10"/>
      <c r="NKO32" s="10"/>
      <c r="NKP32" s="10"/>
      <c r="NKQ32" s="10"/>
      <c r="NKR32" s="10"/>
      <c r="NKS32" s="10"/>
      <c r="NKT32" s="10"/>
      <c r="NKU32" s="10"/>
      <c r="NKV32" s="10"/>
      <c r="NKW32" s="10"/>
      <c r="NKX32" s="10"/>
      <c r="NKY32" s="10"/>
      <c r="NKZ32" s="10"/>
      <c r="NLA32" s="10"/>
      <c r="NLB32" s="10"/>
      <c r="NLC32" s="10"/>
      <c r="NLD32" s="10"/>
      <c r="NLE32" s="10"/>
      <c r="NLF32" s="10"/>
      <c r="NLG32" s="10"/>
      <c r="NLH32" s="10"/>
      <c r="NLI32" s="10"/>
      <c r="NLJ32" s="10"/>
      <c r="NLK32" s="10"/>
      <c r="NLL32" s="10"/>
      <c r="NLM32" s="10"/>
      <c r="NLN32" s="10"/>
      <c r="NLO32" s="10"/>
      <c r="NLP32" s="10"/>
      <c r="NLQ32" s="10"/>
      <c r="NLR32" s="10"/>
      <c r="NLS32" s="10"/>
      <c r="NLT32" s="10"/>
      <c r="NLU32" s="10"/>
      <c r="NLV32" s="10"/>
      <c r="NLW32" s="10"/>
      <c r="NLX32" s="10"/>
      <c r="NLY32" s="10"/>
      <c r="NLZ32" s="10"/>
      <c r="NMA32" s="10"/>
      <c r="NMB32" s="10"/>
      <c r="NMC32" s="10"/>
      <c r="NMD32" s="10"/>
      <c r="NME32" s="10"/>
      <c r="NMF32" s="10"/>
      <c r="NMG32" s="10"/>
      <c r="NMH32" s="10"/>
      <c r="NMI32" s="10"/>
      <c r="NMJ32" s="10"/>
      <c r="NMK32" s="10"/>
      <c r="NML32" s="10"/>
      <c r="NMM32" s="10"/>
      <c r="NMN32" s="10"/>
      <c r="NMO32" s="10"/>
      <c r="NMP32" s="10"/>
      <c r="NMQ32" s="10"/>
      <c r="NMR32" s="10"/>
      <c r="NMS32" s="10"/>
      <c r="NMT32" s="10"/>
      <c r="NMU32" s="10"/>
      <c r="NMV32" s="10"/>
      <c r="NMW32" s="10"/>
      <c r="NMX32" s="10"/>
      <c r="NMY32" s="10"/>
      <c r="NMZ32" s="10"/>
      <c r="NNA32" s="10"/>
      <c r="NNB32" s="10"/>
      <c r="NNC32" s="10"/>
      <c r="NND32" s="10"/>
      <c r="NNE32" s="10"/>
      <c r="NNF32" s="10"/>
      <c r="NNG32" s="10"/>
      <c r="NNH32" s="10"/>
      <c r="NNI32" s="10"/>
      <c r="NNJ32" s="10"/>
      <c r="NNK32" s="10"/>
      <c r="NNL32" s="10"/>
      <c r="NNM32" s="10"/>
      <c r="NNN32" s="10"/>
      <c r="NNO32" s="10"/>
      <c r="NNP32" s="10"/>
      <c r="NNQ32" s="10"/>
      <c r="NNR32" s="10"/>
      <c r="NNS32" s="10"/>
      <c r="NNT32" s="10"/>
      <c r="NNU32" s="10"/>
      <c r="NNV32" s="10"/>
      <c r="NNW32" s="10"/>
      <c r="NNX32" s="10"/>
      <c r="NNY32" s="10"/>
      <c r="NNZ32" s="10"/>
      <c r="NOA32" s="10"/>
      <c r="NOB32" s="10"/>
      <c r="NOC32" s="10"/>
      <c r="NOD32" s="10"/>
      <c r="NOE32" s="10"/>
      <c r="NOF32" s="10"/>
      <c r="NOG32" s="10"/>
      <c r="NOH32" s="10"/>
      <c r="NOI32" s="10"/>
      <c r="NOJ32" s="10"/>
      <c r="NOK32" s="10"/>
      <c r="NOL32" s="10"/>
      <c r="NOM32" s="10"/>
      <c r="NON32" s="10"/>
      <c r="NOO32" s="10"/>
      <c r="NOP32" s="10"/>
      <c r="NOQ32" s="10"/>
      <c r="NOR32" s="10"/>
      <c r="NOS32" s="10"/>
      <c r="NOT32" s="10"/>
      <c r="NOU32" s="10"/>
      <c r="NOV32" s="10"/>
      <c r="NOW32" s="10"/>
      <c r="NOX32" s="10"/>
      <c r="NOY32" s="10"/>
      <c r="NOZ32" s="10"/>
      <c r="NPA32" s="10"/>
      <c r="NPB32" s="10"/>
      <c r="NPC32" s="10"/>
      <c r="NPD32" s="10"/>
      <c r="NPE32" s="10"/>
      <c r="NPF32" s="10"/>
      <c r="NPG32" s="10"/>
      <c r="NPH32" s="10"/>
      <c r="NPI32" s="10"/>
      <c r="NPJ32" s="10"/>
      <c r="NPK32" s="10"/>
      <c r="NPL32" s="10"/>
      <c r="NPM32" s="10"/>
      <c r="NPN32" s="10"/>
      <c r="NPO32" s="10"/>
      <c r="NPP32" s="10"/>
      <c r="NPQ32" s="10"/>
      <c r="NPR32" s="10"/>
      <c r="NPS32" s="10"/>
      <c r="NPT32" s="10"/>
      <c r="NPU32" s="10"/>
      <c r="NPV32" s="10"/>
      <c r="NPW32" s="10"/>
      <c r="NPX32" s="10"/>
      <c r="NPY32" s="10"/>
      <c r="NPZ32" s="10"/>
      <c r="NQA32" s="10"/>
      <c r="NQB32" s="10"/>
      <c r="NQC32" s="10"/>
      <c r="NQD32" s="10"/>
      <c r="NQE32" s="10"/>
      <c r="NQF32" s="10"/>
      <c r="NQG32" s="10"/>
      <c r="NQH32" s="10"/>
      <c r="NQI32" s="10"/>
      <c r="NQJ32" s="10"/>
      <c r="NQK32" s="10"/>
      <c r="NQL32" s="10"/>
      <c r="NQM32" s="10"/>
      <c r="NQN32" s="10"/>
      <c r="NQO32" s="10"/>
      <c r="NQP32" s="10"/>
      <c r="NQQ32" s="10"/>
      <c r="NQR32" s="10"/>
      <c r="NQS32" s="10"/>
      <c r="NQT32" s="10"/>
      <c r="NQU32" s="10"/>
      <c r="NQV32" s="10"/>
      <c r="NQW32" s="10"/>
      <c r="NQX32" s="10"/>
      <c r="NQY32" s="10"/>
      <c r="NQZ32" s="10"/>
      <c r="NRA32" s="10"/>
      <c r="NRB32" s="10"/>
      <c r="NRC32" s="10"/>
      <c r="NRD32" s="10"/>
      <c r="NRE32" s="10"/>
      <c r="NRF32" s="10"/>
      <c r="NRG32" s="10"/>
      <c r="NRH32" s="10"/>
      <c r="NRI32" s="10"/>
      <c r="NRJ32" s="10"/>
      <c r="NRK32" s="10"/>
      <c r="NRL32" s="10"/>
      <c r="NRM32" s="10"/>
      <c r="NRN32" s="10"/>
      <c r="NRO32" s="10"/>
      <c r="NRP32" s="10"/>
      <c r="NRQ32" s="10"/>
      <c r="NRR32" s="10"/>
      <c r="NRS32" s="10"/>
      <c r="NRT32" s="10"/>
      <c r="NRU32" s="10"/>
      <c r="NRV32" s="10"/>
      <c r="NRW32" s="10"/>
      <c r="NRX32" s="10"/>
      <c r="NRY32" s="10"/>
      <c r="NRZ32" s="10"/>
      <c r="NSA32" s="10"/>
      <c r="NSB32" s="10"/>
      <c r="NSC32" s="10"/>
      <c r="NSD32" s="10"/>
      <c r="NSE32" s="10"/>
      <c r="NSF32" s="10"/>
      <c r="NSG32" s="10"/>
      <c r="NSH32" s="10"/>
      <c r="NSI32" s="10"/>
      <c r="NSJ32" s="10"/>
      <c r="NSK32" s="10"/>
      <c r="NSL32" s="10"/>
      <c r="NSM32" s="10"/>
      <c r="NSN32" s="10"/>
      <c r="NSO32" s="10"/>
      <c r="NSP32" s="10"/>
      <c r="NSQ32" s="10"/>
      <c r="NSR32" s="10"/>
      <c r="NSS32" s="10"/>
      <c r="NST32" s="10"/>
      <c r="NSU32" s="10"/>
      <c r="NSV32" s="10"/>
      <c r="NSW32" s="10"/>
      <c r="NSX32" s="10"/>
      <c r="NSY32" s="10"/>
      <c r="NSZ32" s="10"/>
      <c r="NTA32" s="10"/>
      <c r="NTB32" s="10"/>
      <c r="NTC32" s="10"/>
      <c r="NTD32" s="10"/>
      <c r="NTE32" s="10"/>
      <c r="NTF32" s="10"/>
      <c r="NTG32" s="10"/>
      <c r="NTH32" s="10"/>
      <c r="NTI32" s="10"/>
      <c r="NTJ32" s="10"/>
      <c r="NTK32" s="10"/>
      <c r="NTL32" s="10"/>
      <c r="NTM32" s="10"/>
      <c r="NTN32" s="10"/>
      <c r="NTO32" s="10"/>
      <c r="NTP32" s="10"/>
      <c r="NTQ32" s="10"/>
      <c r="NTR32" s="10"/>
      <c r="NTS32" s="10"/>
      <c r="NTT32" s="10"/>
      <c r="NTU32" s="10"/>
      <c r="NTV32" s="10"/>
      <c r="NTW32" s="10"/>
      <c r="NTX32" s="10"/>
      <c r="NTY32" s="10"/>
      <c r="NTZ32" s="10"/>
      <c r="NUA32" s="10"/>
      <c r="NUB32" s="10"/>
      <c r="NUC32" s="10"/>
      <c r="NUD32" s="10"/>
      <c r="NUE32" s="10"/>
      <c r="NUF32" s="10"/>
      <c r="NUG32" s="10"/>
      <c r="NUH32" s="10"/>
      <c r="NUI32" s="10"/>
      <c r="NUJ32" s="10"/>
      <c r="NUK32" s="10"/>
      <c r="NUL32" s="10"/>
      <c r="NUM32" s="10"/>
      <c r="NUN32" s="10"/>
      <c r="NUO32" s="10"/>
      <c r="NUP32" s="10"/>
      <c r="NUQ32" s="10"/>
      <c r="NUR32" s="10"/>
      <c r="NUS32" s="10"/>
      <c r="NUT32" s="10"/>
      <c r="NUU32" s="10"/>
      <c r="NUV32" s="10"/>
      <c r="NUW32" s="10"/>
      <c r="NUX32" s="10"/>
      <c r="NUY32" s="10"/>
      <c r="NUZ32" s="10"/>
      <c r="NVA32" s="10"/>
      <c r="NVB32" s="10"/>
      <c r="NVC32" s="10"/>
      <c r="NVD32" s="10"/>
      <c r="NVE32" s="10"/>
      <c r="NVF32" s="10"/>
      <c r="NVG32" s="10"/>
      <c r="NVH32" s="10"/>
      <c r="NVI32" s="10"/>
      <c r="NVJ32" s="10"/>
      <c r="NVK32" s="10"/>
      <c r="NVL32" s="10"/>
      <c r="NVM32" s="10"/>
      <c r="NVN32" s="10"/>
      <c r="NVO32" s="10"/>
      <c r="NVP32" s="10"/>
      <c r="NVQ32" s="10"/>
      <c r="NVR32" s="10"/>
      <c r="NVS32" s="10"/>
      <c r="NVT32" s="10"/>
      <c r="NVU32" s="10"/>
      <c r="NVV32" s="10"/>
      <c r="NVW32" s="10"/>
      <c r="NVX32" s="10"/>
      <c r="NVY32" s="10"/>
      <c r="NVZ32" s="10"/>
      <c r="NWA32" s="10"/>
      <c r="NWB32" s="10"/>
      <c r="NWC32" s="10"/>
      <c r="NWD32" s="10"/>
      <c r="NWE32" s="10"/>
      <c r="NWF32" s="10"/>
      <c r="NWG32" s="10"/>
      <c r="NWH32" s="10"/>
      <c r="NWI32" s="10"/>
      <c r="NWJ32" s="10"/>
      <c r="NWK32" s="10"/>
      <c r="NWL32" s="10"/>
      <c r="NWM32" s="10"/>
      <c r="NWN32" s="10"/>
      <c r="NWO32" s="10"/>
      <c r="NWP32" s="10"/>
      <c r="NWQ32" s="10"/>
      <c r="NWR32" s="10"/>
      <c r="NWS32" s="10"/>
      <c r="NWT32" s="10"/>
      <c r="NWU32" s="10"/>
      <c r="NWV32" s="10"/>
      <c r="NWW32" s="10"/>
      <c r="NWX32" s="10"/>
      <c r="NWY32" s="10"/>
      <c r="NWZ32" s="10"/>
      <c r="NXA32" s="10"/>
      <c r="NXB32" s="10"/>
      <c r="NXC32" s="10"/>
      <c r="NXD32" s="10"/>
      <c r="NXE32" s="10"/>
      <c r="NXF32" s="10"/>
      <c r="NXG32" s="10"/>
      <c r="NXH32" s="10"/>
      <c r="NXI32" s="10"/>
      <c r="NXJ32" s="10"/>
      <c r="NXK32" s="10"/>
      <c r="NXL32" s="10"/>
      <c r="NXM32" s="10"/>
      <c r="NXN32" s="10"/>
      <c r="NXO32" s="10"/>
      <c r="NXP32" s="10"/>
      <c r="NXQ32" s="10"/>
      <c r="NXR32" s="10"/>
      <c r="NXS32" s="10"/>
      <c r="NXT32" s="10"/>
      <c r="NXU32" s="10"/>
      <c r="NXV32" s="10"/>
      <c r="NXW32" s="10"/>
      <c r="NXX32" s="10"/>
      <c r="NXY32" s="10"/>
      <c r="NXZ32" s="10"/>
      <c r="NYA32" s="10"/>
      <c r="NYB32" s="10"/>
      <c r="NYC32" s="10"/>
      <c r="NYD32" s="10"/>
      <c r="NYE32" s="10"/>
      <c r="NYF32" s="10"/>
      <c r="NYG32" s="10"/>
      <c r="NYH32" s="10"/>
      <c r="NYI32" s="10"/>
      <c r="NYJ32" s="10"/>
      <c r="NYK32" s="10"/>
      <c r="NYL32" s="10"/>
      <c r="NYM32" s="10"/>
      <c r="NYN32" s="10"/>
      <c r="NYO32" s="10"/>
      <c r="NYP32" s="10"/>
      <c r="NYQ32" s="10"/>
      <c r="NYR32" s="10"/>
      <c r="NYS32" s="10"/>
      <c r="NYT32" s="10"/>
      <c r="NYU32" s="10"/>
      <c r="NYV32" s="10"/>
      <c r="NYW32" s="10"/>
      <c r="NYX32" s="10"/>
      <c r="NYY32" s="10"/>
      <c r="NYZ32" s="10"/>
      <c r="NZA32" s="10"/>
      <c r="NZB32" s="10"/>
      <c r="NZC32" s="10"/>
      <c r="NZD32" s="10"/>
      <c r="NZE32" s="10"/>
      <c r="NZF32" s="10"/>
      <c r="NZG32" s="10"/>
      <c r="NZH32" s="10"/>
      <c r="NZI32" s="10"/>
      <c r="NZJ32" s="10"/>
      <c r="NZK32" s="10"/>
      <c r="NZL32" s="10"/>
      <c r="NZM32" s="10"/>
      <c r="NZN32" s="10"/>
      <c r="NZO32" s="10"/>
      <c r="NZP32" s="10"/>
      <c r="NZQ32" s="10"/>
      <c r="NZR32" s="10"/>
      <c r="NZS32" s="10"/>
      <c r="NZT32" s="10"/>
      <c r="NZU32" s="10"/>
      <c r="NZV32" s="10"/>
      <c r="NZW32" s="10"/>
      <c r="NZX32" s="10"/>
      <c r="NZY32" s="10"/>
      <c r="NZZ32" s="10"/>
      <c r="OAA32" s="10"/>
      <c r="OAB32" s="10"/>
      <c r="OAC32" s="10"/>
      <c r="OAD32" s="10"/>
      <c r="OAE32" s="10"/>
      <c r="OAF32" s="10"/>
      <c r="OAG32" s="10"/>
      <c r="OAH32" s="10"/>
      <c r="OAI32" s="10"/>
      <c r="OAJ32" s="10"/>
      <c r="OAK32" s="10"/>
      <c r="OAL32" s="10"/>
      <c r="OAM32" s="10"/>
      <c r="OAN32" s="10"/>
      <c r="OAO32" s="10"/>
      <c r="OAP32" s="10"/>
      <c r="OAQ32" s="10"/>
      <c r="OAR32" s="10"/>
      <c r="OAS32" s="10"/>
      <c r="OAT32" s="10"/>
      <c r="OAU32" s="10"/>
      <c r="OAV32" s="10"/>
      <c r="OAW32" s="10"/>
      <c r="OAX32" s="10"/>
      <c r="OAY32" s="10"/>
      <c r="OAZ32" s="10"/>
      <c r="OBA32" s="10"/>
      <c r="OBB32" s="10"/>
      <c r="OBC32" s="10"/>
      <c r="OBD32" s="10"/>
      <c r="OBE32" s="10"/>
      <c r="OBF32" s="10"/>
      <c r="OBG32" s="10"/>
      <c r="OBH32" s="10"/>
      <c r="OBI32" s="10"/>
      <c r="OBJ32" s="10"/>
      <c r="OBK32" s="10"/>
      <c r="OBL32" s="10"/>
      <c r="OBM32" s="10"/>
      <c r="OBN32" s="10"/>
      <c r="OBO32" s="10"/>
      <c r="OBP32" s="10"/>
      <c r="OBQ32" s="10"/>
      <c r="OBR32" s="10"/>
      <c r="OBS32" s="10"/>
      <c r="OBT32" s="10"/>
      <c r="OBU32" s="10"/>
      <c r="OBV32" s="10"/>
      <c r="OBW32" s="10"/>
      <c r="OBX32" s="10"/>
      <c r="OBY32" s="10"/>
      <c r="OBZ32" s="10"/>
      <c r="OCA32" s="10"/>
      <c r="OCB32" s="10"/>
      <c r="OCC32" s="10"/>
      <c r="OCD32" s="10"/>
      <c r="OCE32" s="10"/>
      <c r="OCF32" s="10"/>
      <c r="OCG32" s="10"/>
      <c r="OCH32" s="10"/>
      <c r="OCI32" s="10"/>
      <c r="OCJ32" s="10"/>
      <c r="OCK32" s="10"/>
      <c r="OCL32" s="10"/>
      <c r="OCM32" s="10"/>
      <c r="OCN32" s="10"/>
      <c r="OCO32" s="10"/>
      <c r="OCP32" s="10"/>
      <c r="OCQ32" s="10"/>
      <c r="OCR32" s="10"/>
      <c r="OCS32" s="10"/>
      <c r="OCT32" s="10"/>
      <c r="OCU32" s="10"/>
      <c r="OCV32" s="10"/>
      <c r="OCW32" s="10"/>
      <c r="OCX32" s="10"/>
      <c r="OCY32" s="10"/>
      <c r="OCZ32" s="10"/>
      <c r="ODA32" s="10"/>
      <c r="ODB32" s="10"/>
      <c r="ODC32" s="10"/>
      <c r="ODD32" s="10"/>
      <c r="ODE32" s="10"/>
      <c r="ODF32" s="10"/>
      <c r="ODG32" s="10"/>
      <c r="ODH32" s="10"/>
      <c r="ODI32" s="10"/>
      <c r="ODJ32" s="10"/>
      <c r="ODK32" s="10"/>
      <c r="ODL32" s="10"/>
      <c r="ODM32" s="10"/>
      <c r="ODN32" s="10"/>
      <c r="ODO32" s="10"/>
      <c r="ODP32" s="10"/>
      <c r="ODQ32" s="10"/>
      <c r="ODR32" s="10"/>
      <c r="ODS32" s="10"/>
      <c r="ODT32" s="10"/>
      <c r="ODU32" s="10"/>
      <c r="ODV32" s="10"/>
      <c r="ODW32" s="10"/>
      <c r="ODX32" s="10"/>
      <c r="ODY32" s="10"/>
      <c r="ODZ32" s="10"/>
      <c r="OEA32" s="10"/>
      <c r="OEB32" s="10"/>
      <c r="OEC32" s="10"/>
      <c r="OED32" s="10"/>
      <c r="OEE32" s="10"/>
      <c r="OEF32" s="10"/>
      <c r="OEG32" s="10"/>
      <c r="OEH32" s="10"/>
      <c r="OEI32" s="10"/>
      <c r="OEJ32" s="10"/>
      <c r="OEK32" s="10"/>
      <c r="OEL32" s="10"/>
      <c r="OEM32" s="10"/>
      <c r="OEN32" s="10"/>
      <c r="OEO32" s="10"/>
      <c r="OEP32" s="10"/>
      <c r="OEQ32" s="10"/>
      <c r="OER32" s="10"/>
      <c r="OES32" s="10"/>
      <c r="OET32" s="10"/>
      <c r="OEU32" s="10"/>
      <c r="OEV32" s="10"/>
      <c r="OEW32" s="10"/>
      <c r="OEX32" s="10"/>
      <c r="OEY32" s="10"/>
      <c r="OEZ32" s="10"/>
      <c r="OFA32" s="10"/>
      <c r="OFB32" s="10"/>
      <c r="OFC32" s="10"/>
      <c r="OFD32" s="10"/>
      <c r="OFE32" s="10"/>
      <c r="OFF32" s="10"/>
      <c r="OFG32" s="10"/>
      <c r="OFH32" s="10"/>
      <c r="OFI32" s="10"/>
      <c r="OFJ32" s="10"/>
      <c r="OFK32" s="10"/>
      <c r="OFL32" s="10"/>
      <c r="OFM32" s="10"/>
      <c r="OFN32" s="10"/>
      <c r="OFO32" s="10"/>
      <c r="OFP32" s="10"/>
      <c r="OFQ32" s="10"/>
      <c r="OFR32" s="10"/>
      <c r="OFS32" s="10"/>
      <c r="OFT32" s="10"/>
      <c r="OFU32" s="10"/>
      <c r="OFV32" s="10"/>
      <c r="OFW32" s="10"/>
      <c r="OFX32" s="10"/>
      <c r="OFY32" s="10"/>
      <c r="OFZ32" s="10"/>
      <c r="OGA32" s="10"/>
      <c r="OGB32" s="10"/>
      <c r="OGC32" s="10"/>
      <c r="OGD32" s="10"/>
      <c r="OGE32" s="10"/>
      <c r="OGF32" s="10"/>
      <c r="OGG32" s="10"/>
      <c r="OGH32" s="10"/>
      <c r="OGI32" s="10"/>
      <c r="OGJ32" s="10"/>
      <c r="OGK32" s="10"/>
      <c r="OGL32" s="10"/>
      <c r="OGM32" s="10"/>
      <c r="OGN32" s="10"/>
      <c r="OGO32" s="10"/>
      <c r="OGP32" s="10"/>
      <c r="OGQ32" s="10"/>
      <c r="OGR32" s="10"/>
      <c r="OGS32" s="10"/>
      <c r="OGT32" s="10"/>
      <c r="OGU32" s="10"/>
      <c r="OGV32" s="10"/>
      <c r="OGW32" s="10"/>
      <c r="OGX32" s="10"/>
      <c r="OGY32" s="10"/>
      <c r="OGZ32" s="10"/>
      <c r="OHA32" s="10"/>
      <c r="OHB32" s="10"/>
      <c r="OHC32" s="10"/>
      <c r="OHD32" s="10"/>
      <c r="OHE32" s="10"/>
      <c r="OHF32" s="10"/>
      <c r="OHG32" s="10"/>
      <c r="OHH32" s="10"/>
      <c r="OHI32" s="10"/>
      <c r="OHJ32" s="10"/>
      <c r="OHK32" s="10"/>
      <c r="OHL32" s="10"/>
      <c r="OHM32" s="10"/>
      <c r="OHN32" s="10"/>
      <c r="OHO32" s="10"/>
      <c r="OHP32" s="10"/>
      <c r="OHQ32" s="10"/>
      <c r="OHR32" s="10"/>
      <c r="OHS32" s="10"/>
      <c r="OHT32" s="10"/>
      <c r="OHU32" s="10"/>
      <c r="OHV32" s="10"/>
      <c r="OHW32" s="10"/>
      <c r="OHX32" s="10"/>
      <c r="OHY32" s="10"/>
      <c r="OHZ32" s="10"/>
      <c r="OIA32" s="10"/>
      <c r="OIB32" s="10"/>
      <c r="OIC32" s="10"/>
      <c r="OID32" s="10"/>
      <c r="OIE32" s="10"/>
      <c r="OIF32" s="10"/>
      <c r="OIG32" s="10"/>
      <c r="OIH32" s="10"/>
      <c r="OII32" s="10"/>
      <c r="OIJ32" s="10"/>
      <c r="OIK32" s="10"/>
      <c r="OIL32" s="10"/>
      <c r="OIM32" s="10"/>
      <c r="OIN32" s="10"/>
      <c r="OIO32" s="10"/>
      <c r="OIP32" s="10"/>
      <c r="OIQ32" s="10"/>
      <c r="OIR32" s="10"/>
      <c r="OIS32" s="10"/>
      <c r="OIT32" s="10"/>
      <c r="OIU32" s="10"/>
      <c r="OIV32" s="10"/>
      <c r="OIW32" s="10"/>
      <c r="OIX32" s="10"/>
      <c r="OIY32" s="10"/>
      <c r="OIZ32" s="10"/>
      <c r="OJA32" s="10"/>
      <c r="OJB32" s="10"/>
      <c r="OJC32" s="10"/>
      <c r="OJD32" s="10"/>
      <c r="OJE32" s="10"/>
      <c r="OJF32" s="10"/>
      <c r="OJG32" s="10"/>
      <c r="OJH32" s="10"/>
      <c r="OJI32" s="10"/>
      <c r="OJJ32" s="10"/>
      <c r="OJK32" s="10"/>
      <c r="OJL32" s="10"/>
      <c r="OJM32" s="10"/>
      <c r="OJN32" s="10"/>
      <c r="OJO32" s="10"/>
      <c r="OJP32" s="10"/>
      <c r="OJQ32" s="10"/>
      <c r="OJR32" s="10"/>
      <c r="OJS32" s="10"/>
      <c r="OJT32" s="10"/>
      <c r="OJU32" s="10"/>
      <c r="OJV32" s="10"/>
      <c r="OJW32" s="10"/>
      <c r="OJX32" s="10"/>
      <c r="OJY32" s="10"/>
      <c r="OJZ32" s="10"/>
      <c r="OKA32" s="10"/>
      <c r="OKB32" s="10"/>
      <c r="OKC32" s="10"/>
      <c r="OKD32" s="10"/>
      <c r="OKE32" s="10"/>
      <c r="OKF32" s="10"/>
      <c r="OKG32" s="10"/>
      <c r="OKH32" s="10"/>
      <c r="OKI32" s="10"/>
      <c r="OKJ32" s="10"/>
      <c r="OKK32" s="10"/>
      <c r="OKL32" s="10"/>
      <c r="OKM32" s="10"/>
      <c r="OKN32" s="10"/>
      <c r="OKO32" s="10"/>
      <c r="OKP32" s="10"/>
      <c r="OKQ32" s="10"/>
      <c r="OKR32" s="10"/>
      <c r="OKS32" s="10"/>
      <c r="OKT32" s="10"/>
      <c r="OKU32" s="10"/>
      <c r="OKV32" s="10"/>
      <c r="OKW32" s="10"/>
      <c r="OKX32" s="10"/>
      <c r="OKY32" s="10"/>
      <c r="OKZ32" s="10"/>
      <c r="OLA32" s="10"/>
      <c r="OLB32" s="10"/>
      <c r="OLC32" s="10"/>
      <c r="OLD32" s="10"/>
      <c r="OLE32" s="10"/>
      <c r="OLF32" s="10"/>
      <c r="OLG32" s="10"/>
      <c r="OLH32" s="10"/>
      <c r="OLI32" s="10"/>
      <c r="OLJ32" s="10"/>
      <c r="OLK32" s="10"/>
      <c r="OLL32" s="10"/>
      <c r="OLM32" s="10"/>
      <c r="OLN32" s="10"/>
      <c r="OLO32" s="10"/>
      <c r="OLP32" s="10"/>
      <c r="OLQ32" s="10"/>
      <c r="OLR32" s="10"/>
      <c r="OLS32" s="10"/>
      <c r="OLT32" s="10"/>
      <c r="OLU32" s="10"/>
      <c r="OLV32" s="10"/>
      <c r="OLW32" s="10"/>
      <c r="OLX32" s="10"/>
      <c r="OLY32" s="10"/>
      <c r="OLZ32" s="10"/>
      <c r="OMA32" s="10"/>
      <c r="OMB32" s="10"/>
      <c r="OMC32" s="10"/>
      <c r="OMD32" s="10"/>
      <c r="OME32" s="10"/>
      <c r="OMF32" s="10"/>
      <c r="OMG32" s="10"/>
      <c r="OMH32" s="10"/>
      <c r="OMI32" s="10"/>
      <c r="OMJ32" s="10"/>
      <c r="OMK32" s="10"/>
      <c r="OML32" s="10"/>
      <c r="OMM32" s="10"/>
      <c r="OMN32" s="10"/>
      <c r="OMO32" s="10"/>
      <c r="OMP32" s="10"/>
      <c r="OMQ32" s="10"/>
      <c r="OMR32" s="10"/>
      <c r="OMS32" s="10"/>
      <c r="OMT32" s="10"/>
      <c r="OMU32" s="10"/>
      <c r="OMV32" s="10"/>
      <c r="OMW32" s="10"/>
      <c r="OMX32" s="10"/>
      <c r="OMY32" s="10"/>
      <c r="OMZ32" s="10"/>
      <c r="ONA32" s="10"/>
      <c r="ONB32" s="10"/>
      <c r="ONC32" s="10"/>
      <c r="OND32" s="10"/>
      <c r="ONE32" s="10"/>
      <c r="ONF32" s="10"/>
      <c r="ONG32" s="10"/>
      <c r="ONH32" s="10"/>
      <c r="ONI32" s="10"/>
      <c r="ONJ32" s="10"/>
      <c r="ONK32" s="10"/>
      <c r="ONL32" s="10"/>
      <c r="ONM32" s="10"/>
      <c r="ONN32" s="10"/>
      <c r="ONO32" s="10"/>
      <c r="ONP32" s="10"/>
      <c r="ONQ32" s="10"/>
      <c r="ONR32" s="10"/>
      <c r="ONS32" s="10"/>
      <c r="ONT32" s="10"/>
      <c r="ONU32" s="10"/>
      <c r="ONV32" s="10"/>
      <c r="ONW32" s="10"/>
      <c r="ONX32" s="10"/>
      <c r="ONY32" s="10"/>
      <c r="ONZ32" s="10"/>
      <c r="OOA32" s="10"/>
      <c r="OOB32" s="10"/>
      <c r="OOC32" s="10"/>
      <c r="OOD32" s="10"/>
      <c r="OOE32" s="10"/>
      <c r="OOF32" s="10"/>
      <c r="OOG32" s="10"/>
      <c r="OOH32" s="10"/>
      <c r="OOI32" s="10"/>
      <c r="OOJ32" s="10"/>
      <c r="OOK32" s="10"/>
      <c r="OOL32" s="10"/>
      <c r="OOM32" s="10"/>
      <c r="OON32" s="10"/>
      <c r="OOO32" s="10"/>
      <c r="OOP32" s="10"/>
      <c r="OOQ32" s="10"/>
      <c r="OOR32" s="10"/>
      <c r="OOS32" s="10"/>
      <c r="OOT32" s="10"/>
      <c r="OOU32" s="10"/>
      <c r="OOV32" s="10"/>
      <c r="OOW32" s="10"/>
      <c r="OOX32" s="10"/>
      <c r="OOY32" s="10"/>
      <c r="OOZ32" s="10"/>
      <c r="OPA32" s="10"/>
      <c r="OPB32" s="10"/>
      <c r="OPC32" s="10"/>
      <c r="OPD32" s="10"/>
      <c r="OPE32" s="10"/>
      <c r="OPF32" s="10"/>
      <c r="OPG32" s="10"/>
      <c r="OPH32" s="10"/>
      <c r="OPI32" s="10"/>
      <c r="OPJ32" s="10"/>
      <c r="OPK32" s="10"/>
      <c r="OPL32" s="10"/>
      <c r="OPM32" s="10"/>
      <c r="OPN32" s="10"/>
      <c r="OPO32" s="10"/>
      <c r="OPP32" s="10"/>
      <c r="OPQ32" s="10"/>
      <c r="OPR32" s="10"/>
      <c r="OPS32" s="10"/>
      <c r="OPT32" s="10"/>
      <c r="OPU32" s="10"/>
      <c r="OPV32" s="10"/>
      <c r="OPW32" s="10"/>
      <c r="OPX32" s="10"/>
      <c r="OPY32" s="10"/>
      <c r="OPZ32" s="10"/>
      <c r="OQA32" s="10"/>
      <c r="OQB32" s="10"/>
      <c r="OQC32" s="10"/>
      <c r="OQD32" s="10"/>
      <c r="OQE32" s="10"/>
      <c r="OQF32" s="10"/>
      <c r="OQG32" s="10"/>
      <c r="OQH32" s="10"/>
      <c r="OQI32" s="10"/>
      <c r="OQJ32" s="10"/>
      <c r="OQK32" s="10"/>
      <c r="OQL32" s="10"/>
      <c r="OQM32" s="10"/>
      <c r="OQN32" s="10"/>
      <c r="OQO32" s="10"/>
      <c r="OQP32" s="10"/>
      <c r="OQQ32" s="10"/>
      <c r="OQR32" s="10"/>
      <c r="OQS32" s="10"/>
      <c r="OQT32" s="10"/>
      <c r="OQU32" s="10"/>
      <c r="OQV32" s="10"/>
      <c r="OQW32" s="10"/>
      <c r="OQX32" s="10"/>
      <c r="OQY32" s="10"/>
      <c r="OQZ32" s="10"/>
      <c r="ORA32" s="10"/>
      <c r="ORB32" s="10"/>
      <c r="ORC32" s="10"/>
      <c r="ORD32" s="10"/>
      <c r="ORE32" s="10"/>
      <c r="ORF32" s="10"/>
      <c r="ORG32" s="10"/>
      <c r="ORH32" s="10"/>
      <c r="ORI32" s="10"/>
      <c r="ORJ32" s="10"/>
      <c r="ORK32" s="10"/>
      <c r="ORL32" s="10"/>
      <c r="ORM32" s="10"/>
      <c r="ORN32" s="10"/>
      <c r="ORO32" s="10"/>
      <c r="ORP32" s="10"/>
      <c r="ORQ32" s="10"/>
      <c r="ORR32" s="10"/>
      <c r="ORS32" s="10"/>
      <c r="ORT32" s="10"/>
      <c r="ORU32" s="10"/>
      <c r="ORV32" s="10"/>
      <c r="ORW32" s="10"/>
      <c r="ORX32" s="10"/>
      <c r="ORY32" s="10"/>
      <c r="ORZ32" s="10"/>
      <c r="OSA32" s="10"/>
      <c r="OSB32" s="10"/>
      <c r="OSC32" s="10"/>
      <c r="OSD32" s="10"/>
      <c r="OSE32" s="10"/>
      <c r="OSF32" s="10"/>
      <c r="OSG32" s="10"/>
      <c r="OSH32" s="10"/>
      <c r="OSI32" s="10"/>
      <c r="OSJ32" s="10"/>
      <c r="OSK32" s="10"/>
      <c r="OSL32" s="10"/>
      <c r="OSM32" s="10"/>
      <c r="OSN32" s="10"/>
      <c r="OSO32" s="10"/>
      <c r="OSP32" s="10"/>
      <c r="OSQ32" s="10"/>
      <c r="OSR32" s="10"/>
      <c r="OSS32" s="10"/>
      <c r="OST32" s="10"/>
      <c r="OSU32" s="10"/>
      <c r="OSV32" s="10"/>
      <c r="OSW32" s="10"/>
      <c r="OSX32" s="10"/>
      <c r="OSY32" s="10"/>
      <c r="OSZ32" s="10"/>
      <c r="OTA32" s="10"/>
      <c r="OTB32" s="10"/>
      <c r="OTC32" s="10"/>
      <c r="OTD32" s="10"/>
      <c r="OTE32" s="10"/>
      <c r="OTF32" s="10"/>
      <c r="OTG32" s="10"/>
      <c r="OTH32" s="10"/>
      <c r="OTI32" s="10"/>
      <c r="OTJ32" s="10"/>
      <c r="OTK32" s="10"/>
      <c r="OTL32" s="10"/>
      <c r="OTM32" s="10"/>
      <c r="OTN32" s="10"/>
      <c r="OTO32" s="10"/>
      <c r="OTP32" s="10"/>
      <c r="OTQ32" s="10"/>
      <c r="OTR32" s="10"/>
      <c r="OTS32" s="10"/>
      <c r="OTT32" s="10"/>
      <c r="OTU32" s="10"/>
      <c r="OTV32" s="10"/>
      <c r="OTW32" s="10"/>
      <c r="OTX32" s="10"/>
      <c r="OTY32" s="10"/>
      <c r="OTZ32" s="10"/>
      <c r="OUA32" s="10"/>
      <c r="OUB32" s="10"/>
      <c r="OUC32" s="10"/>
      <c r="OUD32" s="10"/>
      <c r="OUE32" s="10"/>
      <c r="OUF32" s="10"/>
      <c r="OUG32" s="10"/>
      <c r="OUH32" s="10"/>
      <c r="OUI32" s="10"/>
      <c r="OUJ32" s="10"/>
      <c r="OUK32" s="10"/>
      <c r="OUL32" s="10"/>
      <c r="OUM32" s="10"/>
      <c r="OUN32" s="10"/>
      <c r="OUO32" s="10"/>
      <c r="OUP32" s="10"/>
      <c r="OUQ32" s="10"/>
      <c r="OUR32" s="10"/>
      <c r="OUS32" s="10"/>
      <c r="OUT32" s="10"/>
      <c r="OUU32" s="10"/>
      <c r="OUV32" s="10"/>
      <c r="OUW32" s="10"/>
      <c r="OUX32" s="10"/>
      <c r="OUY32" s="10"/>
      <c r="OUZ32" s="10"/>
      <c r="OVA32" s="10"/>
      <c r="OVB32" s="10"/>
      <c r="OVC32" s="10"/>
      <c r="OVD32" s="10"/>
      <c r="OVE32" s="10"/>
      <c r="OVF32" s="10"/>
      <c r="OVG32" s="10"/>
      <c r="OVH32" s="10"/>
      <c r="OVI32" s="10"/>
      <c r="OVJ32" s="10"/>
      <c r="OVK32" s="10"/>
      <c r="OVL32" s="10"/>
      <c r="OVM32" s="10"/>
      <c r="OVN32" s="10"/>
      <c r="OVO32" s="10"/>
      <c r="OVP32" s="10"/>
      <c r="OVQ32" s="10"/>
      <c r="OVR32" s="10"/>
      <c r="OVS32" s="10"/>
      <c r="OVT32" s="10"/>
      <c r="OVU32" s="10"/>
      <c r="OVV32" s="10"/>
      <c r="OVW32" s="10"/>
      <c r="OVX32" s="10"/>
      <c r="OVY32" s="10"/>
      <c r="OVZ32" s="10"/>
      <c r="OWA32" s="10"/>
      <c r="OWB32" s="10"/>
      <c r="OWC32" s="10"/>
      <c r="OWD32" s="10"/>
      <c r="OWE32" s="10"/>
      <c r="OWF32" s="10"/>
      <c r="OWG32" s="10"/>
      <c r="OWH32" s="10"/>
      <c r="OWI32" s="10"/>
      <c r="OWJ32" s="10"/>
      <c r="OWK32" s="10"/>
      <c r="OWL32" s="10"/>
      <c r="OWM32" s="10"/>
      <c r="OWN32" s="10"/>
      <c r="OWO32" s="10"/>
      <c r="OWP32" s="10"/>
      <c r="OWQ32" s="10"/>
      <c r="OWR32" s="10"/>
      <c r="OWS32" s="10"/>
      <c r="OWT32" s="10"/>
      <c r="OWU32" s="10"/>
      <c r="OWV32" s="10"/>
      <c r="OWW32" s="10"/>
      <c r="OWX32" s="10"/>
      <c r="OWY32" s="10"/>
      <c r="OWZ32" s="10"/>
      <c r="OXA32" s="10"/>
      <c r="OXB32" s="10"/>
      <c r="OXC32" s="10"/>
      <c r="OXD32" s="10"/>
      <c r="OXE32" s="10"/>
      <c r="OXF32" s="10"/>
      <c r="OXG32" s="10"/>
      <c r="OXH32" s="10"/>
      <c r="OXI32" s="10"/>
      <c r="OXJ32" s="10"/>
      <c r="OXK32" s="10"/>
      <c r="OXL32" s="10"/>
      <c r="OXM32" s="10"/>
      <c r="OXN32" s="10"/>
      <c r="OXO32" s="10"/>
      <c r="OXP32" s="10"/>
      <c r="OXQ32" s="10"/>
      <c r="OXR32" s="10"/>
      <c r="OXS32" s="10"/>
      <c r="OXT32" s="10"/>
      <c r="OXU32" s="10"/>
      <c r="OXV32" s="10"/>
      <c r="OXW32" s="10"/>
      <c r="OXX32" s="10"/>
      <c r="OXY32" s="10"/>
      <c r="OXZ32" s="10"/>
      <c r="OYA32" s="10"/>
      <c r="OYB32" s="10"/>
      <c r="OYC32" s="10"/>
      <c r="OYD32" s="10"/>
      <c r="OYE32" s="10"/>
      <c r="OYF32" s="10"/>
      <c r="OYG32" s="10"/>
      <c r="OYH32" s="10"/>
      <c r="OYI32" s="10"/>
      <c r="OYJ32" s="10"/>
      <c r="OYK32" s="10"/>
      <c r="OYL32" s="10"/>
      <c r="OYM32" s="10"/>
      <c r="OYN32" s="10"/>
      <c r="OYO32" s="10"/>
      <c r="OYP32" s="10"/>
      <c r="OYQ32" s="10"/>
      <c r="OYR32" s="10"/>
      <c r="OYS32" s="10"/>
      <c r="OYT32" s="10"/>
      <c r="OYU32" s="10"/>
      <c r="OYV32" s="10"/>
      <c r="OYW32" s="10"/>
      <c r="OYX32" s="10"/>
      <c r="OYY32" s="10"/>
      <c r="OYZ32" s="10"/>
      <c r="OZA32" s="10"/>
      <c r="OZB32" s="10"/>
      <c r="OZC32" s="10"/>
      <c r="OZD32" s="10"/>
      <c r="OZE32" s="10"/>
      <c r="OZF32" s="10"/>
      <c r="OZG32" s="10"/>
      <c r="OZH32" s="10"/>
      <c r="OZI32" s="10"/>
      <c r="OZJ32" s="10"/>
      <c r="OZK32" s="10"/>
      <c r="OZL32" s="10"/>
      <c r="OZM32" s="10"/>
      <c r="OZN32" s="10"/>
      <c r="OZO32" s="10"/>
      <c r="OZP32" s="10"/>
      <c r="OZQ32" s="10"/>
      <c r="OZR32" s="10"/>
      <c r="OZS32" s="10"/>
      <c r="OZT32" s="10"/>
      <c r="OZU32" s="10"/>
      <c r="OZV32" s="10"/>
      <c r="OZW32" s="10"/>
      <c r="OZX32" s="10"/>
      <c r="OZY32" s="10"/>
      <c r="OZZ32" s="10"/>
      <c r="PAA32" s="10"/>
      <c r="PAB32" s="10"/>
      <c r="PAC32" s="10"/>
      <c r="PAD32" s="10"/>
      <c r="PAE32" s="10"/>
      <c r="PAF32" s="10"/>
      <c r="PAG32" s="10"/>
      <c r="PAH32" s="10"/>
      <c r="PAI32" s="10"/>
      <c r="PAJ32" s="10"/>
      <c r="PAK32" s="10"/>
      <c r="PAL32" s="10"/>
      <c r="PAM32" s="10"/>
      <c r="PAN32" s="10"/>
      <c r="PAO32" s="10"/>
      <c r="PAP32" s="10"/>
      <c r="PAQ32" s="10"/>
      <c r="PAR32" s="10"/>
      <c r="PAS32" s="10"/>
      <c r="PAT32" s="10"/>
      <c r="PAU32" s="10"/>
      <c r="PAV32" s="10"/>
      <c r="PAW32" s="10"/>
      <c r="PAX32" s="10"/>
      <c r="PAY32" s="10"/>
      <c r="PAZ32" s="10"/>
      <c r="PBA32" s="10"/>
      <c r="PBB32" s="10"/>
      <c r="PBC32" s="10"/>
      <c r="PBD32" s="10"/>
      <c r="PBE32" s="10"/>
      <c r="PBF32" s="10"/>
      <c r="PBG32" s="10"/>
      <c r="PBH32" s="10"/>
      <c r="PBI32" s="10"/>
      <c r="PBJ32" s="10"/>
      <c r="PBK32" s="10"/>
      <c r="PBL32" s="10"/>
      <c r="PBM32" s="10"/>
      <c r="PBN32" s="10"/>
      <c r="PBO32" s="10"/>
      <c r="PBP32" s="10"/>
      <c r="PBQ32" s="10"/>
      <c r="PBR32" s="10"/>
      <c r="PBS32" s="10"/>
      <c r="PBT32" s="10"/>
      <c r="PBU32" s="10"/>
      <c r="PBV32" s="10"/>
      <c r="PBW32" s="10"/>
      <c r="PBX32" s="10"/>
      <c r="PBY32" s="10"/>
      <c r="PBZ32" s="10"/>
      <c r="PCA32" s="10"/>
      <c r="PCB32" s="10"/>
      <c r="PCC32" s="10"/>
      <c r="PCD32" s="10"/>
      <c r="PCE32" s="10"/>
      <c r="PCF32" s="10"/>
      <c r="PCG32" s="10"/>
      <c r="PCH32" s="10"/>
      <c r="PCI32" s="10"/>
      <c r="PCJ32" s="10"/>
      <c r="PCK32" s="10"/>
      <c r="PCL32" s="10"/>
      <c r="PCM32" s="10"/>
      <c r="PCN32" s="10"/>
      <c r="PCO32" s="10"/>
      <c r="PCP32" s="10"/>
      <c r="PCQ32" s="10"/>
      <c r="PCR32" s="10"/>
      <c r="PCS32" s="10"/>
      <c r="PCT32" s="10"/>
      <c r="PCU32" s="10"/>
      <c r="PCV32" s="10"/>
      <c r="PCW32" s="10"/>
      <c r="PCX32" s="10"/>
      <c r="PCY32" s="10"/>
      <c r="PCZ32" s="10"/>
      <c r="PDA32" s="10"/>
      <c r="PDB32" s="10"/>
      <c r="PDC32" s="10"/>
      <c r="PDD32" s="10"/>
      <c r="PDE32" s="10"/>
      <c r="PDF32" s="10"/>
      <c r="PDG32" s="10"/>
      <c r="PDH32" s="10"/>
      <c r="PDI32" s="10"/>
      <c r="PDJ32" s="10"/>
      <c r="PDK32" s="10"/>
      <c r="PDL32" s="10"/>
      <c r="PDM32" s="10"/>
      <c r="PDN32" s="10"/>
      <c r="PDO32" s="10"/>
      <c r="PDP32" s="10"/>
      <c r="PDQ32" s="10"/>
      <c r="PDR32" s="10"/>
      <c r="PDS32" s="10"/>
      <c r="PDT32" s="10"/>
      <c r="PDU32" s="10"/>
      <c r="PDV32" s="10"/>
      <c r="PDW32" s="10"/>
      <c r="PDX32" s="10"/>
      <c r="PDY32" s="10"/>
      <c r="PDZ32" s="10"/>
      <c r="PEA32" s="10"/>
      <c r="PEB32" s="10"/>
      <c r="PEC32" s="10"/>
      <c r="PED32" s="10"/>
      <c r="PEE32" s="10"/>
      <c r="PEF32" s="10"/>
      <c r="PEG32" s="10"/>
      <c r="PEH32" s="10"/>
      <c r="PEI32" s="10"/>
      <c r="PEJ32" s="10"/>
      <c r="PEK32" s="10"/>
      <c r="PEL32" s="10"/>
      <c r="PEM32" s="10"/>
      <c r="PEN32" s="10"/>
      <c r="PEO32" s="10"/>
      <c r="PEP32" s="10"/>
      <c r="PEQ32" s="10"/>
      <c r="PER32" s="10"/>
      <c r="PES32" s="10"/>
      <c r="PET32" s="10"/>
      <c r="PEU32" s="10"/>
      <c r="PEV32" s="10"/>
      <c r="PEW32" s="10"/>
      <c r="PEX32" s="10"/>
      <c r="PEY32" s="10"/>
      <c r="PEZ32" s="10"/>
      <c r="PFA32" s="10"/>
      <c r="PFB32" s="10"/>
      <c r="PFC32" s="10"/>
      <c r="PFD32" s="10"/>
      <c r="PFE32" s="10"/>
      <c r="PFF32" s="10"/>
      <c r="PFG32" s="10"/>
      <c r="PFH32" s="10"/>
      <c r="PFI32" s="10"/>
      <c r="PFJ32" s="10"/>
      <c r="PFK32" s="10"/>
      <c r="PFL32" s="10"/>
      <c r="PFM32" s="10"/>
      <c r="PFN32" s="10"/>
      <c r="PFO32" s="10"/>
      <c r="PFP32" s="10"/>
      <c r="PFQ32" s="10"/>
      <c r="PFR32" s="10"/>
      <c r="PFS32" s="10"/>
      <c r="PFT32" s="10"/>
      <c r="PFU32" s="10"/>
      <c r="PFV32" s="10"/>
      <c r="PFW32" s="10"/>
      <c r="PFX32" s="10"/>
      <c r="PFY32" s="10"/>
      <c r="PFZ32" s="10"/>
      <c r="PGA32" s="10"/>
      <c r="PGB32" s="10"/>
      <c r="PGC32" s="10"/>
      <c r="PGD32" s="10"/>
      <c r="PGE32" s="10"/>
      <c r="PGF32" s="10"/>
      <c r="PGG32" s="10"/>
      <c r="PGH32" s="10"/>
      <c r="PGI32" s="10"/>
      <c r="PGJ32" s="10"/>
      <c r="PGK32" s="10"/>
      <c r="PGL32" s="10"/>
      <c r="PGM32" s="10"/>
      <c r="PGN32" s="10"/>
      <c r="PGO32" s="10"/>
      <c r="PGP32" s="10"/>
      <c r="PGQ32" s="10"/>
      <c r="PGR32" s="10"/>
      <c r="PGS32" s="10"/>
      <c r="PGT32" s="10"/>
      <c r="PGU32" s="10"/>
      <c r="PGV32" s="10"/>
      <c r="PGW32" s="10"/>
      <c r="PGX32" s="10"/>
      <c r="PGY32" s="10"/>
      <c r="PGZ32" s="10"/>
      <c r="PHA32" s="10"/>
      <c r="PHB32" s="10"/>
      <c r="PHC32" s="10"/>
      <c r="PHD32" s="10"/>
      <c r="PHE32" s="10"/>
      <c r="PHF32" s="10"/>
      <c r="PHG32" s="10"/>
      <c r="PHH32" s="10"/>
      <c r="PHI32" s="10"/>
      <c r="PHJ32" s="10"/>
      <c r="PHK32" s="10"/>
      <c r="PHL32" s="10"/>
      <c r="PHM32" s="10"/>
      <c r="PHN32" s="10"/>
      <c r="PHO32" s="10"/>
      <c r="PHP32" s="10"/>
      <c r="PHQ32" s="10"/>
      <c r="PHR32" s="10"/>
      <c r="PHS32" s="10"/>
      <c r="PHT32" s="10"/>
      <c r="PHU32" s="10"/>
      <c r="PHV32" s="10"/>
      <c r="PHW32" s="10"/>
      <c r="PHX32" s="10"/>
      <c r="PHY32" s="10"/>
      <c r="PHZ32" s="10"/>
      <c r="PIA32" s="10"/>
      <c r="PIB32" s="10"/>
      <c r="PIC32" s="10"/>
      <c r="PID32" s="10"/>
      <c r="PIE32" s="10"/>
      <c r="PIF32" s="10"/>
      <c r="PIG32" s="10"/>
      <c r="PIH32" s="10"/>
      <c r="PII32" s="10"/>
      <c r="PIJ32" s="10"/>
      <c r="PIK32" s="10"/>
      <c r="PIL32" s="10"/>
      <c r="PIM32" s="10"/>
      <c r="PIN32" s="10"/>
      <c r="PIO32" s="10"/>
      <c r="PIP32" s="10"/>
      <c r="PIQ32" s="10"/>
      <c r="PIR32" s="10"/>
      <c r="PIS32" s="10"/>
      <c r="PIT32" s="10"/>
      <c r="PIU32" s="10"/>
      <c r="PIV32" s="10"/>
      <c r="PIW32" s="10"/>
      <c r="PIX32" s="10"/>
      <c r="PIY32" s="10"/>
      <c r="PIZ32" s="10"/>
      <c r="PJA32" s="10"/>
      <c r="PJB32" s="10"/>
      <c r="PJC32" s="10"/>
      <c r="PJD32" s="10"/>
      <c r="PJE32" s="10"/>
      <c r="PJF32" s="10"/>
      <c r="PJG32" s="10"/>
      <c r="PJH32" s="10"/>
      <c r="PJI32" s="10"/>
      <c r="PJJ32" s="10"/>
      <c r="PJK32" s="10"/>
      <c r="PJL32" s="10"/>
      <c r="PJM32" s="10"/>
      <c r="PJN32" s="10"/>
      <c r="PJO32" s="10"/>
      <c r="PJP32" s="10"/>
      <c r="PJQ32" s="10"/>
      <c r="PJR32" s="10"/>
      <c r="PJS32" s="10"/>
      <c r="PJT32" s="10"/>
      <c r="PJU32" s="10"/>
      <c r="PJV32" s="10"/>
      <c r="PJW32" s="10"/>
      <c r="PJX32" s="10"/>
      <c r="PJY32" s="10"/>
      <c r="PJZ32" s="10"/>
      <c r="PKA32" s="10"/>
      <c r="PKB32" s="10"/>
      <c r="PKC32" s="10"/>
      <c r="PKD32" s="10"/>
      <c r="PKE32" s="10"/>
      <c r="PKF32" s="10"/>
      <c r="PKG32" s="10"/>
      <c r="PKH32" s="10"/>
      <c r="PKI32" s="10"/>
      <c r="PKJ32" s="10"/>
      <c r="PKK32" s="10"/>
      <c r="PKL32" s="10"/>
      <c r="PKM32" s="10"/>
      <c r="PKN32" s="10"/>
      <c r="PKO32" s="10"/>
      <c r="PKP32" s="10"/>
      <c r="PKQ32" s="10"/>
      <c r="PKR32" s="10"/>
      <c r="PKS32" s="10"/>
      <c r="PKT32" s="10"/>
      <c r="PKU32" s="10"/>
      <c r="PKV32" s="10"/>
      <c r="PKW32" s="10"/>
      <c r="PKX32" s="10"/>
      <c r="PKY32" s="10"/>
      <c r="PKZ32" s="10"/>
      <c r="PLA32" s="10"/>
      <c r="PLB32" s="10"/>
      <c r="PLC32" s="10"/>
      <c r="PLD32" s="10"/>
      <c r="PLE32" s="10"/>
      <c r="PLF32" s="10"/>
      <c r="PLG32" s="10"/>
      <c r="PLH32" s="10"/>
      <c r="PLI32" s="10"/>
      <c r="PLJ32" s="10"/>
      <c r="PLK32" s="10"/>
      <c r="PLL32" s="10"/>
      <c r="PLM32" s="10"/>
      <c r="PLN32" s="10"/>
      <c r="PLO32" s="10"/>
      <c r="PLP32" s="10"/>
      <c r="PLQ32" s="10"/>
      <c r="PLR32" s="10"/>
      <c r="PLS32" s="10"/>
      <c r="PLT32" s="10"/>
      <c r="PLU32" s="10"/>
      <c r="PLV32" s="10"/>
      <c r="PLW32" s="10"/>
      <c r="PLX32" s="10"/>
      <c r="PLY32" s="10"/>
      <c r="PLZ32" s="10"/>
      <c r="PMA32" s="10"/>
      <c r="PMB32" s="10"/>
      <c r="PMC32" s="10"/>
      <c r="PMD32" s="10"/>
      <c r="PME32" s="10"/>
      <c r="PMF32" s="10"/>
      <c r="PMG32" s="10"/>
      <c r="PMH32" s="10"/>
      <c r="PMI32" s="10"/>
      <c r="PMJ32" s="10"/>
      <c r="PMK32" s="10"/>
      <c r="PML32" s="10"/>
      <c r="PMM32" s="10"/>
      <c r="PMN32" s="10"/>
      <c r="PMO32" s="10"/>
      <c r="PMP32" s="10"/>
      <c r="PMQ32" s="10"/>
      <c r="PMR32" s="10"/>
      <c r="PMS32" s="10"/>
      <c r="PMT32" s="10"/>
      <c r="PMU32" s="10"/>
      <c r="PMV32" s="10"/>
      <c r="PMW32" s="10"/>
      <c r="PMX32" s="10"/>
      <c r="PMY32" s="10"/>
      <c r="PMZ32" s="10"/>
      <c r="PNA32" s="10"/>
      <c r="PNB32" s="10"/>
      <c r="PNC32" s="10"/>
      <c r="PND32" s="10"/>
      <c r="PNE32" s="10"/>
      <c r="PNF32" s="10"/>
      <c r="PNG32" s="10"/>
      <c r="PNH32" s="10"/>
      <c r="PNI32" s="10"/>
      <c r="PNJ32" s="10"/>
      <c r="PNK32" s="10"/>
      <c r="PNL32" s="10"/>
      <c r="PNM32" s="10"/>
      <c r="PNN32" s="10"/>
      <c r="PNO32" s="10"/>
      <c r="PNP32" s="10"/>
      <c r="PNQ32" s="10"/>
      <c r="PNR32" s="10"/>
      <c r="PNS32" s="10"/>
      <c r="PNT32" s="10"/>
      <c r="PNU32" s="10"/>
      <c r="PNV32" s="10"/>
      <c r="PNW32" s="10"/>
      <c r="PNX32" s="10"/>
      <c r="PNY32" s="10"/>
      <c r="PNZ32" s="10"/>
      <c r="POA32" s="10"/>
      <c r="POB32" s="10"/>
      <c r="POC32" s="10"/>
      <c r="POD32" s="10"/>
      <c r="POE32" s="10"/>
      <c r="POF32" s="10"/>
      <c r="POG32" s="10"/>
      <c r="POH32" s="10"/>
      <c r="POI32" s="10"/>
      <c r="POJ32" s="10"/>
      <c r="POK32" s="10"/>
      <c r="POL32" s="10"/>
      <c r="POM32" s="10"/>
      <c r="PON32" s="10"/>
      <c r="POO32" s="10"/>
      <c r="POP32" s="10"/>
      <c r="POQ32" s="10"/>
      <c r="POR32" s="10"/>
      <c r="POS32" s="10"/>
      <c r="POT32" s="10"/>
      <c r="POU32" s="10"/>
      <c r="POV32" s="10"/>
      <c r="POW32" s="10"/>
      <c r="POX32" s="10"/>
      <c r="POY32" s="10"/>
      <c r="POZ32" s="10"/>
      <c r="PPA32" s="10"/>
      <c r="PPB32" s="10"/>
      <c r="PPC32" s="10"/>
      <c r="PPD32" s="10"/>
      <c r="PPE32" s="10"/>
      <c r="PPF32" s="10"/>
      <c r="PPG32" s="10"/>
      <c r="PPH32" s="10"/>
      <c r="PPI32" s="10"/>
      <c r="PPJ32" s="10"/>
      <c r="PPK32" s="10"/>
      <c r="PPL32" s="10"/>
      <c r="PPM32" s="10"/>
      <c r="PPN32" s="10"/>
      <c r="PPO32" s="10"/>
      <c r="PPP32" s="10"/>
      <c r="PPQ32" s="10"/>
      <c r="PPR32" s="10"/>
      <c r="PPS32" s="10"/>
      <c r="PPT32" s="10"/>
      <c r="PPU32" s="10"/>
      <c r="PPV32" s="10"/>
      <c r="PPW32" s="10"/>
      <c r="PPX32" s="10"/>
      <c r="PPY32" s="10"/>
      <c r="PPZ32" s="10"/>
      <c r="PQA32" s="10"/>
      <c r="PQB32" s="10"/>
      <c r="PQC32" s="10"/>
      <c r="PQD32" s="10"/>
      <c r="PQE32" s="10"/>
      <c r="PQF32" s="10"/>
      <c r="PQG32" s="10"/>
      <c r="PQH32" s="10"/>
      <c r="PQI32" s="10"/>
      <c r="PQJ32" s="10"/>
      <c r="PQK32" s="10"/>
      <c r="PQL32" s="10"/>
      <c r="PQM32" s="10"/>
      <c r="PQN32" s="10"/>
      <c r="PQO32" s="10"/>
      <c r="PQP32" s="10"/>
      <c r="PQQ32" s="10"/>
      <c r="PQR32" s="10"/>
      <c r="PQS32" s="10"/>
      <c r="PQT32" s="10"/>
      <c r="PQU32" s="10"/>
      <c r="PQV32" s="10"/>
      <c r="PQW32" s="10"/>
      <c r="PQX32" s="10"/>
      <c r="PQY32" s="10"/>
      <c r="PQZ32" s="10"/>
      <c r="PRA32" s="10"/>
      <c r="PRB32" s="10"/>
      <c r="PRC32" s="10"/>
      <c r="PRD32" s="10"/>
      <c r="PRE32" s="10"/>
      <c r="PRF32" s="10"/>
      <c r="PRG32" s="10"/>
      <c r="PRH32" s="10"/>
      <c r="PRI32" s="10"/>
      <c r="PRJ32" s="10"/>
      <c r="PRK32" s="10"/>
      <c r="PRL32" s="10"/>
      <c r="PRM32" s="10"/>
      <c r="PRN32" s="10"/>
      <c r="PRO32" s="10"/>
      <c r="PRP32" s="10"/>
      <c r="PRQ32" s="10"/>
      <c r="PRR32" s="10"/>
      <c r="PRS32" s="10"/>
      <c r="PRT32" s="10"/>
      <c r="PRU32" s="10"/>
      <c r="PRV32" s="10"/>
      <c r="PRW32" s="10"/>
      <c r="PRX32" s="10"/>
      <c r="PRY32" s="10"/>
      <c r="PRZ32" s="10"/>
      <c r="PSA32" s="10"/>
      <c r="PSB32" s="10"/>
      <c r="PSC32" s="10"/>
      <c r="PSD32" s="10"/>
      <c r="PSE32" s="10"/>
      <c r="PSF32" s="10"/>
      <c r="PSG32" s="10"/>
      <c r="PSH32" s="10"/>
      <c r="PSI32" s="10"/>
      <c r="PSJ32" s="10"/>
      <c r="PSK32" s="10"/>
      <c r="PSL32" s="10"/>
      <c r="PSM32" s="10"/>
      <c r="PSN32" s="10"/>
      <c r="PSO32" s="10"/>
      <c r="PSP32" s="10"/>
      <c r="PSQ32" s="10"/>
      <c r="PSR32" s="10"/>
      <c r="PSS32" s="10"/>
      <c r="PST32" s="10"/>
      <c r="PSU32" s="10"/>
      <c r="PSV32" s="10"/>
      <c r="PSW32" s="10"/>
      <c r="PSX32" s="10"/>
      <c r="PSY32" s="10"/>
      <c r="PSZ32" s="10"/>
      <c r="PTA32" s="10"/>
      <c r="PTB32" s="10"/>
      <c r="PTC32" s="10"/>
      <c r="PTD32" s="10"/>
      <c r="PTE32" s="10"/>
      <c r="PTF32" s="10"/>
      <c r="PTG32" s="10"/>
      <c r="PTH32" s="10"/>
      <c r="PTI32" s="10"/>
      <c r="PTJ32" s="10"/>
      <c r="PTK32" s="10"/>
      <c r="PTL32" s="10"/>
      <c r="PTM32" s="10"/>
      <c r="PTN32" s="10"/>
      <c r="PTO32" s="10"/>
      <c r="PTP32" s="10"/>
      <c r="PTQ32" s="10"/>
      <c r="PTR32" s="10"/>
      <c r="PTS32" s="10"/>
      <c r="PTT32" s="10"/>
      <c r="PTU32" s="10"/>
      <c r="PTV32" s="10"/>
      <c r="PTW32" s="10"/>
      <c r="PTX32" s="10"/>
      <c r="PTY32" s="10"/>
      <c r="PTZ32" s="10"/>
      <c r="PUA32" s="10"/>
      <c r="PUB32" s="10"/>
      <c r="PUC32" s="10"/>
      <c r="PUD32" s="10"/>
      <c r="PUE32" s="10"/>
      <c r="PUF32" s="10"/>
      <c r="PUG32" s="10"/>
      <c r="PUH32" s="10"/>
      <c r="PUI32" s="10"/>
      <c r="PUJ32" s="10"/>
      <c r="PUK32" s="10"/>
      <c r="PUL32" s="10"/>
      <c r="PUM32" s="10"/>
      <c r="PUN32" s="10"/>
      <c r="PUO32" s="10"/>
      <c r="PUP32" s="10"/>
      <c r="PUQ32" s="10"/>
      <c r="PUR32" s="10"/>
      <c r="PUS32" s="10"/>
      <c r="PUT32" s="10"/>
      <c r="PUU32" s="10"/>
      <c r="PUV32" s="10"/>
      <c r="PUW32" s="10"/>
      <c r="PUX32" s="10"/>
      <c r="PUY32" s="10"/>
      <c r="PUZ32" s="10"/>
      <c r="PVA32" s="10"/>
      <c r="PVB32" s="10"/>
      <c r="PVC32" s="10"/>
      <c r="PVD32" s="10"/>
      <c r="PVE32" s="10"/>
      <c r="PVF32" s="10"/>
      <c r="PVG32" s="10"/>
      <c r="PVH32" s="10"/>
      <c r="PVI32" s="10"/>
      <c r="PVJ32" s="10"/>
      <c r="PVK32" s="10"/>
      <c r="PVL32" s="10"/>
      <c r="PVM32" s="10"/>
      <c r="PVN32" s="10"/>
      <c r="PVO32" s="10"/>
      <c r="PVP32" s="10"/>
      <c r="PVQ32" s="10"/>
      <c r="PVR32" s="10"/>
      <c r="PVS32" s="10"/>
      <c r="PVT32" s="10"/>
      <c r="PVU32" s="10"/>
      <c r="PVV32" s="10"/>
      <c r="PVW32" s="10"/>
      <c r="PVX32" s="10"/>
      <c r="PVY32" s="10"/>
      <c r="PVZ32" s="10"/>
      <c r="PWA32" s="10"/>
      <c r="PWB32" s="10"/>
      <c r="PWC32" s="10"/>
      <c r="PWD32" s="10"/>
      <c r="PWE32" s="10"/>
      <c r="PWF32" s="10"/>
      <c r="PWG32" s="10"/>
      <c r="PWH32" s="10"/>
      <c r="PWI32" s="10"/>
      <c r="PWJ32" s="10"/>
      <c r="PWK32" s="10"/>
      <c r="PWL32" s="10"/>
      <c r="PWM32" s="10"/>
      <c r="PWN32" s="10"/>
      <c r="PWO32" s="10"/>
      <c r="PWP32" s="10"/>
      <c r="PWQ32" s="10"/>
      <c r="PWR32" s="10"/>
      <c r="PWS32" s="10"/>
      <c r="PWT32" s="10"/>
      <c r="PWU32" s="10"/>
      <c r="PWV32" s="10"/>
      <c r="PWW32" s="10"/>
      <c r="PWX32" s="10"/>
      <c r="PWY32" s="10"/>
      <c r="PWZ32" s="10"/>
      <c r="PXA32" s="10"/>
      <c r="PXB32" s="10"/>
      <c r="PXC32" s="10"/>
      <c r="PXD32" s="10"/>
      <c r="PXE32" s="10"/>
      <c r="PXF32" s="10"/>
      <c r="PXG32" s="10"/>
      <c r="PXH32" s="10"/>
      <c r="PXI32" s="10"/>
      <c r="PXJ32" s="10"/>
      <c r="PXK32" s="10"/>
      <c r="PXL32" s="10"/>
      <c r="PXM32" s="10"/>
      <c r="PXN32" s="10"/>
      <c r="PXO32" s="10"/>
      <c r="PXP32" s="10"/>
      <c r="PXQ32" s="10"/>
      <c r="PXR32" s="10"/>
      <c r="PXS32" s="10"/>
      <c r="PXT32" s="10"/>
      <c r="PXU32" s="10"/>
      <c r="PXV32" s="10"/>
      <c r="PXW32" s="10"/>
      <c r="PXX32" s="10"/>
      <c r="PXY32" s="10"/>
      <c r="PXZ32" s="10"/>
      <c r="PYA32" s="10"/>
      <c r="PYB32" s="10"/>
      <c r="PYC32" s="10"/>
      <c r="PYD32" s="10"/>
      <c r="PYE32" s="10"/>
      <c r="PYF32" s="10"/>
      <c r="PYG32" s="10"/>
      <c r="PYH32" s="10"/>
      <c r="PYI32" s="10"/>
      <c r="PYJ32" s="10"/>
      <c r="PYK32" s="10"/>
      <c r="PYL32" s="10"/>
      <c r="PYM32" s="10"/>
      <c r="PYN32" s="10"/>
      <c r="PYO32" s="10"/>
      <c r="PYP32" s="10"/>
      <c r="PYQ32" s="10"/>
      <c r="PYR32" s="10"/>
      <c r="PYS32" s="10"/>
      <c r="PYT32" s="10"/>
      <c r="PYU32" s="10"/>
      <c r="PYV32" s="10"/>
      <c r="PYW32" s="10"/>
      <c r="PYX32" s="10"/>
      <c r="PYY32" s="10"/>
      <c r="PYZ32" s="10"/>
      <c r="PZA32" s="10"/>
      <c r="PZB32" s="10"/>
      <c r="PZC32" s="10"/>
      <c r="PZD32" s="10"/>
      <c r="PZE32" s="10"/>
      <c r="PZF32" s="10"/>
      <c r="PZG32" s="10"/>
      <c r="PZH32" s="10"/>
      <c r="PZI32" s="10"/>
      <c r="PZJ32" s="10"/>
      <c r="PZK32" s="10"/>
      <c r="PZL32" s="10"/>
      <c r="PZM32" s="10"/>
      <c r="PZN32" s="10"/>
      <c r="PZO32" s="10"/>
      <c r="PZP32" s="10"/>
      <c r="PZQ32" s="10"/>
      <c r="PZR32" s="10"/>
      <c r="PZS32" s="10"/>
      <c r="PZT32" s="10"/>
      <c r="PZU32" s="10"/>
      <c r="PZV32" s="10"/>
      <c r="PZW32" s="10"/>
      <c r="PZX32" s="10"/>
      <c r="PZY32" s="10"/>
      <c r="PZZ32" s="10"/>
      <c r="QAA32" s="10"/>
      <c r="QAB32" s="10"/>
      <c r="QAC32" s="10"/>
      <c r="QAD32" s="10"/>
      <c r="QAE32" s="10"/>
      <c r="QAF32" s="10"/>
      <c r="QAG32" s="10"/>
      <c r="QAH32" s="10"/>
      <c r="QAI32" s="10"/>
      <c r="QAJ32" s="10"/>
      <c r="QAK32" s="10"/>
      <c r="QAL32" s="10"/>
      <c r="QAM32" s="10"/>
      <c r="QAN32" s="10"/>
      <c r="QAO32" s="10"/>
      <c r="QAP32" s="10"/>
      <c r="QAQ32" s="10"/>
      <c r="QAR32" s="10"/>
      <c r="QAS32" s="10"/>
      <c r="QAT32" s="10"/>
      <c r="QAU32" s="10"/>
      <c r="QAV32" s="10"/>
      <c r="QAW32" s="10"/>
      <c r="QAX32" s="10"/>
      <c r="QAY32" s="10"/>
      <c r="QAZ32" s="10"/>
      <c r="QBA32" s="10"/>
      <c r="QBB32" s="10"/>
      <c r="QBC32" s="10"/>
      <c r="QBD32" s="10"/>
      <c r="QBE32" s="10"/>
      <c r="QBF32" s="10"/>
      <c r="QBG32" s="10"/>
      <c r="QBH32" s="10"/>
      <c r="QBI32" s="10"/>
      <c r="QBJ32" s="10"/>
      <c r="QBK32" s="10"/>
      <c r="QBL32" s="10"/>
      <c r="QBM32" s="10"/>
      <c r="QBN32" s="10"/>
      <c r="QBO32" s="10"/>
      <c r="QBP32" s="10"/>
      <c r="QBQ32" s="10"/>
      <c r="QBR32" s="10"/>
      <c r="QBS32" s="10"/>
      <c r="QBT32" s="10"/>
      <c r="QBU32" s="10"/>
      <c r="QBV32" s="10"/>
      <c r="QBW32" s="10"/>
      <c r="QBX32" s="10"/>
      <c r="QBY32" s="10"/>
      <c r="QBZ32" s="10"/>
      <c r="QCA32" s="10"/>
      <c r="QCB32" s="10"/>
      <c r="QCC32" s="10"/>
      <c r="QCD32" s="10"/>
      <c r="QCE32" s="10"/>
      <c r="QCF32" s="10"/>
      <c r="QCG32" s="10"/>
      <c r="QCH32" s="10"/>
      <c r="QCI32" s="10"/>
      <c r="QCJ32" s="10"/>
      <c r="QCK32" s="10"/>
      <c r="QCL32" s="10"/>
      <c r="QCM32" s="10"/>
      <c r="QCN32" s="10"/>
      <c r="QCO32" s="10"/>
      <c r="QCP32" s="10"/>
      <c r="QCQ32" s="10"/>
      <c r="QCR32" s="10"/>
      <c r="QCS32" s="10"/>
      <c r="QCT32" s="10"/>
      <c r="QCU32" s="10"/>
      <c r="QCV32" s="10"/>
      <c r="QCW32" s="10"/>
      <c r="QCX32" s="10"/>
      <c r="QCY32" s="10"/>
      <c r="QCZ32" s="10"/>
      <c r="QDA32" s="10"/>
      <c r="QDB32" s="10"/>
      <c r="QDC32" s="10"/>
      <c r="QDD32" s="10"/>
      <c r="QDE32" s="10"/>
      <c r="QDF32" s="10"/>
      <c r="QDG32" s="10"/>
      <c r="QDH32" s="10"/>
      <c r="QDI32" s="10"/>
      <c r="QDJ32" s="10"/>
      <c r="QDK32" s="10"/>
      <c r="QDL32" s="10"/>
      <c r="QDM32" s="10"/>
      <c r="QDN32" s="10"/>
      <c r="QDO32" s="10"/>
      <c r="QDP32" s="10"/>
      <c r="QDQ32" s="10"/>
      <c r="QDR32" s="10"/>
      <c r="QDS32" s="10"/>
      <c r="QDT32" s="10"/>
      <c r="QDU32" s="10"/>
      <c r="QDV32" s="10"/>
      <c r="QDW32" s="10"/>
      <c r="QDX32" s="10"/>
      <c r="QDY32" s="10"/>
      <c r="QDZ32" s="10"/>
      <c r="QEA32" s="10"/>
      <c r="QEB32" s="10"/>
      <c r="QEC32" s="10"/>
      <c r="QED32" s="10"/>
      <c r="QEE32" s="10"/>
      <c r="QEF32" s="10"/>
      <c r="QEG32" s="10"/>
      <c r="QEH32" s="10"/>
      <c r="QEI32" s="10"/>
      <c r="QEJ32" s="10"/>
      <c r="QEK32" s="10"/>
      <c r="QEL32" s="10"/>
      <c r="QEM32" s="10"/>
      <c r="QEN32" s="10"/>
      <c r="QEO32" s="10"/>
      <c r="QEP32" s="10"/>
      <c r="QEQ32" s="10"/>
      <c r="QER32" s="10"/>
      <c r="QES32" s="10"/>
      <c r="QET32" s="10"/>
      <c r="QEU32" s="10"/>
      <c r="QEV32" s="10"/>
      <c r="QEW32" s="10"/>
      <c r="QEX32" s="10"/>
      <c r="QEY32" s="10"/>
      <c r="QEZ32" s="10"/>
      <c r="QFA32" s="10"/>
      <c r="QFB32" s="10"/>
      <c r="QFC32" s="10"/>
      <c r="QFD32" s="10"/>
      <c r="QFE32" s="10"/>
      <c r="QFF32" s="10"/>
      <c r="QFG32" s="10"/>
      <c r="QFH32" s="10"/>
      <c r="QFI32" s="10"/>
      <c r="QFJ32" s="10"/>
      <c r="QFK32" s="10"/>
      <c r="QFL32" s="10"/>
      <c r="QFM32" s="10"/>
      <c r="QFN32" s="10"/>
      <c r="QFO32" s="10"/>
      <c r="QFP32" s="10"/>
      <c r="QFQ32" s="10"/>
      <c r="QFR32" s="10"/>
      <c r="QFS32" s="10"/>
      <c r="QFT32" s="10"/>
      <c r="QFU32" s="10"/>
      <c r="QFV32" s="10"/>
      <c r="QFW32" s="10"/>
      <c r="QFX32" s="10"/>
      <c r="QFY32" s="10"/>
      <c r="QFZ32" s="10"/>
      <c r="QGA32" s="10"/>
      <c r="QGB32" s="10"/>
      <c r="QGC32" s="10"/>
      <c r="QGD32" s="10"/>
      <c r="QGE32" s="10"/>
      <c r="QGF32" s="10"/>
      <c r="QGG32" s="10"/>
      <c r="QGH32" s="10"/>
      <c r="QGI32" s="10"/>
      <c r="QGJ32" s="10"/>
      <c r="QGK32" s="10"/>
      <c r="QGL32" s="10"/>
      <c r="QGM32" s="10"/>
      <c r="QGN32" s="10"/>
      <c r="QGO32" s="10"/>
      <c r="QGP32" s="10"/>
      <c r="QGQ32" s="10"/>
      <c r="QGR32" s="10"/>
      <c r="QGS32" s="10"/>
      <c r="QGT32" s="10"/>
      <c r="QGU32" s="10"/>
      <c r="QGV32" s="10"/>
      <c r="QGW32" s="10"/>
      <c r="QGX32" s="10"/>
      <c r="QGY32" s="10"/>
      <c r="QGZ32" s="10"/>
      <c r="QHA32" s="10"/>
      <c r="QHB32" s="10"/>
      <c r="QHC32" s="10"/>
      <c r="QHD32" s="10"/>
      <c r="QHE32" s="10"/>
      <c r="QHF32" s="10"/>
      <c r="QHG32" s="10"/>
      <c r="QHH32" s="10"/>
      <c r="QHI32" s="10"/>
      <c r="QHJ32" s="10"/>
      <c r="QHK32" s="10"/>
      <c r="QHL32" s="10"/>
      <c r="QHM32" s="10"/>
      <c r="QHN32" s="10"/>
      <c r="QHO32" s="10"/>
      <c r="QHP32" s="10"/>
      <c r="QHQ32" s="10"/>
      <c r="QHR32" s="10"/>
      <c r="QHS32" s="10"/>
      <c r="QHT32" s="10"/>
      <c r="QHU32" s="10"/>
      <c r="QHV32" s="10"/>
      <c r="QHW32" s="10"/>
      <c r="QHX32" s="10"/>
      <c r="QHY32" s="10"/>
      <c r="QHZ32" s="10"/>
      <c r="QIA32" s="10"/>
      <c r="QIB32" s="10"/>
      <c r="QIC32" s="10"/>
      <c r="QID32" s="10"/>
      <c r="QIE32" s="10"/>
      <c r="QIF32" s="10"/>
      <c r="QIG32" s="10"/>
      <c r="QIH32" s="10"/>
      <c r="QII32" s="10"/>
      <c r="QIJ32" s="10"/>
      <c r="QIK32" s="10"/>
      <c r="QIL32" s="10"/>
      <c r="QIM32" s="10"/>
      <c r="QIN32" s="10"/>
      <c r="QIO32" s="10"/>
      <c r="QIP32" s="10"/>
      <c r="QIQ32" s="10"/>
      <c r="QIR32" s="10"/>
      <c r="QIS32" s="10"/>
      <c r="QIT32" s="10"/>
      <c r="QIU32" s="10"/>
      <c r="QIV32" s="10"/>
      <c r="QIW32" s="10"/>
      <c r="QIX32" s="10"/>
      <c r="QIY32" s="10"/>
      <c r="QIZ32" s="10"/>
      <c r="QJA32" s="10"/>
      <c r="QJB32" s="10"/>
      <c r="QJC32" s="10"/>
      <c r="QJD32" s="10"/>
      <c r="QJE32" s="10"/>
      <c r="QJF32" s="10"/>
      <c r="QJG32" s="10"/>
      <c r="QJH32" s="10"/>
      <c r="QJI32" s="10"/>
      <c r="QJJ32" s="10"/>
      <c r="QJK32" s="10"/>
      <c r="QJL32" s="10"/>
      <c r="QJM32" s="10"/>
      <c r="QJN32" s="10"/>
      <c r="QJO32" s="10"/>
      <c r="QJP32" s="10"/>
      <c r="QJQ32" s="10"/>
      <c r="QJR32" s="10"/>
      <c r="QJS32" s="10"/>
      <c r="QJT32" s="10"/>
      <c r="QJU32" s="10"/>
      <c r="QJV32" s="10"/>
      <c r="QJW32" s="10"/>
      <c r="QJX32" s="10"/>
      <c r="QJY32" s="10"/>
      <c r="QJZ32" s="10"/>
      <c r="QKA32" s="10"/>
      <c r="QKB32" s="10"/>
      <c r="QKC32" s="10"/>
      <c r="QKD32" s="10"/>
      <c r="QKE32" s="10"/>
      <c r="QKF32" s="10"/>
      <c r="QKG32" s="10"/>
      <c r="QKH32" s="10"/>
      <c r="QKI32" s="10"/>
      <c r="QKJ32" s="10"/>
      <c r="QKK32" s="10"/>
      <c r="QKL32" s="10"/>
      <c r="QKM32" s="10"/>
      <c r="QKN32" s="10"/>
      <c r="QKO32" s="10"/>
      <c r="QKP32" s="10"/>
      <c r="QKQ32" s="10"/>
      <c r="QKR32" s="10"/>
      <c r="QKS32" s="10"/>
      <c r="QKT32" s="10"/>
      <c r="QKU32" s="10"/>
      <c r="QKV32" s="10"/>
      <c r="QKW32" s="10"/>
      <c r="QKX32" s="10"/>
      <c r="QKY32" s="10"/>
      <c r="QKZ32" s="10"/>
      <c r="QLA32" s="10"/>
      <c r="QLB32" s="10"/>
      <c r="QLC32" s="10"/>
      <c r="QLD32" s="10"/>
      <c r="QLE32" s="10"/>
      <c r="QLF32" s="10"/>
      <c r="QLG32" s="10"/>
      <c r="QLH32" s="10"/>
      <c r="QLI32" s="10"/>
      <c r="QLJ32" s="10"/>
      <c r="QLK32" s="10"/>
      <c r="QLL32" s="10"/>
      <c r="QLM32" s="10"/>
      <c r="QLN32" s="10"/>
      <c r="QLO32" s="10"/>
      <c r="QLP32" s="10"/>
      <c r="QLQ32" s="10"/>
      <c r="QLR32" s="10"/>
      <c r="QLS32" s="10"/>
      <c r="QLT32" s="10"/>
      <c r="QLU32" s="10"/>
      <c r="QLV32" s="10"/>
      <c r="QLW32" s="10"/>
      <c r="QLX32" s="10"/>
      <c r="QLY32" s="10"/>
      <c r="QLZ32" s="10"/>
      <c r="QMA32" s="10"/>
      <c r="QMB32" s="10"/>
      <c r="QMC32" s="10"/>
      <c r="QMD32" s="10"/>
      <c r="QME32" s="10"/>
      <c r="QMF32" s="10"/>
      <c r="QMG32" s="10"/>
      <c r="QMH32" s="10"/>
      <c r="QMI32" s="10"/>
      <c r="QMJ32" s="10"/>
      <c r="QMK32" s="10"/>
      <c r="QML32" s="10"/>
      <c r="QMM32" s="10"/>
      <c r="QMN32" s="10"/>
      <c r="QMO32" s="10"/>
      <c r="QMP32" s="10"/>
      <c r="QMQ32" s="10"/>
      <c r="QMR32" s="10"/>
      <c r="QMS32" s="10"/>
      <c r="QMT32" s="10"/>
      <c r="QMU32" s="10"/>
      <c r="QMV32" s="10"/>
      <c r="QMW32" s="10"/>
      <c r="QMX32" s="10"/>
      <c r="QMY32" s="10"/>
      <c r="QMZ32" s="10"/>
      <c r="QNA32" s="10"/>
      <c r="QNB32" s="10"/>
      <c r="QNC32" s="10"/>
      <c r="QND32" s="10"/>
      <c r="QNE32" s="10"/>
      <c r="QNF32" s="10"/>
      <c r="QNG32" s="10"/>
      <c r="QNH32" s="10"/>
      <c r="QNI32" s="10"/>
      <c r="QNJ32" s="10"/>
      <c r="QNK32" s="10"/>
      <c r="QNL32" s="10"/>
      <c r="QNM32" s="10"/>
      <c r="QNN32" s="10"/>
      <c r="QNO32" s="10"/>
      <c r="QNP32" s="10"/>
      <c r="QNQ32" s="10"/>
      <c r="QNR32" s="10"/>
      <c r="QNS32" s="10"/>
      <c r="QNT32" s="10"/>
      <c r="QNU32" s="10"/>
      <c r="QNV32" s="10"/>
      <c r="QNW32" s="10"/>
      <c r="QNX32" s="10"/>
      <c r="QNY32" s="10"/>
      <c r="QNZ32" s="10"/>
      <c r="QOA32" s="10"/>
      <c r="QOB32" s="10"/>
      <c r="QOC32" s="10"/>
      <c r="QOD32" s="10"/>
      <c r="QOE32" s="10"/>
      <c r="QOF32" s="10"/>
      <c r="QOG32" s="10"/>
      <c r="QOH32" s="10"/>
      <c r="QOI32" s="10"/>
      <c r="QOJ32" s="10"/>
      <c r="QOK32" s="10"/>
      <c r="QOL32" s="10"/>
      <c r="QOM32" s="10"/>
      <c r="QON32" s="10"/>
      <c r="QOO32" s="10"/>
      <c r="QOP32" s="10"/>
      <c r="QOQ32" s="10"/>
      <c r="QOR32" s="10"/>
      <c r="QOS32" s="10"/>
      <c r="QOT32" s="10"/>
      <c r="QOU32" s="10"/>
      <c r="QOV32" s="10"/>
      <c r="QOW32" s="10"/>
      <c r="QOX32" s="10"/>
      <c r="QOY32" s="10"/>
      <c r="QOZ32" s="10"/>
      <c r="QPA32" s="10"/>
      <c r="QPB32" s="10"/>
      <c r="QPC32" s="10"/>
      <c r="QPD32" s="10"/>
      <c r="QPE32" s="10"/>
      <c r="QPF32" s="10"/>
      <c r="QPG32" s="10"/>
      <c r="QPH32" s="10"/>
      <c r="QPI32" s="10"/>
      <c r="QPJ32" s="10"/>
      <c r="QPK32" s="10"/>
      <c r="QPL32" s="10"/>
      <c r="QPM32" s="10"/>
      <c r="QPN32" s="10"/>
      <c r="QPO32" s="10"/>
      <c r="QPP32" s="10"/>
      <c r="QPQ32" s="10"/>
      <c r="QPR32" s="10"/>
      <c r="QPS32" s="10"/>
      <c r="QPT32" s="10"/>
      <c r="QPU32" s="10"/>
      <c r="QPV32" s="10"/>
      <c r="QPW32" s="10"/>
      <c r="QPX32" s="10"/>
      <c r="QPY32" s="10"/>
      <c r="QPZ32" s="10"/>
      <c r="QQA32" s="10"/>
      <c r="QQB32" s="10"/>
      <c r="QQC32" s="10"/>
      <c r="QQD32" s="10"/>
      <c r="QQE32" s="10"/>
      <c r="QQF32" s="10"/>
      <c r="QQG32" s="10"/>
      <c r="QQH32" s="10"/>
      <c r="QQI32" s="10"/>
      <c r="QQJ32" s="10"/>
      <c r="QQK32" s="10"/>
      <c r="QQL32" s="10"/>
      <c r="QQM32" s="10"/>
      <c r="QQN32" s="10"/>
      <c r="QQO32" s="10"/>
      <c r="QQP32" s="10"/>
      <c r="QQQ32" s="10"/>
      <c r="QQR32" s="10"/>
      <c r="QQS32" s="10"/>
      <c r="QQT32" s="10"/>
      <c r="QQU32" s="10"/>
      <c r="QQV32" s="10"/>
      <c r="QQW32" s="10"/>
      <c r="QQX32" s="10"/>
      <c r="QQY32" s="10"/>
      <c r="QQZ32" s="10"/>
      <c r="QRA32" s="10"/>
      <c r="QRB32" s="10"/>
      <c r="QRC32" s="10"/>
      <c r="QRD32" s="10"/>
      <c r="QRE32" s="10"/>
      <c r="QRF32" s="10"/>
      <c r="QRG32" s="10"/>
      <c r="QRH32" s="10"/>
      <c r="QRI32" s="10"/>
      <c r="QRJ32" s="10"/>
      <c r="QRK32" s="10"/>
      <c r="QRL32" s="10"/>
      <c r="QRM32" s="10"/>
      <c r="QRN32" s="10"/>
      <c r="QRO32" s="10"/>
      <c r="QRP32" s="10"/>
      <c r="QRQ32" s="10"/>
      <c r="QRR32" s="10"/>
      <c r="QRS32" s="10"/>
      <c r="QRT32" s="10"/>
      <c r="QRU32" s="10"/>
      <c r="QRV32" s="10"/>
      <c r="QRW32" s="10"/>
      <c r="QRX32" s="10"/>
      <c r="QRY32" s="10"/>
      <c r="QRZ32" s="10"/>
      <c r="QSA32" s="10"/>
      <c r="QSB32" s="10"/>
      <c r="QSC32" s="10"/>
      <c r="QSD32" s="10"/>
      <c r="QSE32" s="10"/>
      <c r="QSF32" s="10"/>
      <c r="QSG32" s="10"/>
      <c r="QSH32" s="10"/>
      <c r="QSI32" s="10"/>
      <c r="QSJ32" s="10"/>
      <c r="QSK32" s="10"/>
      <c r="QSL32" s="10"/>
      <c r="QSM32" s="10"/>
      <c r="QSN32" s="10"/>
      <c r="QSO32" s="10"/>
      <c r="QSP32" s="10"/>
      <c r="QSQ32" s="10"/>
      <c r="QSR32" s="10"/>
      <c r="QSS32" s="10"/>
      <c r="QST32" s="10"/>
      <c r="QSU32" s="10"/>
      <c r="QSV32" s="10"/>
      <c r="QSW32" s="10"/>
      <c r="QSX32" s="10"/>
      <c r="QSY32" s="10"/>
      <c r="QSZ32" s="10"/>
      <c r="QTA32" s="10"/>
      <c r="QTB32" s="10"/>
      <c r="QTC32" s="10"/>
      <c r="QTD32" s="10"/>
      <c r="QTE32" s="10"/>
      <c r="QTF32" s="10"/>
      <c r="QTG32" s="10"/>
      <c r="QTH32" s="10"/>
      <c r="QTI32" s="10"/>
      <c r="QTJ32" s="10"/>
      <c r="QTK32" s="10"/>
      <c r="QTL32" s="10"/>
      <c r="QTM32" s="10"/>
      <c r="QTN32" s="10"/>
      <c r="QTO32" s="10"/>
      <c r="QTP32" s="10"/>
      <c r="QTQ32" s="10"/>
      <c r="QTR32" s="10"/>
      <c r="QTS32" s="10"/>
      <c r="QTT32" s="10"/>
      <c r="QTU32" s="10"/>
      <c r="QTV32" s="10"/>
      <c r="QTW32" s="10"/>
      <c r="QTX32" s="10"/>
      <c r="QTY32" s="10"/>
      <c r="QTZ32" s="10"/>
      <c r="QUA32" s="10"/>
      <c r="QUB32" s="10"/>
      <c r="QUC32" s="10"/>
      <c r="QUD32" s="10"/>
      <c r="QUE32" s="10"/>
      <c r="QUF32" s="10"/>
      <c r="QUG32" s="10"/>
      <c r="QUH32" s="10"/>
      <c r="QUI32" s="10"/>
      <c r="QUJ32" s="10"/>
      <c r="QUK32" s="10"/>
      <c r="QUL32" s="10"/>
      <c r="QUM32" s="10"/>
      <c r="QUN32" s="10"/>
      <c r="QUO32" s="10"/>
      <c r="QUP32" s="10"/>
      <c r="QUQ32" s="10"/>
      <c r="QUR32" s="10"/>
      <c r="QUS32" s="10"/>
      <c r="QUT32" s="10"/>
      <c r="QUU32" s="10"/>
      <c r="QUV32" s="10"/>
      <c r="QUW32" s="10"/>
      <c r="QUX32" s="10"/>
      <c r="QUY32" s="10"/>
      <c r="QUZ32" s="10"/>
      <c r="QVA32" s="10"/>
      <c r="QVB32" s="10"/>
      <c r="QVC32" s="10"/>
      <c r="QVD32" s="10"/>
      <c r="QVE32" s="10"/>
      <c r="QVF32" s="10"/>
      <c r="QVG32" s="10"/>
      <c r="QVH32" s="10"/>
      <c r="QVI32" s="10"/>
      <c r="QVJ32" s="10"/>
      <c r="QVK32" s="10"/>
      <c r="QVL32" s="10"/>
      <c r="QVM32" s="10"/>
      <c r="QVN32" s="10"/>
      <c r="QVO32" s="10"/>
      <c r="QVP32" s="10"/>
      <c r="QVQ32" s="10"/>
      <c r="QVR32" s="10"/>
      <c r="QVS32" s="10"/>
      <c r="QVT32" s="10"/>
      <c r="QVU32" s="10"/>
      <c r="QVV32" s="10"/>
      <c r="QVW32" s="10"/>
      <c r="QVX32" s="10"/>
      <c r="QVY32" s="10"/>
      <c r="QVZ32" s="10"/>
      <c r="QWA32" s="10"/>
      <c r="QWB32" s="10"/>
      <c r="QWC32" s="10"/>
      <c r="QWD32" s="10"/>
      <c r="QWE32" s="10"/>
      <c r="QWF32" s="10"/>
      <c r="QWG32" s="10"/>
      <c r="QWH32" s="10"/>
      <c r="QWI32" s="10"/>
      <c r="QWJ32" s="10"/>
      <c r="QWK32" s="10"/>
      <c r="QWL32" s="10"/>
      <c r="QWM32" s="10"/>
      <c r="QWN32" s="10"/>
      <c r="QWO32" s="10"/>
      <c r="QWP32" s="10"/>
      <c r="QWQ32" s="10"/>
      <c r="QWR32" s="10"/>
      <c r="QWS32" s="10"/>
      <c r="QWT32" s="10"/>
      <c r="QWU32" s="10"/>
      <c r="QWV32" s="10"/>
      <c r="QWW32" s="10"/>
      <c r="QWX32" s="10"/>
      <c r="QWY32" s="10"/>
      <c r="QWZ32" s="10"/>
      <c r="QXA32" s="10"/>
      <c r="QXB32" s="10"/>
      <c r="QXC32" s="10"/>
      <c r="QXD32" s="10"/>
      <c r="QXE32" s="10"/>
      <c r="QXF32" s="10"/>
      <c r="QXG32" s="10"/>
      <c r="QXH32" s="10"/>
      <c r="QXI32" s="10"/>
      <c r="QXJ32" s="10"/>
      <c r="QXK32" s="10"/>
      <c r="QXL32" s="10"/>
      <c r="QXM32" s="10"/>
      <c r="QXN32" s="10"/>
      <c r="QXO32" s="10"/>
      <c r="QXP32" s="10"/>
      <c r="QXQ32" s="10"/>
      <c r="QXR32" s="10"/>
      <c r="QXS32" s="10"/>
      <c r="QXT32" s="10"/>
      <c r="QXU32" s="10"/>
      <c r="QXV32" s="10"/>
      <c r="QXW32" s="10"/>
      <c r="QXX32" s="10"/>
      <c r="QXY32" s="10"/>
      <c r="QXZ32" s="10"/>
      <c r="QYA32" s="10"/>
      <c r="QYB32" s="10"/>
      <c r="QYC32" s="10"/>
      <c r="QYD32" s="10"/>
      <c r="QYE32" s="10"/>
      <c r="QYF32" s="10"/>
      <c r="QYG32" s="10"/>
      <c r="QYH32" s="10"/>
      <c r="QYI32" s="10"/>
      <c r="QYJ32" s="10"/>
      <c r="QYK32" s="10"/>
      <c r="QYL32" s="10"/>
      <c r="QYM32" s="10"/>
      <c r="QYN32" s="10"/>
      <c r="QYO32" s="10"/>
      <c r="QYP32" s="10"/>
      <c r="QYQ32" s="10"/>
      <c r="QYR32" s="10"/>
      <c r="QYS32" s="10"/>
      <c r="QYT32" s="10"/>
      <c r="QYU32" s="10"/>
      <c r="QYV32" s="10"/>
      <c r="QYW32" s="10"/>
      <c r="QYX32" s="10"/>
      <c r="QYY32" s="10"/>
      <c r="QYZ32" s="10"/>
      <c r="QZA32" s="10"/>
      <c r="QZB32" s="10"/>
      <c r="QZC32" s="10"/>
      <c r="QZD32" s="10"/>
      <c r="QZE32" s="10"/>
      <c r="QZF32" s="10"/>
      <c r="QZG32" s="10"/>
      <c r="QZH32" s="10"/>
      <c r="QZI32" s="10"/>
      <c r="QZJ32" s="10"/>
      <c r="QZK32" s="10"/>
      <c r="QZL32" s="10"/>
      <c r="QZM32" s="10"/>
      <c r="QZN32" s="10"/>
      <c r="QZO32" s="10"/>
      <c r="QZP32" s="10"/>
      <c r="QZQ32" s="10"/>
      <c r="QZR32" s="10"/>
      <c r="QZS32" s="10"/>
      <c r="QZT32" s="10"/>
      <c r="QZU32" s="10"/>
      <c r="QZV32" s="10"/>
      <c r="QZW32" s="10"/>
      <c r="QZX32" s="10"/>
      <c r="QZY32" s="10"/>
      <c r="QZZ32" s="10"/>
      <c r="RAA32" s="10"/>
      <c r="RAB32" s="10"/>
      <c r="RAC32" s="10"/>
      <c r="RAD32" s="10"/>
      <c r="RAE32" s="10"/>
      <c r="RAF32" s="10"/>
      <c r="RAG32" s="10"/>
      <c r="RAH32" s="10"/>
      <c r="RAI32" s="10"/>
      <c r="RAJ32" s="10"/>
      <c r="RAK32" s="10"/>
      <c r="RAL32" s="10"/>
      <c r="RAM32" s="10"/>
      <c r="RAN32" s="10"/>
      <c r="RAO32" s="10"/>
      <c r="RAP32" s="10"/>
      <c r="RAQ32" s="10"/>
      <c r="RAR32" s="10"/>
      <c r="RAS32" s="10"/>
      <c r="RAT32" s="10"/>
      <c r="RAU32" s="10"/>
      <c r="RAV32" s="10"/>
      <c r="RAW32" s="10"/>
      <c r="RAX32" s="10"/>
      <c r="RAY32" s="10"/>
      <c r="RAZ32" s="10"/>
      <c r="RBA32" s="10"/>
      <c r="RBB32" s="10"/>
      <c r="RBC32" s="10"/>
      <c r="RBD32" s="10"/>
      <c r="RBE32" s="10"/>
      <c r="RBF32" s="10"/>
      <c r="RBG32" s="10"/>
      <c r="RBH32" s="10"/>
      <c r="RBI32" s="10"/>
      <c r="RBJ32" s="10"/>
      <c r="RBK32" s="10"/>
      <c r="RBL32" s="10"/>
      <c r="RBM32" s="10"/>
      <c r="RBN32" s="10"/>
      <c r="RBO32" s="10"/>
      <c r="RBP32" s="10"/>
      <c r="RBQ32" s="10"/>
      <c r="RBR32" s="10"/>
      <c r="RBS32" s="10"/>
      <c r="RBT32" s="10"/>
      <c r="RBU32" s="10"/>
      <c r="RBV32" s="10"/>
      <c r="RBW32" s="10"/>
      <c r="RBX32" s="10"/>
      <c r="RBY32" s="10"/>
      <c r="RBZ32" s="10"/>
      <c r="RCA32" s="10"/>
      <c r="RCB32" s="10"/>
      <c r="RCC32" s="10"/>
      <c r="RCD32" s="10"/>
      <c r="RCE32" s="10"/>
      <c r="RCF32" s="10"/>
      <c r="RCG32" s="10"/>
      <c r="RCH32" s="10"/>
      <c r="RCI32" s="10"/>
      <c r="RCJ32" s="10"/>
      <c r="RCK32" s="10"/>
      <c r="RCL32" s="10"/>
      <c r="RCM32" s="10"/>
      <c r="RCN32" s="10"/>
      <c r="RCO32" s="10"/>
      <c r="RCP32" s="10"/>
      <c r="RCQ32" s="10"/>
      <c r="RCR32" s="10"/>
      <c r="RCS32" s="10"/>
      <c r="RCT32" s="10"/>
      <c r="RCU32" s="10"/>
      <c r="RCV32" s="10"/>
      <c r="RCW32" s="10"/>
      <c r="RCX32" s="10"/>
      <c r="RCY32" s="10"/>
      <c r="RCZ32" s="10"/>
      <c r="RDA32" s="10"/>
      <c r="RDB32" s="10"/>
      <c r="RDC32" s="10"/>
      <c r="RDD32" s="10"/>
      <c r="RDE32" s="10"/>
      <c r="RDF32" s="10"/>
      <c r="RDG32" s="10"/>
      <c r="RDH32" s="10"/>
      <c r="RDI32" s="10"/>
      <c r="RDJ32" s="10"/>
      <c r="RDK32" s="10"/>
      <c r="RDL32" s="10"/>
      <c r="RDM32" s="10"/>
      <c r="RDN32" s="10"/>
      <c r="RDO32" s="10"/>
      <c r="RDP32" s="10"/>
      <c r="RDQ32" s="10"/>
      <c r="RDR32" s="10"/>
      <c r="RDS32" s="10"/>
      <c r="RDT32" s="10"/>
      <c r="RDU32" s="10"/>
      <c r="RDV32" s="10"/>
      <c r="RDW32" s="10"/>
      <c r="RDX32" s="10"/>
      <c r="RDY32" s="10"/>
      <c r="RDZ32" s="10"/>
      <c r="REA32" s="10"/>
      <c r="REB32" s="10"/>
      <c r="REC32" s="10"/>
      <c r="RED32" s="10"/>
      <c r="REE32" s="10"/>
      <c r="REF32" s="10"/>
      <c r="REG32" s="10"/>
      <c r="REH32" s="10"/>
      <c r="REI32" s="10"/>
      <c r="REJ32" s="10"/>
      <c r="REK32" s="10"/>
      <c r="REL32" s="10"/>
      <c r="REM32" s="10"/>
      <c r="REN32" s="10"/>
      <c r="REO32" s="10"/>
      <c r="REP32" s="10"/>
      <c r="REQ32" s="10"/>
      <c r="RER32" s="10"/>
      <c r="RES32" s="10"/>
      <c r="RET32" s="10"/>
      <c r="REU32" s="10"/>
      <c r="REV32" s="10"/>
      <c r="REW32" s="10"/>
      <c r="REX32" s="10"/>
      <c r="REY32" s="10"/>
      <c r="REZ32" s="10"/>
      <c r="RFA32" s="10"/>
      <c r="RFB32" s="10"/>
      <c r="RFC32" s="10"/>
      <c r="RFD32" s="10"/>
      <c r="RFE32" s="10"/>
      <c r="RFF32" s="10"/>
      <c r="RFG32" s="10"/>
      <c r="RFH32" s="10"/>
      <c r="RFI32" s="10"/>
      <c r="RFJ32" s="10"/>
      <c r="RFK32" s="10"/>
      <c r="RFL32" s="10"/>
      <c r="RFM32" s="10"/>
      <c r="RFN32" s="10"/>
      <c r="RFO32" s="10"/>
      <c r="RFP32" s="10"/>
      <c r="RFQ32" s="10"/>
      <c r="RFR32" s="10"/>
      <c r="RFS32" s="10"/>
      <c r="RFT32" s="10"/>
      <c r="RFU32" s="10"/>
      <c r="RFV32" s="10"/>
      <c r="RFW32" s="10"/>
      <c r="RFX32" s="10"/>
      <c r="RFY32" s="10"/>
      <c r="RFZ32" s="10"/>
      <c r="RGA32" s="10"/>
      <c r="RGB32" s="10"/>
      <c r="RGC32" s="10"/>
      <c r="RGD32" s="10"/>
      <c r="RGE32" s="10"/>
      <c r="RGF32" s="10"/>
      <c r="RGG32" s="10"/>
      <c r="RGH32" s="10"/>
      <c r="RGI32" s="10"/>
      <c r="RGJ32" s="10"/>
      <c r="RGK32" s="10"/>
      <c r="RGL32" s="10"/>
      <c r="RGM32" s="10"/>
      <c r="RGN32" s="10"/>
      <c r="RGO32" s="10"/>
      <c r="RGP32" s="10"/>
      <c r="RGQ32" s="10"/>
      <c r="RGR32" s="10"/>
      <c r="RGS32" s="10"/>
      <c r="RGT32" s="10"/>
      <c r="RGU32" s="10"/>
      <c r="RGV32" s="10"/>
      <c r="RGW32" s="10"/>
      <c r="RGX32" s="10"/>
      <c r="RGY32" s="10"/>
      <c r="RGZ32" s="10"/>
      <c r="RHA32" s="10"/>
      <c r="RHB32" s="10"/>
      <c r="RHC32" s="10"/>
      <c r="RHD32" s="10"/>
      <c r="RHE32" s="10"/>
      <c r="RHF32" s="10"/>
      <c r="RHG32" s="10"/>
      <c r="RHH32" s="10"/>
      <c r="RHI32" s="10"/>
      <c r="RHJ32" s="10"/>
      <c r="RHK32" s="10"/>
      <c r="RHL32" s="10"/>
      <c r="RHM32" s="10"/>
      <c r="RHN32" s="10"/>
      <c r="RHO32" s="10"/>
      <c r="RHP32" s="10"/>
      <c r="RHQ32" s="10"/>
      <c r="RHR32" s="10"/>
      <c r="RHS32" s="10"/>
      <c r="RHT32" s="10"/>
      <c r="RHU32" s="10"/>
      <c r="RHV32" s="10"/>
      <c r="RHW32" s="10"/>
      <c r="RHX32" s="10"/>
      <c r="RHY32" s="10"/>
      <c r="RHZ32" s="10"/>
      <c r="RIA32" s="10"/>
      <c r="RIB32" s="10"/>
      <c r="RIC32" s="10"/>
      <c r="RID32" s="10"/>
      <c r="RIE32" s="10"/>
      <c r="RIF32" s="10"/>
      <c r="RIG32" s="10"/>
      <c r="RIH32" s="10"/>
      <c r="RII32" s="10"/>
      <c r="RIJ32" s="10"/>
      <c r="RIK32" s="10"/>
      <c r="RIL32" s="10"/>
      <c r="RIM32" s="10"/>
      <c r="RIN32" s="10"/>
      <c r="RIO32" s="10"/>
      <c r="RIP32" s="10"/>
      <c r="RIQ32" s="10"/>
      <c r="RIR32" s="10"/>
      <c r="RIS32" s="10"/>
      <c r="RIT32" s="10"/>
      <c r="RIU32" s="10"/>
      <c r="RIV32" s="10"/>
      <c r="RIW32" s="10"/>
      <c r="RIX32" s="10"/>
      <c r="RIY32" s="10"/>
      <c r="RIZ32" s="10"/>
      <c r="RJA32" s="10"/>
      <c r="RJB32" s="10"/>
      <c r="RJC32" s="10"/>
      <c r="RJD32" s="10"/>
      <c r="RJE32" s="10"/>
      <c r="RJF32" s="10"/>
      <c r="RJG32" s="10"/>
      <c r="RJH32" s="10"/>
      <c r="RJI32" s="10"/>
      <c r="RJJ32" s="10"/>
      <c r="RJK32" s="10"/>
      <c r="RJL32" s="10"/>
      <c r="RJM32" s="10"/>
      <c r="RJN32" s="10"/>
      <c r="RJO32" s="10"/>
      <c r="RJP32" s="10"/>
      <c r="RJQ32" s="10"/>
      <c r="RJR32" s="10"/>
      <c r="RJS32" s="10"/>
      <c r="RJT32" s="10"/>
      <c r="RJU32" s="10"/>
      <c r="RJV32" s="10"/>
      <c r="RJW32" s="10"/>
      <c r="RJX32" s="10"/>
      <c r="RJY32" s="10"/>
      <c r="RJZ32" s="10"/>
      <c r="RKA32" s="10"/>
      <c r="RKB32" s="10"/>
      <c r="RKC32" s="10"/>
      <c r="RKD32" s="10"/>
      <c r="RKE32" s="10"/>
      <c r="RKF32" s="10"/>
      <c r="RKG32" s="10"/>
      <c r="RKH32" s="10"/>
      <c r="RKI32" s="10"/>
      <c r="RKJ32" s="10"/>
      <c r="RKK32" s="10"/>
      <c r="RKL32" s="10"/>
      <c r="RKM32" s="10"/>
      <c r="RKN32" s="10"/>
      <c r="RKO32" s="10"/>
      <c r="RKP32" s="10"/>
      <c r="RKQ32" s="10"/>
      <c r="RKR32" s="10"/>
      <c r="RKS32" s="10"/>
      <c r="RKT32" s="10"/>
      <c r="RKU32" s="10"/>
      <c r="RKV32" s="10"/>
      <c r="RKW32" s="10"/>
      <c r="RKX32" s="10"/>
      <c r="RKY32" s="10"/>
      <c r="RKZ32" s="10"/>
      <c r="RLA32" s="10"/>
      <c r="RLB32" s="10"/>
      <c r="RLC32" s="10"/>
      <c r="RLD32" s="10"/>
      <c r="RLE32" s="10"/>
      <c r="RLF32" s="10"/>
      <c r="RLG32" s="10"/>
      <c r="RLH32" s="10"/>
      <c r="RLI32" s="10"/>
      <c r="RLJ32" s="10"/>
      <c r="RLK32" s="10"/>
      <c r="RLL32" s="10"/>
      <c r="RLM32" s="10"/>
      <c r="RLN32" s="10"/>
      <c r="RLO32" s="10"/>
      <c r="RLP32" s="10"/>
      <c r="RLQ32" s="10"/>
      <c r="RLR32" s="10"/>
      <c r="RLS32" s="10"/>
      <c r="RLT32" s="10"/>
      <c r="RLU32" s="10"/>
      <c r="RLV32" s="10"/>
      <c r="RLW32" s="10"/>
      <c r="RLX32" s="10"/>
      <c r="RLY32" s="10"/>
      <c r="RLZ32" s="10"/>
      <c r="RMA32" s="10"/>
      <c r="RMB32" s="10"/>
      <c r="RMC32" s="10"/>
      <c r="RMD32" s="10"/>
      <c r="RME32" s="10"/>
      <c r="RMF32" s="10"/>
      <c r="RMG32" s="10"/>
      <c r="RMH32" s="10"/>
      <c r="RMI32" s="10"/>
      <c r="RMJ32" s="10"/>
      <c r="RMK32" s="10"/>
      <c r="RML32" s="10"/>
      <c r="RMM32" s="10"/>
      <c r="RMN32" s="10"/>
      <c r="RMO32" s="10"/>
      <c r="RMP32" s="10"/>
      <c r="RMQ32" s="10"/>
      <c r="RMR32" s="10"/>
      <c r="RMS32" s="10"/>
      <c r="RMT32" s="10"/>
      <c r="RMU32" s="10"/>
      <c r="RMV32" s="10"/>
      <c r="RMW32" s="10"/>
      <c r="RMX32" s="10"/>
      <c r="RMY32" s="10"/>
      <c r="RMZ32" s="10"/>
      <c r="RNA32" s="10"/>
      <c r="RNB32" s="10"/>
      <c r="RNC32" s="10"/>
      <c r="RND32" s="10"/>
      <c r="RNE32" s="10"/>
      <c r="RNF32" s="10"/>
      <c r="RNG32" s="10"/>
      <c r="RNH32" s="10"/>
      <c r="RNI32" s="10"/>
      <c r="RNJ32" s="10"/>
      <c r="RNK32" s="10"/>
      <c r="RNL32" s="10"/>
      <c r="RNM32" s="10"/>
      <c r="RNN32" s="10"/>
      <c r="RNO32" s="10"/>
      <c r="RNP32" s="10"/>
      <c r="RNQ32" s="10"/>
      <c r="RNR32" s="10"/>
      <c r="RNS32" s="10"/>
      <c r="RNT32" s="10"/>
      <c r="RNU32" s="10"/>
      <c r="RNV32" s="10"/>
      <c r="RNW32" s="10"/>
      <c r="RNX32" s="10"/>
      <c r="RNY32" s="10"/>
      <c r="RNZ32" s="10"/>
      <c r="ROA32" s="10"/>
      <c r="ROB32" s="10"/>
      <c r="ROC32" s="10"/>
      <c r="ROD32" s="10"/>
      <c r="ROE32" s="10"/>
      <c r="ROF32" s="10"/>
      <c r="ROG32" s="10"/>
      <c r="ROH32" s="10"/>
      <c r="ROI32" s="10"/>
      <c r="ROJ32" s="10"/>
      <c r="ROK32" s="10"/>
      <c r="ROL32" s="10"/>
      <c r="ROM32" s="10"/>
      <c r="RON32" s="10"/>
      <c r="ROO32" s="10"/>
      <c r="ROP32" s="10"/>
      <c r="ROQ32" s="10"/>
      <c r="ROR32" s="10"/>
      <c r="ROS32" s="10"/>
      <c r="ROT32" s="10"/>
      <c r="ROU32" s="10"/>
      <c r="ROV32" s="10"/>
      <c r="ROW32" s="10"/>
      <c r="ROX32" s="10"/>
      <c r="ROY32" s="10"/>
      <c r="ROZ32" s="10"/>
      <c r="RPA32" s="10"/>
      <c r="RPB32" s="10"/>
      <c r="RPC32" s="10"/>
      <c r="RPD32" s="10"/>
      <c r="RPE32" s="10"/>
      <c r="RPF32" s="10"/>
      <c r="RPG32" s="10"/>
      <c r="RPH32" s="10"/>
      <c r="RPI32" s="10"/>
      <c r="RPJ32" s="10"/>
      <c r="RPK32" s="10"/>
      <c r="RPL32" s="10"/>
      <c r="RPM32" s="10"/>
      <c r="RPN32" s="10"/>
      <c r="RPO32" s="10"/>
      <c r="RPP32" s="10"/>
      <c r="RPQ32" s="10"/>
      <c r="RPR32" s="10"/>
      <c r="RPS32" s="10"/>
      <c r="RPT32" s="10"/>
      <c r="RPU32" s="10"/>
      <c r="RPV32" s="10"/>
      <c r="RPW32" s="10"/>
      <c r="RPX32" s="10"/>
      <c r="RPY32" s="10"/>
      <c r="RPZ32" s="10"/>
      <c r="RQA32" s="10"/>
      <c r="RQB32" s="10"/>
      <c r="RQC32" s="10"/>
      <c r="RQD32" s="10"/>
      <c r="RQE32" s="10"/>
      <c r="RQF32" s="10"/>
      <c r="RQG32" s="10"/>
      <c r="RQH32" s="10"/>
      <c r="RQI32" s="10"/>
      <c r="RQJ32" s="10"/>
      <c r="RQK32" s="10"/>
      <c r="RQL32" s="10"/>
      <c r="RQM32" s="10"/>
      <c r="RQN32" s="10"/>
      <c r="RQO32" s="10"/>
      <c r="RQP32" s="10"/>
      <c r="RQQ32" s="10"/>
      <c r="RQR32" s="10"/>
      <c r="RQS32" s="10"/>
      <c r="RQT32" s="10"/>
      <c r="RQU32" s="10"/>
      <c r="RQV32" s="10"/>
      <c r="RQW32" s="10"/>
      <c r="RQX32" s="10"/>
      <c r="RQY32" s="10"/>
      <c r="RQZ32" s="10"/>
      <c r="RRA32" s="10"/>
      <c r="RRB32" s="10"/>
      <c r="RRC32" s="10"/>
      <c r="RRD32" s="10"/>
      <c r="RRE32" s="10"/>
      <c r="RRF32" s="10"/>
      <c r="RRG32" s="10"/>
      <c r="RRH32" s="10"/>
      <c r="RRI32" s="10"/>
      <c r="RRJ32" s="10"/>
      <c r="RRK32" s="10"/>
      <c r="RRL32" s="10"/>
      <c r="RRM32" s="10"/>
      <c r="RRN32" s="10"/>
      <c r="RRO32" s="10"/>
      <c r="RRP32" s="10"/>
      <c r="RRQ32" s="10"/>
      <c r="RRR32" s="10"/>
      <c r="RRS32" s="10"/>
      <c r="RRT32" s="10"/>
      <c r="RRU32" s="10"/>
      <c r="RRV32" s="10"/>
      <c r="RRW32" s="10"/>
      <c r="RRX32" s="10"/>
      <c r="RRY32" s="10"/>
      <c r="RRZ32" s="10"/>
      <c r="RSA32" s="10"/>
      <c r="RSB32" s="10"/>
      <c r="RSC32" s="10"/>
      <c r="RSD32" s="10"/>
      <c r="RSE32" s="10"/>
      <c r="RSF32" s="10"/>
      <c r="RSG32" s="10"/>
      <c r="RSH32" s="10"/>
      <c r="RSI32" s="10"/>
      <c r="RSJ32" s="10"/>
      <c r="RSK32" s="10"/>
      <c r="RSL32" s="10"/>
      <c r="RSM32" s="10"/>
      <c r="RSN32" s="10"/>
      <c r="RSO32" s="10"/>
      <c r="RSP32" s="10"/>
      <c r="RSQ32" s="10"/>
      <c r="RSR32" s="10"/>
      <c r="RSS32" s="10"/>
      <c r="RST32" s="10"/>
      <c r="RSU32" s="10"/>
      <c r="RSV32" s="10"/>
      <c r="RSW32" s="10"/>
      <c r="RSX32" s="10"/>
      <c r="RSY32" s="10"/>
      <c r="RSZ32" s="10"/>
      <c r="RTA32" s="10"/>
      <c r="RTB32" s="10"/>
      <c r="RTC32" s="10"/>
      <c r="RTD32" s="10"/>
      <c r="RTE32" s="10"/>
      <c r="RTF32" s="10"/>
      <c r="RTG32" s="10"/>
      <c r="RTH32" s="10"/>
      <c r="RTI32" s="10"/>
      <c r="RTJ32" s="10"/>
      <c r="RTK32" s="10"/>
      <c r="RTL32" s="10"/>
      <c r="RTM32" s="10"/>
      <c r="RTN32" s="10"/>
      <c r="RTO32" s="10"/>
      <c r="RTP32" s="10"/>
      <c r="RTQ32" s="10"/>
      <c r="RTR32" s="10"/>
      <c r="RTS32" s="10"/>
      <c r="RTT32" s="10"/>
      <c r="RTU32" s="10"/>
      <c r="RTV32" s="10"/>
      <c r="RTW32" s="10"/>
      <c r="RTX32" s="10"/>
      <c r="RTY32" s="10"/>
      <c r="RTZ32" s="10"/>
      <c r="RUA32" s="10"/>
      <c r="RUB32" s="10"/>
      <c r="RUC32" s="10"/>
      <c r="RUD32" s="10"/>
      <c r="RUE32" s="10"/>
      <c r="RUF32" s="10"/>
      <c r="RUG32" s="10"/>
      <c r="RUH32" s="10"/>
      <c r="RUI32" s="10"/>
      <c r="RUJ32" s="10"/>
      <c r="RUK32" s="10"/>
      <c r="RUL32" s="10"/>
      <c r="RUM32" s="10"/>
      <c r="RUN32" s="10"/>
      <c r="RUO32" s="10"/>
      <c r="RUP32" s="10"/>
      <c r="RUQ32" s="10"/>
      <c r="RUR32" s="10"/>
      <c r="RUS32" s="10"/>
      <c r="RUT32" s="10"/>
      <c r="RUU32" s="10"/>
      <c r="RUV32" s="10"/>
      <c r="RUW32" s="10"/>
      <c r="RUX32" s="10"/>
      <c r="RUY32" s="10"/>
      <c r="RUZ32" s="10"/>
      <c r="RVA32" s="10"/>
      <c r="RVB32" s="10"/>
      <c r="RVC32" s="10"/>
      <c r="RVD32" s="10"/>
      <c r="RVE32" s="10"/>
      <c r="RVF32" s="10"/>
      <c r="RVG32" s="10"/>
      <c r="RVH32" s="10"/>
      <c r="RVI32" s="10"/>
      <c r="RVJ32" s="10"/>
      <c r="RVK32" s="10"/>
      <c r="RVL32" s="10"/>
      <c r="RVM32" s="10"/>
      <c r="RVN32" s="10"/>
      <c r="RVO32" s="10"/>
      <c r="RVP32" s="10"/>
      <c r="RVQ32" s="10"/>
      <c r="RVR32" s="10"/>
      <c r="RVS32" s="10"/>
      <c r="RVT32" s="10"/>
      <c r="RVU32" s="10"/>
      <c r="RVV32" s="10"/>
      <c r="RVW32" s="10"/>
      <c r="RVX32" s="10"/>
      <c r="RVY32" s="10"/>
      <c r="RVZ32" s="10"/>
      <c r="RWA32" s="10"/>
      <c r="RWB32" s="10"/>
      <c r="RWC32" s="10"/>
      <c r="RWD32" s="10"/>
      <c r="RWE32" s="10"/>
      <c r="RWF32" s="10"/>
      <c r="RWG32" s="10"/>
      <c r="RWH32" s="10"/>
      <c r="RWI32" s="10"/>
      <c r="RWJ32" s="10"/>
      <c r="RWK32" s="10"/>
      <c r="RWL32" s="10"/>
      <c r="RWM32" s="10"/>
      <c r="RWN32" s="10"/>
      <c r="RWO32" s="10"/>
      <c r="RWP32" s="10"/>
      <c r="RWQ32" s="10"/>
      <c r="RWR32" s="10"/>
      <c r="RWS32" s="10"/>
      <c r="RWT32" s="10"/>
      <c r="RWU32" s="10"/>
      <c r="RWV32" s="10"/>
      <c r="RWW32" s="10"/>
      <c r="RWX32" s="10"/>
      <c r="RWY32" s="10"/>
      <c r="RWZ32" s="10"/>
      <c r="RXA32" s="10"/>
      <c r="RXB32" s="10"/>
      <c r="RXC32" s="10"/>
      <c r="RXD32" s="10"/>
      <c r="RXE32" s="10"/>
      <c r="RXF32" s="10"/>
      <c r="RXG32" s="10"/>
      <c r="RXH32" s="10"/>
      <c r="RXI32" s="10"/>
      <c r="RXJ32" s="10"/>
      <c r="RXK32" s="10"/>
      <c r="RXL32" s="10"/>
      <c r="RXM32" s="10"/>
      <c r="RXN32" s="10"/>
      <c r="RXO32" s="10"/>
      <c r="RXP32" s="10"/>
      <c r="RXQ32" s="10"/>
      <c r="RXR32" s="10"/>
      <c r="RXS32" s="10"/>
      <c r="RXT32" s="10"/>
      <c r="RXU32" s="10"/>
      <c r="RXV32" s="10"/>
      <c r="RXW32" s="10"/>
      <c r="RXX32" s="10"/>
      <c r="RXY32" s="10"/>
      <c r="RXZ32" s="10"/>
      <c r="RYA32" s="10"/>
      <c r="RYB32" s="10"/>
      <c r="RYC32" s="10"/>
      <c r="RYD32" s="10"/>
      <c r="RYE32" s="10"/>
      <c r="RYF32" s="10"/>
      <c r="RYG32" s="10"/>
      <c r="RYH32" s="10"/>
      <c r="RYI32" s="10"/>
      <c r="RYJ32" s="10"/>
      <c r="RYK32" s="10"/>
      <c r="RYL32" s="10"/>
      <c r="RYM32" s="10"/>
      <c r="RYN32" s="10"/>
      <c r="RYO32" s="10"/>
      <c r="RYP32" s="10"/>
      <c r="RYQ32" s="10"/>
      <c r="RYR32" s="10"/>
      <c r="RYS32" s="10"/>
      <c r="RYT32" s="10"/>
      <c r="RYU32" s="10"/>
      <c r="RYV32" s="10"/>
      <c r="RYW32" s="10"/>
      <c r="RYX32" s="10"/>
      <c r="RYY32" s="10"/>
      <c r="RYZ32" s="10"/>
      <c r="RZA32" s="10"/>
      <c r="RZB32" s="10"/>
      <c r="RZC32" s="10"/>
      <c r="RZD32" s="10"/>
      <c r="RZE32" s="10"/>
      <c r="RZF32" s="10"/>
      <c r="RZG32" s="10"/>
      <c r="RZH32" s="10"/>
      <c r="RZI32" s="10"/>
      <c r="RZJ32" s="10"/>
      <c r="RZK32" s="10"/>
      <c r="RZL32" s="10"/>
      <c r="RZM32" s="10"/>
      <c r="RZN32" s="10"/>
      <c r="RZO32" s="10"/>
      <c r="RZP32" s="10"/>
      <c r="RZQ32" s="10"/>
      <c r="RZR32" s="10"/>
      <c r="RZS32" s="10"/>
      <c r="RZT32" s="10"/>
      <c r="RZU32" s="10"/>
      <c r="RZV32" s="10"/>
      <c r="RZW32" s="10"/>
      <c r="RZX32" s="10"/>
      <c r="RZY32" s="10"/>
      <c r="RZZ32" s="10"/>
      <c r="SAA32" s="10"/>
      <c r="SAB32" s="10"/>
      <c r="SAC32" s="10"/>
      <c r="SAD32" s="10"/>
      <c r="SAE32" s="10"/>
      <c r="SAF32" s="10"/>
      <c r="SAG32" s="10"/>
      <c r="SAH32" s="10"/>
      <c r="SAI32" s="10"/>
      <c r="SAJ32" s="10"/>
      <c r="SAK32" s="10"/>
      <c r="SAL32" s="10"/>
      <c r="SAM32" s="10"/>
      <c r="SAN32" s="10"/>
      <c r="SAO32" s="10"/>
      <c r="SAP32" s="10"/>
      <c r="SAQ32" s="10"/>
      <c r="SAR32" s="10"/>
      <c r="SAS32" s="10"/>
      <c r="SAT32" s="10"/>
      <c r="SAU32" s="10"/>
      <c r="SAV32" s="10"/>
      <c r="SAW32" s="10"/>
      <c r="SAX32" s="10"/>
      <c r="SAY32" s="10"/>
      <c r="SAZ32" s="10"/>
      <c r="SBA32" s="10"/>
      <c r="SBB32" s="10"/>
      <c r="SBC32" s="10"/>
      <c r="SBD32" s="10"/>
      <c r="SBE32" s="10"/>
      <c r="SBF32" s="10"/>
      <c r="SBG32" s="10"/>
      <c r="SBH32" s="10"/>
      <c r="SBI32" s="10"/>
      <c r="SBJ32" s="10"/>
      <c r="SBK32" s="10"/>
      <c r="SBL32" s="10"/>
      <c r="SBM32" s="10"/>
      <c r="SBN32" s="10"/>
      <c r="SBO32" s="10"/>
      <c r="SBP32" s="10"/>
      <c r="SBQ32" s="10"/>
      <c r="SBR32" s="10"/>
      <c r="SBS32" s="10"/>
      <c r="SBT32" s="10"/>
      <c r="SBU32" s="10"/>
      <c r="SBV32" s="10"/>
      <c r="SBW32" s="10"/>
      <c r="SBX32" s="10"/>
      <c r="SBY32" s="10"/>
      <c r="SBZ32" s="10"/>
      <c r="SCA32" s="10"/>
      <c r="SCB32" s="10"/>
      <c r="SCC32" s="10"/>
      <c r="SCD32" s="10"/>
      <c r="SCE32" s="10"/>
      <c r="SCF32" s="10"/>
      <c r="SCG32" s="10"/>
      <c r="SCH32" s="10"/>
      <c r="SCI32" s="10"/>
      <c r="SCJ32" s="10"/>
      <c r="SCK32" s="10"/>
      <c r="SCL32" s="10"/>
      <c r="SCM32" s="10"/>
      <c r="SCN32" s="10"/>
      <c r="SCO32" s="10"/>
      <c r="SCP32" s="10"/>
      <c r="SCQ32" s="10"/>
      <c r="SCR32" s="10"/>
      <c r="SCS32" s="10"/>
      <c r="SCT32" s="10"/>
      <c r="SCU32" s="10"/>
      <c r="SCV32" s="10"/>
      <c r="SCW32" s="10"/>
      <c r="SCX32" s="10"/>
      <c r="SCY32" s="10"/>
      <c r="SCZ32" s="10"/>
      <c r="SDA32" s="10"/>
      <c r="SDB32" s="10"/>
      <c r="SDC32" s="10"/>
      <c r="SDD32" s="10"/>
      <c r="SDE32" s="10"/>
      <c r="SDF32" s="10"/>
      <c r="SDG32" s="10"/>
      <c r="SDH32" s="10"/>
      <c r="SDI32" s="10"/>
      <c r="SDJ32" s="10"/>
      <c r="SDK32" s="10"/>
      <c r="SDL32" s="10"/>
      <c r="SDM32" s="10"/>
      <c r="SDN32" s="10"/>
      <c r="SDO32" s="10"/>
      <c r="SDP32" s="10"/>
      <c r="SDQ32" s="10"/>
      <c r="SDR32" s="10"/>
      <c r="SDS32" s="10"/>
      <c r="SDT32" s="10"/>
      <c r="SDU32" s="10"/>
      <c r="SDV32" s="10"/>
      <c r="SDW32" s="10"/>
      <c r="SDX32" s="10"/>
      <c r="SDY32" s="10"/>
      <c r="SDZ32" s="10"/>
      <c r="SEA32" s="10"/>
      <c r="SEB32" s="10"/>
      <c r="SEC32" s="10"/>
      <c r="SED32" s="10"/>
      <c r="SEE32" s="10"/>
      <c r="SEF32" s="10"/>
      <c r="SEG32" s="10"/>
      <c r="SEH32" s="10"/>
      <c r="SEI32" s="10"/>
      <c r="SEJ32" s="10"/>
      <c r="SEK32" s="10"/>
      <c r="SEL32" s="10"/>
      <c r="SEM32" s="10"/>
      <c r="SEN32" s="10"/>
      <c r="SEO32" s="10"/>
      <c r="SEP32" s="10"/>
      <c r="SEQ32" s="10"/>
      <c r="SER32" s="10"/>
      <c r="SES32" s="10"/>
      <c r="SET32" s="10"/>
      <c r="SEU32" s="10"/>
      <c r="SEV32" s="10"/>
      <c r="SEW32" s="10"/>
      <c r="SEX32" s="10"/>
      <c r="SEY32" s="10"/>
      <c r="SEZ32" s="10"/>
      <c r="SFA32" s="10"/>
      <c r="SFB32" s="10"/>
      <c r="SFC32" s="10"/>
      <c r="SFD32" s="10"/>
      <c r="SFE32" s="10"/>
      <c r="SFF32" s="10"/>
      <c r="SFG32" s="10"/>
      <c r="SFH32" s="10"/>
      <c r="SFI32" s="10"/>
      <c r="SFJ32" s="10"/>
      <c r="SFK32" s="10"/>
      <c r="SFL32" s="10"/>
      <c r="SFM32" s="10"/>
      <c r="SFN32" s="10"/>
      <c r="SFO32" s="10"/>
      <c r="SFP32" s="10"/>
      <c r="SFQ32" s="10"/>
      <c r="SFR32" s="10"/>
      <c r="SFS32" s="10"/>
      <c r="SFT32" s="10"/>
      <c r="SFU32" s="10"/>
      <c r="SFV32" s="10"/>
      <c r="SFW32" s="10"/>
      <c r="SFX32" s="10"/>
      <c r="SFY32" s="10"/>
      <c r="SFZ32" s="10"/>
      <c r="SGA32" s="10"/>
      <c r="SGB32" s="10"/>
      <c r="SGC32" s="10"/>
      <c r="SGD32" s="10"/>
      <c r="SGE32" s="10"/>
      <c r="SGF32" s="10"/>
      <c r="SGG32" s="10"/>
      <c r="SGH32" s="10"/>
      <c r="SGI32" s="10"/>
      <c r="SGJ32" s="10"/>
      <c r="SGK32" s="10"/>
      <c r="SGL32" s="10"/>
      <c r="SGM32" s="10"/>
      <c r="SGN32" s="10"/>
      <c r="SGO32" s="10"/>
      <c r="SGP32" s="10"/>
      <c r="SGQ32" s="10"/>
      <c r="SGR32" s="10"/>
      <c r="SGS32" s="10"/>
      <c r="SGT32" s="10"/>
      <c r="SGU32" s="10"/>
      <c r="SGV32" s="10"/>
      <c r="SGW32" s="10"/>
      <c r="SGX32" s="10"/>
      <c r="SGY32" s="10"/>
      <c r="SGZ32" s="10"/>
      <c r="SHA32" s="10"/>
      <c r="SHB32" s="10"/>
      <c r="SHC32" s="10"/>
      <c r="SHD32" s="10"/>
      <c r="SHE32" s="10"/>
      <c r="SHF32" s="10"/>
      <c r="SHG32" s="10"/>
      <c r="SHH32" s="10"/>
      <c r="SHI32" s="10"/>
      <c r="SHJ32" s="10"/>
      <c r="SHK32" s="10"/>
      <c r="SHL32" s="10"/>
      <c r="SHM32" s="10"/>
      <c r="SHN32" s="10"/>
      <c r="SHO32" s="10"/>
      <c r="SHP32" s="10"/>
      <c r="SHQ32" s="10"/>
      <c r="SHR32" s="10"/>
      <c r="SHS32" s="10"/>
      <c r="SHT32" s="10"/>
      <c r="SHU32" s="10"/>
      <c r="SHV32" s="10"/>
      <c r="SHW32" s="10"/>
      <c r="SHX32" s="10"/>
      <c r="SHY32" s="10"/>
      <c r="SHZ32" s="10"/>
      <c r="SIA32" s="10"/>
      <c r="SIB32" s="10"/>
      <c r="SIC32" s="10"/>
      <c r="SID32" s="10"/>
      <c r="SIE32" s="10"/>
      <c r="SIF32" s="10"/>
      <c r="SIG32" s="10"/>
      <c r="SIH32" s="10"/>
      <c r="SII32" s="10"/>
      <c r="SIJ32" s="10"/>
      <c r="SIK32" s="10"/>
      <c r="SIL32" s="10"/>
      <c r="SIM32" s="10"/>
      <c r="SIN32" s="10"/>
      <c r="SIO32" s="10"/>
      <c r="SIP32" s="10"/>
      <c r="SIQ32" s="10"/>
      <c r="SIR32" s="10"/>
      <c r="SIS32" s="10"/>
      <c r="SIT32" s="10"/>
      <c r="SIU32" s="10"/>
      <c r="SIV32" s="10"/>
      <c r="SIW32" s="10"/>
      <c r="SIX32" s="10"/>
      <c r="SIY32" s="10"/>
      <c r="SIZ32" s="10"/>
      <c r="SJA32" s="10"/>
      <c r="SJB32" s="10"/>
      <c r="SJC32" s="10"/>
      <c r="SJD32" s="10"/>
      <c r="SJE32" s="10"/>
      <c r="SJF32" s="10"/>
      <c r="SJG32" s="10"/>
      <c r="SJH32" s="10"/>
      <c r="SJI32" s="10"/>
      <c r="SJJ32" s="10"/>
      <c r="SJK32" s="10"/>
      <c r="SJL32" s="10"/>
      <c r="SJM32" s="10"/>
      <c r="SJN32" s="10"/>
      <c r="SJO32" s="10"/>
      <c r="SJP32" s="10"/>
      <c r="SJQ32" s="10"/>
      <c r="SJR32" s="10"/>
      <c r="SJS32" s="10"/>
      <c r="SJT32" s="10"/>
      <c r="SJU32" s="10"/>
      <c r="SJV32" s="10"/>
      <c r="SJW32" s="10"/>
      <c r="SJX32" s="10"/>
      <c r="SJY32" s="10"/>
      <c r="SJZ32" s="10"/>
      <c r="SKA32" s="10"/>
      <c r="SKB32" s="10"/>
      <c r="SKC32" s="10"/>
      <c r="SKD32" s="10"/>
      <c r="SKE32" s="10"/>
      <c r="SKF32" s="10"/>
      <c r="SKG32" s="10"/>
      <c r="SKH32" s="10"/>
      <c r="SKI32" s="10"/>
      <c r="SKJ32" s="10"/>
      <c r="SKK32" s="10"/>
      <c r="SKL32" s="10"/>
      <c r="SKM32" s="10"/>
      <c r="SKN32" s="10"/>
      <c r="SKO32" s="10"/>
      <c r="SKP32" s="10"/>
      <c r="SKQ32" s="10"/>
      <c r="SKR32" s="10"/>
      <c r="SKS32" s="10"/>
      <c r="SKT32" s="10"/>
      <c r="SKU32" s="10"/>
      <c r="SKV32" s="10"/>
      <c r="SKW32" s="10"/>
      <c r="SKX32" s="10"/>
      <c r="SKY32" s="10"/>
      <c r="SKZ32" s="10"/>
      <c r="SLA32" s="10"/>
      <c r="SLB32" s="10"/>
      <c r="SLC32" s="10"/>
      <c r="SLD32" s="10"/>
      <c r="SLE32" s="10"/>
      <c r="SLF32" s="10"/>
      <c r="SLG32" s="10"/>
      <c r="SLH32" s="10"/>
      <c r="SLI32" s="10"/>
      <c r="SLJ32" s="10"/>
      <c r="SLK32" s="10"/>
      <c r="SLL32" s="10"/>
      <c r="SLM32" s="10"/>
      <c r="SLN32" s="10"/>
      <c r="SLO32" s="10"/>
      <c r="SLP32" s="10"/>
      <c r="SLQ32" s="10"/>
      <c r="SLR32" s="10"/>
      <c r="SLS32" s="10"/>
      <c r="SLT32" s="10"/>
      <c r="SLU32" s="10"/>
      <c r="SLV32" s="10"/>
      <c r="SLW32" s="10"/>
      <c r="SLX32" s="10"/>
      <c r="SLY32" s="10"/>
      <c r="SLZ32" s="10"/>
      <c r="SMA32" s="10"/>
      <c r="SMB32" s="10"/>
      <c r="SMC32" s="10"/>
      <c r="SMD32" s="10"/>
      <c r="SME32" s="10"/>
      <c r="SMF32" s="10"/>
      <c r="SMG32" s="10"/>
      <c r="SMH32" s="10"/>
      <c r="SMI32" s="10"/>
      <c r="SMJ32" s="10"/>
      <c r="SMK32" s="10"/>
      <c r="SML32" s="10"/>
      <c r="SMM32" s="10"/>
      <c r="SMN32" s="10"/>
      <c r="SMO32" s="10"/>
      <c r="SMP32" s="10"/>
      <c r="SMQ32" s="10"/>
      <c r="SMR32" s="10"/>
      <c r="SMS32" s="10"/>
      <c r="SMT32" s="10"/>
      <c r="SMU32" s="10"/>
      <c r="SMV32" s="10"/>
      <c r="SMW32" s="10"/>
      <c r="SMX32" s="10"/>
      <c r="SMY32" s="10"/>
      <c r="SMZ32" s="10"/>
      <c r="SNA32" s="10"/>
      <c r="SNB32" s="10"/>
      <c r="SNC32" s="10"/>
      <c r="SND32" s="10"/>
      <c r="SNE32" s="10"/>
      <c r="SNF32" s="10"/>
      <c r="SNG32" s="10"/>
      <c r="SNH32" s="10"/>
      <c r="SNI32" s="10"/>
      <c r="SNJ32" s="10"/>
      <c r="SNK32" s="10"/>
      <c r="SNL32" s="10"/>
      <c r="SNM32" s="10"/>
      <c r="SNN32" s="10"/>
      <c r="SNO32" s="10"/>
      <c r="SNP32" s="10"/>
      <c r="SNQ32" s="10"/>
      <c r="SNR32" s="10"/>
      <c r="SNS32" s="10"/>
      <c r="SNT32" s="10"/>
      <c r="SNU32" s="10"/>
      <c r="SNV32" s="10"/>
      <c r="SNW32" s="10"/>
      <c r="SNX32" s="10"/>
      <c r="SNY32" s="10"/>
      <c r="SNZ32" s="10"/>
      <c r="SOA32" s="10"/>
      <c r="SOB32" s="10"/>
      <c r="SOC32" s="10"/>
      <c r="SOD32" s="10"/>
      <c r="SOE32" s="10"/>
      <c r="SOF32" s="10"/>
      <c r="SOG32" s="10"/>
      <c r="SOH32" s="10"/>
      <c r="SOI32" s="10"/>
      <c r="SOJ32" s="10"/>
      <c r="SOK32" s="10"/>
      <c r="SOL32" s="10"/>
      <c r="SOM32" s="10"/>
      <c r="SON32" s="10"/>
      <c r="SOO32" s="10"/>
      <c r="SOP32" s="10"/>
      <c r="SOQ32" s="10"/>
      <c r="SOR32" s="10"/>
      <c r="SOS32" s="10"/>
      <c r="SOT32" s="10"/>
      <c r="SOU32" s="10"/>
      <c r="SOV32" s="10"/>
      <c r="SOW32" s="10"/>
      <c r="SOX32" s="10"/>
      <c r="SOY32" s="10"/>
      <c r="SOZ32" s="10"/>
      <c r="SPA32" s="10"/>
      <c r="SPB32" s="10"/>
      <c r="SPC32" s="10"/>
      <c r="SPD32" s="10"/>
      <c r="SPE32" s="10"/>
      <c r="SPF32" s="10"/>
      <c r="SPG32" s="10"/>
      <c r="SPH32" s="10"/>
      <c r="SPI32" s="10"/>
      <c r="SPJ32" s="10"/>
      <c r="SPK32" s="10"/>
      <c r="SPL32" s="10"/>
      <c r="SPM32" s="10"/>
      <c r="SPN32" s="10"/>
      <c r="SPO32" s="10"/>
      <c r="SPP32" s="10"/>
      <c r="SPQ32" s="10"/>
      <c r="SPR32" s="10"/>
      <c r="SPS32" s="10"/>
      <c r="SPT32" s="10"/>
      <c r="SPU32" s="10"/>
      <c r="SPV32" s="10"/>
      <c r="SPW32" s="10"/>
      <c r="SPX32" s="10"/>
      <c r="SPY32" s="10"/>
      <c r="SPZ32" s="10"/>
      <c r="SQA32" s="10"/>
      <c r="SQB32" s="10"/>
      <c r="SQC32" s="10"/>
      <c r="SQD32" s="10"/>
      <c r="SQE32" s="10"/>
      <c r="SQF32" s="10"/>
      <c r="SQG32" s="10"/>
      <c r="SQH32" s="10"/>
      <c r="SQI32" s="10"/>
      <c r="SQJ32" s="10"/>
      <c r="SQK32" s="10"/>
      <c r="SQL32" s="10"/>
      <c r="SQM32" s="10"/>
      <c r="SQN32" s="10"/>
      <c r="SQO32" s="10"/>
      <c r="SQP32" s="10"/>
      <c r="SQQ32" s="10"/>
      <c r="SQR32" s="10"/>
      <c r="SQS32" s="10"/>
      <c r="SQT32" s="10"/>
      <c r="SQU32" s="10"/>
      <c r="SQV32" s="10"/>
      <c r="SQW32" s="10"/>
      <c r="SQX32" s="10"/>
      <c r="SQY32" s="10"/>
      <c r="SQZ32" s="10"/>
      <c r="SRA32" s="10"/>
      <c r="SRB32" s="10"/>
      <c r="SRC32" s="10"/>
      <c r="SRD32" s="10"/>
      <c r="SRE32" s="10"/>
      <c r="SRF32" s="10"/>
      <c r="SRG32" s="10"/>
      <c r="SRH32" s="10"/>
      <c r="SRI32" s="10"/>
      <c r="SRJ32" s="10"/>
      <c r="SRK32" s="10"/>
      <c r="SRL32" s="10"/>
      <c r="SRM32" s="10"/>
      <c r="SRN32" s="10"/>
      <c r="SRO32" s="10"/>
      <c r="SRP32" s="10"/>
      <c r="SRQ32" s="10"/>
      <c r="SRR32" s="10"/>
      <c r="SRS32" s="10"/>
      <c r="SRT32" s="10"/>
      <c r="SRU32" s="10"/>
      <c r="SRV32" s="10"/>
      <c r="SRW32" s="10"/>
      <c r="SRX32" s="10"/>
      <c r="SRY32" s="10"/>
      <c r="SRZ32" s="10"/>
      <c r="SSA32" s="10"/>
      <c r="SSB32" s="10"/>
      <c r="SSC32" s="10"/>
      <c r="SSD32" s="10"/>
      <c r="SSE32" s="10"/>
      <c r="SSF32" s="10"/>
      <c r="SSG32" s="10"/>
      <c r="SSH32" s="10"/>
      <c r="SSI32" s="10"/>
      <c r="SSJ32" s="10"/>
      <c r="SSK32" s="10"/>
      <c r="SSL32" s="10"/>
      <c r="SSM32" s="10"/>
      <c r="SSN32" s="10"/>
      <c r="SSO32" s="10"/>
      <c r="SSP32" s="10"/>
      <c r="SSQ32" s="10"/>
      <c r="SSR32" s="10"/>
      <c r="SSS32" s="10"/>
      <c r="SST32" s="10"/>
      <c r="SSU32" s="10"/>
      <c r="SSV32" s="10"/>
      <c r="SSW32" s="10"/>
      <c r="SSX32" s="10"/>
      <c r="SSY32" s="10"/>
      <c r="SSZ32" s="10"/>
      <c r="STA32" s="10"/>
      <c r="STB32" s="10"/>
      <c r="STC32" s="10"/>
      <c r="STD32" s="10"/>
      <c r="STE32" s="10"/>
      <c r="STF32" s="10"/>
      <c r="STG32" s="10"/>
      <c r="STH32" s="10"/>
      <c r="STI32" s="10"/>
      <c r="STJ32" s="10"/>
      <c r="STK32" s="10"/>
      <c r="STL32" s="10"/>
      <c r="STM32" s="10"/>
      <c r="STN32" s="10"/>
      <c r="STO32" s="10"/>
      <c r="STP32" s="10"/>
      <c r="STQ32" s="10"/>
      <c r="STR32" s="10"/>
      <c r="STS32" s="10"/>
      <c r="STT32" s="10"/>
      <c r="STU32" s="10"/>
      <c r="STV32" s="10"/>
      <c r="STW32" s="10"/>
      <c r="STX32" s="10"/>
      <c r="STY32" s="10"/>
      <c r="STZ32" s="10"/>
      <c r="SUA32" s="10"/>
      <c r="SUB32" s="10"/>
      <c r="SUC32" s="10"/>
      <c r="SUD32" s="10"/>
      <c r="SUE32" s="10"/>
      <c r="SUF32" s="10"/>
      <c r="SUG32" s="10"/>
      <c r="SUH32" s="10"/>
      <c r="SUI32" s="10"/>
      <c r="SUJ32" s="10"/>
      <c r="SUK32" s="10"/>
      <c r="SUL32" s="10"/>
      <c r="SUM32" s="10"/>
      <c r="SUN32" s="10"/>
      <c r="SUO32" s="10"/>
      <c r="SUP32" s="10"/>
      <c r="SUQ32" s="10"/>
      <c r="SUR32" s="10"/>
      <c r="SUS32" s="10"/>
      <c r="SUT32" s="10"/>
      <c r="SUU32" s="10"/>
      <c r="SUV32" s="10"/>
      <c r="SUW32" s="10"/>
      <c r="SUX32" s="10"/>
      <c r="SUY32" s="10"/>
      <c r="SUZ32" s="10"/>
      <c r="SVA32" s="10"/>
      <c r="SVB32" s="10"/>
      <c r="SVC32" s="10"/>
      <c r="SVD32" s="10"/>
      <c r="SVE32" s="10"/>
      <c r="SVF32" s="10"/>
      <c r="SVG32" s="10"/>
      <c r="SVH32" s="10"/>
      <c r="SVI32" s="10"/>
      <c r="SVJ32" s="10"/>
      <c r="SVK32" s="10"/>
      <c r="SVL32" s="10"/>
      <c r="SVM32" s="10"/>
      <c r="SVN32" s="10"/>
      <c r="SVO32" s="10"/>
      <c r="SVP32" s="10"/>
      <c r="SVQ32" s="10"/>
      <c r="SVR32" s="10"/>
      <c r="SVS32" s="10"/>
      <c r="SVT32" s="10"/>
      <c r="SVU32" s="10"/>
      <c r="SVV32" s="10"/>
      <c r="SVW32" s="10"/>
      <c r="SVX32" s="10"/>
      <c r="SVY32" s="10"/>
      <c r="SVZ32" s="10"/>
      <c r="SWA32" s="10"/>
      <c r="SWB32" s="10"/>
      <c r="SWC32" s="10"/>
      <c r="SWD32" s="10"/>
      <c r="SWE32" s="10"/>
      <c r="SWF32" s="10"/>
      <c r="SWG32" s="10"/>
      <c r="SWH32" s="10"/>
      <c r="SWI32" s="10"/>
      <c r="SWJ32" s="10"/>
      <c r="SWK32" s="10"/>
      <c r="SWL32" s="10"/>
      <c r="SWM32" s="10"/>
      <c r="SWN32" s="10"/>
      <c r="SWO32" s="10"/>
      <c r="SWP32" s="10"/>
      <c r="SWQ32" s="10"/>
      <c r="SWR32" s="10"/>
      <c r="SWS32" s="10"/>
      <c r="SWT32" s="10"/>
      <c r="SWU32" s="10"/>
      <c r="SWV32" s="10"/>
      <c r="SWW32" s="10"/>
      <c r="SWX32" s="10"/>
      <c r="SWY32" s="10"/>
      <c r="SWZ32" s="10"/>
      <c r="SXA32" s="10"/>
      <c r="SXB32" s="10"/>
      <c r="SXC32" s="10"/>
      <c r="SXD32" s="10"/>
      <c r="SXE32" s="10"/>
      <c r="SXF32" s="10"/>
      <c r="SXG32" s="10"/>
      <c r="SXH32" s="10"/>
      <c r="SXI32" s="10"/>
      <c r="SXJ32" s="10"/>
      <c r="SXK32" s="10"/>
      <c r="SXL32" s="10"/>
      <c r="SXM32" s="10"/>
      <c r="SXN32" s="10"/>
      <c r="SXO32" s="10"/>
      <c r="SXP32" s="10"/>
      <c r="SXQ32" s="10"/>
      <c r="SXR32" s="10"/>
      <c r="SXS32" s="10"/>
      <c r="SXT32" s="10"/>
      <c r="SXU32" s="10"/>
      <c r="SXV32" s="10"/>
      <c r="SXW32" s="10"/>
      <c r="SXX32" s="10"/>
      <c r="SXY32" s="10"/>
      <c r="SXZ32" s="10"/>
      <c r="SYA32" s="10"/>
      <c r="SYB32" s="10"/>
      <c r="SYC32" s="10"/>
      <c r="SYD32" s="10"/>
      <c r="SYE32" s="10"/>
      <c r="SYF32" s="10"/>
      <c r="SYG32" s="10"/>
      <c r="SYH32" s="10"/>
      <c r="SYI32" s="10"/>
      <c r="SYJ32" s="10"/>
      <c r="SYK32" s="10"/>
      <c r="SYL32" s="10"/>
      <c r="SYM32" s="10"/>
      <c r="SYN32" s="10"/>
      <c r="SYO32" s="10"/>
      <c r="SYP32" s="10"/>
      <c r="SYQ32" s="10"/>
      <c r="SYR32" s="10"/>
      <c r="SYS32" s="10"/>
      <c r="SYT32" s="10"/>
      <c r="SYU32" s="10"/>
      <c r="SYV32" s="10"/>
      <c r="SYW32" s="10"/>
      <c r="SYX32" s="10"/>
      <c r="SYY32" s="10"/>
      <c r="SYZ32" s="10"/>
      <c r="SZA32" s="10"/>
      <c r="SZB32" s="10"/>
      <c r="SZC32" s="10"/>
      <c r="SZD32" s="10"/>
      <c r="SZE32" s="10"/>
      <c r="SZF32" s="10"/>
      <c r="SZG32" s="10"/>
      <c r="SZH32" s="10"/>
      <c r="SZI32" s="10"/>
      <c r="SZJ32" s="10"/>
      <c r="SZK32" s="10"/>
      <c r="SZL32" s="10"/>
      <c r="SZM32" s="10"/>
      <c r="SZN32" s="10"/>
      <c r="SZO32" s="10"/>
      <c r="SZP32" s="10"/>
      <c r="SZQ32" s="10"/>
      <c r="SZR32" s="10"/>
      <c r="SZS32" s="10"/>
      <c r="SZT32" s="10"/>
      <c r="SZU32" s="10"/>
      <c r="SZV32" s="10"/>
      <c r="SZW32" s="10"/>
      <c r="SZX32" s="10"/>
      <c r="SZY32" s="10"/>
      <c r="SZZ32" s="10"/>
      <c r="TAA32" s="10"/>
      <c r="TAB32" s="10"/>
      <c r="TAC32" s="10"/>
      <c r="TAD32" s="10"/>
      <c r="TAE32" s="10"/>
      <c r="TAF32" s="10"/>
      <c r="TAG32" s="10"/>
      <c r="TAH32" s="10"/>
      <c r="TAI32" s="10"/>
      <c r="TAJ32" s="10"/>
      <c r="TAK32" s="10"/>
      <c r="TAL32" s="10"/>
      <c r="TAM32" s="10"/>
      <c r="TAN32" s="10"/>
      <c r="TAO32" s="10"/>
      <c r="TAP32" s="10"/>
      <c r="TAQ32" s="10"/>
      <c r="TAR32" s="10"/>
      <c r="TAS32" s="10"/>
      <c r="TAT32" s="10"/>
      <c r="TAU32" s="10"/>
      <c r="TAV32" s="10"/>
      <c r="TAW32" s="10"/>
      <c r="TAX32" s="10"/>
      <c r="TAY32" s="10"/>
      <c r="TAZ32" s="10"/>
      <c r="TBA32" s="10"/>
      <c r="TBB32" s="10"/>
      <c r="TBC32" s="10"/>
      <c r="TBD32" s="10"/>
      <c r="TBE32" s="10"/>
      <c r="TBF32" s="10"/>
      <c r="TBG32" s="10"/>
      <c r="TBH32" s="10"/>
      <c r="TBI32" s="10"/>
      <c r="TBJ32" s="10"/>
      <c r="TBK32" s="10"/>
      <c r="TBL32" s="10"/>
      <c r="TBM32" s="10"/>
      <c r="TBN32" s="10"/>
      <c r="TBO32" s="10"/>
      <c r="TBP32" s="10"/>
      <c r="TBQ32" s="10"/>
      <c r="TBR32" s="10"/>
      <c r="TBS32" s="10"/>
      <c r="TBT32" s="10"/>
      <c r="TBU32" s="10"/>
      <c r="TBV32" s="10"/>
      <c r="TBW32" s="10"/>
      <c r="TBX32" s="10"/>
      <c r="TBY32" s="10"/>
      <c r="TBZ32" s="10"/>
      <c r="TCA32" s="10"/>
      <c r="TCB32" s="10"/>
      <c r="TCC32" s="10"/>
      <c r="TCD32" s="10"/>
      <c r="TCE32" s="10"/>
      <c r="TCF32" s="10"/>
      <c r="TCG32" s="10"/>
      <c r="TCH32" s="10"/>
      <c r="TCI32" s="10"/>
      <c r="TCJ32" s="10"/>
      <c r="TCK32" s="10"/>
      <c r="TCL32" s="10"/>
      <c r="TCM32" s="10"/>
      <c r="TCN32" s="10"/>
      <c r="TCO32" s="10"/>
      <c r="TCP32" s="10"/>
      <c r="TCQ32" s="10"/>
      <c r="TCR32" s="10"/>
      <c r="TCS32" s="10"/>
      <c r="TCT32" s="10"/>
      <c r="TCU32" s="10"/>
      <c r="TCV32" s="10"/>
      <c r="TCW32" s="10"/>
      <c r="TCX32" s="10"/>
      <c r="TCY32" s="10"/>
      <c r="TCZ32" s="10"/>
      <c r="TDA32" s="10"/>
      <c r="TDB32" s="10"/>
      <c r="TDC32" s="10"/>
      <c r="TDD32" s="10"/>
      <c r="TDE32" s="10"/>
      <c r="TDF32" s="10"/>
      <c r="TDG32" s="10"/>
      <c r="TDH32" s="10"/>
      <c r="TDI32" s="10"/>
      <c r="TDJ32" s="10"/>
      <c r="TDK32" s="10"/>
      <c r="TDL32" s="10"/>
      <c r="TDM32" s="10"/>
      <c r="TDN32" s="10"/>
      <c r="TDO32" s="10"/>
      <c r="TDP32" s="10"/>
      <c r="TDQ32" s="10"/>
      <c r="TDR32" s="10"/>
      <c r="TDS32" s="10"/>
      <c r="TDT32" s="10"/>
      <c r="TDU32" s="10"/>
      <c r="TDV32" s="10"/>
      <c r="TDW32" s="10"/>
      <c r="TDX32" s="10"/>
      <c r="TDY32" s="10"/>
      <c r="TDZ32" s="10"/>
      <c r="TEA32" s="10"/>
      <c r="TEB32" s="10"/>
      <c r="TEC32" s="10"/>
      <c r="TED32" s="10"/>
      <c r="TEE32" s="10"/>
      <c r="TEF32" s="10"/>
      <c r="TEG32" s="10"/>
      <c r="TEH32" s="10"/>
      <c r="TEI32" s="10"/>
      <c r="TEJ32" s="10"/>
      <c r="TEK32" s="10"/>
      <c r="TEL32" s="10"/>
      <c r="TEM32" s="10"/>
      <c r="TEN32" s="10"/>
      <c r="TEO32" s="10"/>
      <c r="TEP32" s="10"/>
      <c r="TEQ32" s="10"/>
      <c r="TER32" s="10"/>
      <c r="TES32" s="10"/>
      <c r="TET32" s="10"/>
      <c r="TEU32" s="10"/>
      <c r="TEV32" s="10"/>
      <c r="TEW32" s="10"/>
      <c r="TEX32" s="10"/>
      <c r="TEY32" s="10"/>
      <c r="TEZ32" s="10"/>
      <c r="TFA32" s="10"/>
      <c r="TFB32" s="10"/>
      <c r="TFC32" s="10"/>
      <c r="TFD32" s="10"/>
      <c r="TFE32" s="10"/>
      <c r="TFF32" s="10"/>
      <c r="TFG32" s="10"/>
      <c r="TFH32" s="10"/>
      <c r="TFI32" s="10"/>
      <c r="TFJ32" s="10"/>
      <c r="TFK32" s="10"/>
      <c r="TFL32" s="10"/>
      <c r="TFM32" s="10"/>
      <c r="TFN32" s="10"/>
      <c r="TFO32" s="10"/>
      <c r="TFP32" s="10"/>
      <c r="TFQ32" s="10"/>
      <c r="TFR32" s="10"/>
      <c r="TFS32" s="10"/>
      <c r="TFT32" s="10"/>
      <c r="TFU32" s="10"/>
      <c r="TFV32" s="10"/>
      <c r="TFW32" s="10"/>
      <c r="TFX32" s="10"/>
      <c r="TFY32" s="10"/>
      <c r="TFZ32" s="10"/>
      <c r="TGA32" s="10"/>
      <c r="TGB32" s="10"/>
      <c r="TGC32" s="10"/>
      <c r="TGD32" s="10"/>
      <c r="TGE32" s="10"/>
      <c r="TGF32" s="10"/>
      <c r="TGG32" s="10"/>
      <c r="TGH32" s="10"/>
      <c r="TGI32" s="10"/>
      <c r="TGJ32" s="10"/>
      <c r="TGK32" s="10"/>
      <c r="TGL32" s="10"/>
      <c r="TGM32" s="10"/>
      <c r="TGN32" s="10"/>
      <c r="TGO32" s="10"/>
      <c r="TGP32" s="10"/>
      <c r="TGQ32" s="10"/>
      <c r="TGR32" s="10"/>
      <c r="TGS32" s="10"/>
      <c r="TGT32" s="10"/>
      <c r="TGU32" s="10"/>
      <c r="TGV32" s="10"/>
      <c r="TGW32" s="10"/>
      <c r="TGX32" s="10"/>
      <c r="TGY32" s="10"/>
      <c r="TGZ32" s="10"/>
      <c r="THA32" s="10"/>
      <c r="THB32" s="10"/>
      <c r="THC32" s="10"/>
      <c r="THD32" s="10"/>
      <c r="THE32" s="10"/>
      <c r="THF32" s="10"/>
      <c r="THG32" s="10"/>
      <c r="THH32" s="10"/>
      <c r="THI32" s="10"/>
      <c r="THJ32" s="10"/>
      <c r="THK32" s="10"/>
      <c r="THL32" s="10"/>
      <c r="THM32" s="10"/>
      <c r="THN32" s="10"/>
      <c r="THO32" s="10"/>
      <c r="THP32" s="10"/>
      <c r="THQ32" s="10"/>
      <c r="THR32" s="10"/>
      <c r="THS32" s="10"/>
      <c r="THT32" s="10"/>
      <c r="THU32" s="10"/>
      <c r="THV32" s="10"/>
      <c r="THW32" s="10"/>
      <c r="THX32" s="10"/>
      <c r="THY32" s="10"/>
      <c r="THZ32" s="10"/>
      <c r="TIA32" s="10"/>
      <c r="TIB32" s="10"/>
      <c r="TIC32" s="10"/>
      <c r="TID32" s="10"/>
      <c r="TIE32" s="10"/>
      <c r="TIF32" s="10"/>
      <c r="TIG32" s="10"/>
      <c r="TIH32" s="10"/>
      <c r="TII32" s="10"/>
      <c r="TIJ32" s="10"/>
      <c r="TIK32" s="10"/>
      <c r="TIL32" s="10"/>
      <c r="TIM32" s="10"/>
      <c r="TIN32" s="10"/>
      <c r="TIO32" s="10"/>
      <c r="TIP32" s="10"/>
      <c r="TIQ32" s="10"/>
      <c r="TIR32" s="10"/>
      <c r="TIS32" s="10"/>
      <c r="TIT32" s="10"/>
      <c r="TIU32" s="10"/>
      <c r="TIV32" s="10"/>
      <c r="TIW32" s="10"/>
      <c r="TIX32" s="10"/>
      <c r="TIY32" s="10"/>
      <c r="TIZ32" s="10"/>
      <c r="TJA32" s="10"/>
      <c r="TJB32" s="10"/>
      <c r="TJC32" s="10"/>
      <c r="TJD32" s="10"/>
      <c r="TJE32" s="10"/>
      <c r="TJF32" s="10"/>
      <c r="TJG32" s="10"/>
      <c r="TJH32" s="10"/>
      <c r="TJI32" s="10"/>
      <c r="TJJ32" s="10"/>
      <c r="TJK32" s="10"/>
      <c r="TJL32" s="10"/>
      <c r="TJM32" s="10"/>
      <c r="TJN32" s="10"/>
      <c r="TJO32" s="10"/>
      <c r="TJP32" s="10"/>
      <c r="TJQ32" s="10"/>
      <c r="TJR32" s="10"/>
      <c r="TJS32" s="10"/>
      <c r="TJT32" s="10"/>
      <c r="TJU32" s="10"/>
      <c r="TJV32" s="10"/>
      <c r="TJW32" s="10"/>
      <c r="TJX32" s="10"/>
      <c r="TJY32" s="10"/>
      <c r="TJZ32" s="10"/>
      <c r="TKA32" s="10"/>
      <c r="TKB32" s="10"/>
      <c r="TKC32" s="10"/>
      <c r="TKD32" s="10"/>
      <c r="TKE32" s="10"/>
      <c r="TKF32" s="10"/>
      <c r="TKG32" s="10"/>
      <c r="TKH32" s="10"/>
      <c r="TKI32" s="10"/>
      <c r="TKJ32" s="10"/>
      <c r="TKK32" s="10"/>
      <c r="TKL32" s="10"/>
      <c r="TKM32" s="10"/>
      <c r="TKN32" s="10"/>
      <c r="TKO32" s="10"/>
      <c r="TKP32" s="10"/>
      <c r="TKQ32" s="10"/>
      <c r="TKR32" s="10"/>
      <c r="TKS32" s="10"/>
      <c r="TKT32" s="10"/>
      <c r="TKU32" s="10"/>
      <c r="TKV32" s="10"/>
      <c r="TKW32" s="10"/>
      <c r="TKX32" s="10"/>
      <c r="TKY32" s="10"/>
      <c r="TKZ32" s="10"/>
      <c r="TLA32" s="10"/>
      <c r="TLB32" s="10"/>
      <c r="TLC32" s="10"/>
      <c r="TLD32" s="10"/>
      <c r="TLE32" s="10"/>
      <c r="TLF32" s="10"/>
      <c r="TLG32" s="10"/>
      <c r="TLH32" s="10"/>
      <c r="TLI32" s="10"/>
      <c r="TLJ32" s="10"/>
      <c r="TLK32" s="10"/>
      <c r="TLL32" s="10"/>
      <c r="TLM32" s="10"/>
      <c r="TLN32" s="10"/>
      <c r="TLO32" s="10"/>
      <c r="TLP32" s="10"/>
      <c r="TLQ32" s="10"/>
      <c r="TLR32" s="10"/>
      <c r="TLS32" s="10"/>
      <c r="TLT32" s="10"/>
      <c r="TLU32" s="10"/>
      <c r="TLV32" s="10"/>
      <c r="TLW32" s="10"/>
      <c r="TLX32" s="10"/>
      <c r="TLY32" s="10"/>
      <c r="TLZ32" s="10"/>
      <c r="TMA32" s="10"/>
      <c r="TMB32" s="10"/>
      <c r="TMC32" s="10"/>
      <c r="TMD32" s="10"/>
      <c r="TME32" s="10"/>
      <c r="TMF32" s="10"/>
      <c r="TMG32" s="10"/>
      <c r="TMH32" s="10"/>
      <c r="TMI32" s="10"/>
      <c r="TMJ32" s="10"/>
      <c r="TMK32" s="10"/>
      <c r="TML32" s="10"/>
      <c r="TMM32" s="10"/>
      <c r="TMN32" s="10"/>
      <c r="TMO32" s="10"/>
      <c r="TMP32" s="10"/>
      <c r="TMQ32" s="10"/>
      <c r="TMR32" s="10"/>
      <c r="TMS32" s="10"/>
      <c r="TMT32" s="10"/>
      <c r="TMU32" s="10"/>
      <c r="TMV32" s="10"/>
      <c r="TMW32" s="10"/>
      <c r="TMX32" s="10"/>
      <c r="TMY32" s="10"/>
      <c r="TMZ32" s="10"/>
      <c r="TNA32" s="10"/>
      <c r="TNB32" s="10"/>
      <c r="TNC32" s="10"/>
      <c r="TND32" s="10"/>
      <c r="TNE32" s="10"/>
      <c r="TNF32" s="10"/>
      <c r="TNG32" s="10"/>
      <c r="TNH32" s="10"/>
      <c r="TNI32" s="10"/>
      <c r="TNJ32" s="10"/>
      <c r="TNK32" s="10"/>
      <c r="TNL32" s="10"/>
      <c r="TNM32" s="10"/>
      <c r="TNN32" s="10"/>
      <c r="TNO32" s="10"/>
      <c r="TNP32" s="10"/>
      <c r="TNQ32" s="10"/>
      <c r="TNR32" s="10"/>
      <c r="TNS32" s="10"/>
      <c r="TNT32" s="10"/>
      <c r="TNU32" s="10"/>
      <c r="TNV32" s="10"/>
      <c r="TNW32" s="10"/>
      <c r="TNX32" s="10"/>
      <c r="TNY32" s="10"/>
      <c r="TNZ32" s="10"/>
      <c r="TOA32" s="10"/>
      <c r="TOB32" s="10"/>
      <c r="TOC32" s="10"/>
      <c r="TOD32" s="10"/>
      <c r="TOE32" s="10"/>
      <c r="TOF32" s="10"/>
      <c r="TOG32" s="10"/>
      <c r="TOH32" s="10"/>
      <c r="TOI32" s="10"/>
      <c r="TOJ32" s="10"/>
      <c r="TOK32" s="10"/>
      <c r="TOL32" s="10"/>
      <c r="TOM32" s="10"/>
      <c r="TON32" s="10"/>
      <c r="TOO32" s="10"/>
      <c r="TOP32" s="10"/>
      <c r="TOQ32" s="10"/>
      <c r="TOR32" s="10"/>
      <c r="TOS32" s="10"/>
      <c r="TOT32" s="10"/>
      <c r="TOU32" s="10"/>
      <c r="TOV32" s="10"/>
      <c r="TOW32" s="10"/>
      <c r="TOX32" s="10"/>
      <c r="TOY32" s="10"/>
      <c r="TOZ32" s="10"/>
      <c r="TPA32" s="10"/>
      <c r="TPB32" s="10"/>
      <c r="TPC32" s="10"/>
      <c r="TPD32" s="10"/>
      <c r="TPE32" s="10"/>
      <c r="TPF32" s="10"/>
      <c r="TPG32" s="10"/>
      <c r="TPH32" s="10"/>
      <c r="TPI32" s="10"/>
      <c r="TPJ32" s="10"/>
      <c r="TPK32" s="10"/>
      <c r="TPL32" s="10"/>
      <c r="TPM32" s="10"/>
      <c r="TPN32" s="10"/>
      <c r="TPO32" s="10"/>
      <c r="TPP32" s="10"/>
      <c r="TPQ32" s="10"/>
      <c r="TPR32" s="10"/>
      <c r="TPS32" s="10"/>
      <c r="TPT32" s="10"/>
      <c r="TPU32" s="10"/>
      <c r="TPV32" s="10"/>
      <c r="TPW32" s="10"/>
      <c r="TPX32" s="10"/>
      <c r="TPY32" s="10"/>
      <c r="TPZ32" s="10"/>
      <c r="TQA32" s="10"/>
      <c r="TQB32" s="10"/>
      <c r="TQC32" s="10"/>
      <c r="TQD32" s="10"/>
      <c r="TQE32" s="10"/>
      <c r="TQF32" s="10"/>
      <c r="TQG32" s="10"/>
      <c r="TQH32" s="10"/>
      <c r="TQI32" s="10"/>
      <c r="TQJ32" s="10"/>
      <c r="TQK32" s="10"/>
      <c r="TQL32" s="10"/>
      <c r="TQM32" s="10"/>
      <c r="TQN32" s="10"/>
      <c r="TQO32" s="10"/>
      <c r="TQP32" s="10"/>
      <c r="TQQ32" s="10"/>
      <c r="TQR32" s="10"/>
      <c r="TQS32" s="10"/>
      <c r="TQT32" s="10"/>
      <c r="TQU32" s="10"/>
      <c r="TQV32" s="10"/>
      <c r="TQW32" s="10"/>
      <c r="TQX32" s="10"/>
      <c r="TQY32" s="10"/>
      <c r="TQZ32" s="10"/>
      <c r="TRA32" s="10"/>
      <c r="TRB32" s="10"/>
      <c r="TRC32" s="10"/>
      <c r="TRD32" s="10"/>
      <c r="TRE32" s="10"/>
      <c r="TRF32" s="10"/>
      <c r="TRG32" s="10"/>
      <c r="TRH32" s="10"/>
      <c r="TRI32" s="10"/>
      <c r="TRJ32" s="10"/>
      <c r="TRK32" s="10"/>
      <c r="TRL32" s="10"/>
      <c r="TRM32" s="10"/>
      <c r="TRN32" s="10"/>
      <c r="TRO32" s="10"/>
      <c r="TRP32" s="10"/>
      <c r="TRQ32" s="10"/>
      <c r="TRR32" s="10"/>
      <c r="TRS32" s="10"/>
      <c r="TRT32" s="10"/>
      <c r="TRU32" s="10"/>
      <c r="TRV32" s="10"/>
      <c r="TRW32" s="10"/>
      <c r="TRX32" s="10"/>
      <c r="TRY32" s="10"/>
      <c r="TRZ32" s="10"/>
      <c r="TSA32" s="10"/>
      <c r="TSB32" s="10"/>
      <c r="TSC32" s="10"/>
      <c r="TSD32" s="10"/>
      <c r="TSE32" s="10"/>
      <c r="TSF32" s="10"/>
      <c r="TSG32" s="10"/>
      <c r="TSH32" s="10"/>
      <c r="TSI32" s="10"/>
      <c r="TSJ32" s="10"/>
      <c r="TSK32" s="10"/>
      <c r="TSL32" s="10"/>
      <c r="TSM32" s="10"/>
      <c r="TSN32" s="10"/>
      <c r="TSO32" s="10"/>
      <c r="TSP32" s="10"/>
      <c r="TSQ32" s="10"/>
      <c r="TSR32" s="10"/>
      <c r="TSS32" s="10"/>
      <c r="TST32" s="10"/>
      <c r="TSU32" s="10"/>
      <c r="TSV32" s="10"/>
      <c r="TSW32" s="10"/>
      <c r="TSX32" s="10"/>
      <c r="TSY32" s="10"/>
      <c r="TSZ32" s="10"/>
      <c r="TTA32" s="10"/>
      <c r="TTB32" s="10"/>
      <c r="TTC32" s="10"/>
      <c r="TTD32" s="10"/>
      <c r="TTE32" s="10"/>
      <c r="TTF32" s="10"/>
      <c r="TTG32" s="10"/>
      <c r="TTH32" s="10"/>
      <c r="TTI32" s="10"/>
      <c r="TTJ32" s="10"/>
      <c r="TTK32" s="10"/>
      <c r="TTL32" s="10"/>
      <c r="TTM32" s="10"/>
      <c r="TTN32" s="10"/>
      <c r="TTO32" s="10"/>
      <c r="TTP32" s="10"/>
      <c r="TTQ32" s="10"/>
      <c r="TTR32" s="10"/>
      <c r="TTS32" s="10"/>
      <c r="TTT32" s="10"/>
      <c r="TTU32" s="10"/>
      <c r="TTV32" s="10"/>
      <c r="TTW32" s="10"/>
      <c r="TTX32" s="10"/>
      <c r="TTY32" s="10"/>
      <c r="TTZ32" s="10"/>
      <c r="TUA32" s="10"/>
      <c r="TUB32" s="10"/>
      <c r="TUC32" s="10"/>
      <c r="TUD32" s="10"/>
      <c r="TUE32" s="10"/>
      <c r="TUF32" s="10"/>
      <c r="TUG32" s="10"/>
      <c r="TUH32" s="10"/>
      <c r="TUI32" s="10"/>
      <c r="TUJ32" s="10"/>
      <c r="TUK32" s="10"/>
      <c r="TUL32" s="10"/>
      <c r="TUM32" s="10"/>
      <c r="TUN32" s="10"/>
      <c r="TUO32" s="10"/>
      <c r="TUP32" s="10"/>
      <c r="TUQ32" s="10"/>
      <c r="TUR32" s="10"/>
      <c r="TUS32" s="10"/>
      <c r="TUT32" s="10"/>
      <c r="TUU32" s="10"/>
      <c r="TUV32" s="10"/>
      <c r="TUW32" s="10"/>
      <c r="TUX32" s="10"/>
      <c r="TUY32" s="10"/>
      <c r="TUZ32" s="10"/>
      <c r="TVA32" s="10"/>
      <c r="TVB32" s="10"/>
      <c r="TVC32" s="10"/>
      <c r="TVD32" s="10"/>
      <c r="TVE32" s="10"/>
      <c r="TVF32" s="10"/>
      <c r="TVG32" s="10"/>
      <c r="TVH32" s="10"/>
      <c r="TVI32" s="10"/>
      <c r="TVJ32" s="10"/>
      <c r="TVK32" s="10"/>
      <c r="TVL32" s="10"/>
      <c r="TVM32" s="10"/>
      <c r="TVN32" s="10"/>
      <c r="TVO32" s="10"/>
      <c r="TVP32" s="10"/>
      <c r="TVQ32" s="10"/>
      <c r="TVR32" s="10"/>
      <c r="TVS32" s="10"/>
      <c r="TVT32" s="10"/>
      <c r="TVU32" s="10"/>
      <c r="TVV32" s="10"/>
      <c r="TVW32" s="10"/>
      <c r="TVX32" s="10"/>
      <c r="TVY32" s="10"/>
      <c r="TVZ32" s="10"/>
      <c r="TWA32" s="10"/>
      <c r="TWB32" s="10"/>
      <c r="TWC32" s="10"/>
      <c r="TWD32" s="10"/>
      <c r="TWE32" s="10"/>
      <c r="TWF32" s="10"/>
      <c r="TWG32" s="10"/>
      <c r="TWH32" s="10"/>
      <c r="TWI32" s="10"/>
      <c r="TWJ32" s="10"/>
      <c r="TWK32" s="10"/>
      <c r="TWL32" s="10"/>
      <c r="TWM32" s="10"/>
      <c r="TWN32" s="10"/>
      <c r="TWO32" s="10"/>
      <c r="TWP32" s="10"/>
      <c r="TWQ32" s="10"/>
      <c r="TWR32" s="10"/>
      <c r="TWS32" s="10"/>
      <c r="TWT32" s="10"/>
      <c r="TWU32" s="10"/>
      <c r="TWV32" s="10"/>
      <c r="TWW32" s="10"/>
      <c r="TWX32" s="10"/>
      <c r="TWY32" s="10"/>
      <c r="TWZ32" s="10"/>
      <c r="TXA32" s="10"/>
      <c r="TXB32" s="10"/>
      <c r="TXC32" s="10"/>
      <c r="TXD32" s="10"/>
      <c r="TXE32" s="10"/>
      <c r="TXF32" s="10"/>
      <c r="TXG32" s="10"/>
      <c r="TXH32" s="10"/>
      <c r="TXI32" s="10"/>
      <c r="TXJ32" s="10"/>
      <c r="TXK32" s="10"/>
      <c r="TXL32" s="10"/>
      <c r="TXM32" s="10"/>
      <c r="TXN32" s="10"/>
      <c r="TXO32" s="10"/>
      <c r="TXP32" s="10"/>
      <c r="TXQ32" s="10"/>
      <c r="TXR32" s="10"/>
      <c r="TXS32" s="10"/>
      <c r="TXT32" s="10"/>
      <c r="TXU32" s="10"/>
      <c r="TXV32" s="10"/>
      <c r="TXW32" s="10"/>
      <c r="TXX32" s="10"/>
      <c r="TXY32" s="10"/>
      <c r="TXZ32" s="10"/>
      <c r="TYA32" s="10"/>
      <c r="TYB32" s="10"/>
      <c r="TYC32" s="10"/>
      <c r="TYD32" s="10"/>
      <c r="TYE32" s="10"/>
      <c r="TYF32" s="10"/>
      <c r="TYG32" s="10"/>
      <c r="TYH32" s="10"/>
      <c r="TYI32" s="10"/>
      <c r="TYJ32" s="10"/>
      <c r="TYK32" s="10"/>
      <c r="TYL32" s="10"/>
      <c r="TYM32" s="10"/>
      <c r="TYN32" s="10"/>
      <c r="TYO32" s="10"/>
      <c r="TYP32" s="10"/>
      <c r="TYQ32" s="10"/>
      <c r="TYR32" s="10"/>
      <c r="TYS32" s="10"/>
      <c r="TYT32" s="10"/>
      <c r="TYU32" s="10"/>
      <c r="TYV32" s="10"/>
      <c r="TYW32" s="10"/>
      <c r="TYX32" s="10"/>
      <c r="TYY32" s="10"/>
      <c r="TYZ32" s="10"/>
      <c r="TZA32" s="10"/>
      <c r="TZB32" s="10"/>
      <c r="TZC32" s="10"/>
      <c r="TZD32" s="10"/>
      <c r="TZE32" s="10"/>
      <c r="TZF32" s="10"/>
      <c r="TZG32" s="10"/>
      <c r="TZH32" s="10"/>
      <c r="TZI32" s="10"/>
      <c r="TZJ32" s="10"/>
      <c r="TZK32" s="10"/>
      <c r="TZL32" s="10"/>
      <c r="TZM32" s="10"/>
      <c r="TZN32" s="10"/>
      <c r="TZO32" s="10"/>
      <c r="TZP32" s="10"/>
      <c r="TZQ32" s="10"/>
      <c r="TZR32" s="10"/>
      <c r="TZS32" s="10"/>
      <c r="TZT32" s="10"/>
      <c r="TZU32" s="10"/>
      <c r="TZV32" s="10"/>
      <c r="TZW32" s="10"/>
      <c r="TZX32" s="10"/>
      <c r="TZY32" s="10"/>
      <c r="TZZ32" s="10"/>
      <c r="UAA32" s="10"/>
      <c r="UAB32" s="10"/>
      <c r="UAC32" s="10"/>
      <c r="UAD32" s="10"/>
      <c r="UAE32" s="10"/>
      <c r="UAF32" s="10"/>
      <c r="UAG32" s="10"/>
      <c r="UAH32" s="10"/>
      <c r="UAI32" s="10"/>
      <c r="UAJ32" s="10"/>
      <c r="UAK32" s="10"/>
      <c r="UAL32" s="10"/>
      <c r="UAM32" s="10"/>
      <c r="UAN32" s="10"/>
      <c r="UAO32" s="10"/>
      <c r="UAP32" s="10"/>
      <c r="UAQ32" s="10"/>
      <c r="UAR32" s="10"/>
      <c r="UAS32" s="10"/>
      <c r="UAT32" s="10"/>
      <c r="UAU32" s="10"/>
      <c r="UAV32" s="10"/>
      <c r="UAW32" s="10"/>
      <c r="UAX32" s="10"/>
      <c r="UAY32" s="10"/>
      <c r="UAZ32" s="10"/>
      <c r="UBA32" s="10"/>
      <c r="UBB32" s="10"/>
      <c r="UBC32" s="10"/>
      <c r="UBD32" s="10"/>
      <c r="UBE32" s="10"/>
      <c r="UBF32" s="10"/>
      <c r="UBG32" s="10"/>
      <c r="UBH32" s="10"/>
      <c r="UBI32" s="10"/>
      <c r="UBJ32" s="10"/>
      <c r="UBK32" s="10"/>
      <c r="UBL32" s="10"/>
      <c r="UBM32" s="10"/>
      <c r="UBN32" s="10"/>
      <c r="UBO32" s="10"/>
      <c r="UBP32" s="10"/>
      <c r="UBQ32" s="10"/>
      <c r="UBR32" s="10"/>
      <c r="UBS32" s="10"/>
      <c r="UBT32" s="10"/>
      <c r="UBU32" s="10"/>
      <c r="UBV32" s="10"/>
      <c r="UBW32" s="10"/>
      <c r="UBX32" s="10"/>
      <c r="UBY32" s="10"/>
      <c r="UBZ32" s="10"/>
      <c r="UCA32" s="10"/>
      <c r="UCB32" s="10"/>
      <c r="UCC32" s="10"/>
      <c r="UCD32" s="10"/>
      <c r="UCE32" s="10"/>
      <c r="UCF32" s="10"/>
      <c r="UCG32" s="10"/>
      <c r="UCH32" s="10"/>
      <c r="UCI32" s="10"/>
      <c r="UCJ32" s="10"/>
      <c r="UCK32" s="10"/>
      <c r="UCL32" s="10"/>
      <c r="UCM32" s="10"/>
      <c r="UCN32" s="10"/>
      <c r="UCO32" s="10"/>
      <c r="UCP32" s="10"/>
      <c r="UCQ32" s="10"/>
      <c r="UCR32" s="10"/>
      <c r="UCS32" s="10"/>
      <c r="UCT32" s="10"/>
      <c r="UCU32" s="10"/>
      <c r="UCV32" s="10"/>
      <c r="UCW32" s="10"/>
      <c r="UCX32" s="10"/>
      <c r="UCY32" s="10"/>
      <c r="UCZ32" s="10"/>
      <c r="UDA32" s="10"/>
      <c r="UDB32" s="10"/>
      <c r="UDC32" s="10"/>
      <c r="UDD32" s="10"/>
      <c r="UDE32" s="10"/>
      <c r="UDF32" s="10"/>
      <c r="UDG32" s="10"/>
      <c r="UDH32" s="10"/>
      <c r="UDI32" s="10"/>
      <c r="UDJ32" s="10"/>
      <c r="UDK32" s="10"/>
      <c r="UDL32" s="10"/>
      <c r="UDM32" s="10"/>
      <c r="UDN32" s="10"/>
      <c r="UDO32" s="10"/>
      <c r="UDP32" s="10"/>
      <c r="UDQ32" s="10"/>
      <c r="UDR32" s="10"/>
      <c r="UDS32" s="10"/>
      <c r="UDT32" s="10"/>
      <c r="UDU32" s="10"/>
      <c r="UDV32" s="10"/>
      <c r="UDW32" s="10"/>
      <c r="UDX32" s="10"/>
      <c r="UDY32" s="10"/>
      <c r="UDZ32" s="10"/>
      <c r="UEA32" s="10"/>
      <c r="UEB32" s="10"/>
      <c r="UEC32" s="10"/>
      <c r="UED32" s="10"/>
      <c r="UEE32" s="10"/>
      <c r="UEF32" s="10"/>
      <c r="UEG32" s="10"/>
      <c r="UEH32" s="10"/>
      <c r="UEI32" s="10"/>
      <c r="UEJ32" s="10"/>
      <c r="UEK32" s="10"/>
      <c r="UEL32" s="10"/>
      <c r="UEM32" s="10"/>
      <c r="UEN32" s="10"/>
      <c r="UEO32" s="10"/>
      <c r="UEP32" s="10"/>
      <c r="UEQ32" s="10"/>
      <c r="UER32" s="10"/>
      <c r="UES32" s="10"/>
      <c r="UET32" s="10"/>
      <c r="UEU32" s="10"/>
      <c r="UEV32" s="10"/>
      <c r="UEW32" s="10"/>
      <c r="UEX32" s="10"/>
      <c r="UEY32" s="10"/>
      <c r="UEZ32" s="10"/>
      <c r="UFA32" s="10"/>
      <c r="UFB32" s="10"/>
      <c r="UFC32" s="10"/>
      <c r="UFD32" s="10"/>
      <c r="UFE32" s="10"/>
      <c r="UFF32" s="10"/>
      <c r="UFG32" s="10"/>
      <c r="UFH32" s="10"/>
      <c r="UFI32" s="10"/>
      <c r="UFJ32" s="10"/>
      <c r="UFK32" s="10"/>
      <c r="UFL32" s="10"/>
      <c r="UFM32" s="10"/>
      <c r="UFN32" s="10"/>
      <c r="UFO32" s="10"/>
      <c r="UFP32" s="10"/>
      <c r="UFQ32" s="10"/>
      <c r="UFR32" s="10"/>
      <c r="UFS32" s="10"/>
      <c r="UFT32" s="10"/>
      <c r="UFU32" s="10"/>
      <c r="UFV32" s="10"/>
      <c r="UFW32" s="10"/>
      <c r="UFX32" s="10"/>
      <c r="UFY32" s="10"/>
      <c r="UFZ32" s="10"/>
      <c r="UGA32" s="10"/>
      <c r="UGB32" s="10"/>
      <c r="UGC32" s="10"/>
      <c r="UGD32" s="10"/>
      <c r="UGE32" s="10"/>
      <c r="UGF32" s="10"/>
      <c r="UGG32" s="10"/>
      <c r="UGH32" s="10"/>
      <c r="UGI32" s="10"/>
      <c r="UGJ32" s="10"/>
      <c r="UGK32" s="10"/>
      <c r="UGL32" s="10"/>
      <c r="UGM32" s="10"/>
      <c r="UGN32" s="10"/>
      <c r="UGO32" s="10"/>
      <c r="UGP32" s="10"/>
      <c r="UGQ32" s="10"/>
      <c r="UGR32" s="10"/>
      <c r="UGS32" s="10"/>
      <c r="UGT32" s="10"/>
      <c r="UGU32" s="10"/>
      <c r="UGV32" s="10"/>
      <c r="UGW32" s="10"/>
      <c r="UGX32" s="10"/>
      <c r="UGY32" s="10"/>
      <c r="UGZ32" s="10"/>
      <c r="UHA32" s="10"/>
      <c r="UHB32" s="10"/>
      <c r="UHC32" s="10"/>
      <c r="UHD32" s="10"/>
      <c r="UHE32" s="10"/>
      <c r="UHF32" s="10"/>
      <c r="UHG32" s="10"/>
      <c r="UHH32" s="10"/>
      <c r="UHI32" s="10"/>
      <c r="UHJ32" s="10"/>
      <c r="UHK32" s="10"/>
      <c r="UHL32" s="10"/>
      <c r="UHM32" s="10"/>
      <c r="UHN32" s="10"/>
      <c r="UHO32" s="10"/>
      <c r="UHP32" s="10"/>
      <c r="UHQ32" s="10"/>
      <c r="UHR32" s="10"/>
      <c r="UHS32" s="10"/>
      <c r="UHT32" s="10"/>
      <c r="UHU32" s="10"/>
      <c r="UHV32" s="10"/>
      <c r="UHW32" s="10"/>
      <c r="UHX32" s="10"/>
      <c r="UHY32" s="10"/>
      <c r="UHZ32" s="10"/>
      <c r="UIA32" s="10"/>
      <c r="UIB32" s="10"/>
      <c r="UIC32" s="10"/>
      <c r="UID32" s="10"/>
      <c r="UIE32" s="10"/>
      <c r="UIF32" s="10"/>
      <c r="UIG32" s="10"/>
      <c r="UIH32" s="10"/>
      <c r="UII32" s="10"/>
      <c r="UIJ32" s="10"/>
      <c r="UIK32" s="10"/>
      <c r="UIL32" s="10"/>
      <c r="UIM32" s="10"/>
      <c r="UIN32" s="10"/>
      <c r="UIO32" s="10"/>
      <c r="UIP32" s="10"/>
      <c r="UIQ32" s="10"/>
      <c r="UIR32" s="10"/>
      <c r="UIS32" s="10"/>
      <c r="UIT32" s="10"/>
      <c r="UIU32" s="10"/>
      <c r="UIV32" s="10"/>
      <c r="UIW32" s="10"/>
      <c r="UIX32" s="10"/>
      <c r="UIY32" s="10"/>
      <c r="UIZ32" s="10"/>
      <c r="UJA32" s="10"/>
      <c r="UJB32" s="10"/>
      <c r="UJC32" s="10"/>
      <c r="UJD32" s="10"/>
      <c r="UJE32" s="10"/>
      <c r="UJF32" s="10"/>
      <c r="UJG32" s="10"/>
      <c r="UJH32" s="10"/>
      <c r="UJI32" s="10"/>
      <c r="UJJ32" s="10"/>
      <c r="UJK32" s="10"/>
      <c r="UJL32" s="10"/>
      <c r="UJM32" s="10"/>
      <c r="UJN32" s="10"/>
      <c r="UJO32" s="10"/>
      <c r="UJP32" s="10"/>
      <c r="UJQ32" s="10"/>
      <c r="UJR32" s="10"/>
      <c r="UJS32" s="10"/>
      <c r="UJT32" s="10"/>
      <c r="UJU32" s="10"/>
      <c r="UJV32" s="10"/>
      <c r="UJW32" s="10"/>
      <c r="UJX32" s="10"/>
      <c r="UJY32" s="10"/>
      <c r="UJZ32" s="10"/>
      <c r="UKA32" s="10"/>
      <c r="UKB32" s="10"/>
      <c r="UKC32" s="10"/>
      <c r="UKD32" s="10"/>
      <c r="UKE32" s="10"/>
      <c r="UKF32" s="10"/>
      <c r="UKG32" s="10"/>
      <c r="UKH32" s="10"/>
      <c r="UKI32" s="10"/>
      <c r="UKJ32" s="10"/>
      <c r="UKK32" s="10"/>
      <c r="UKL32" s="10"/>
      <c r="UKM32" s="10"/>
      <c r="UKN32" s="10"/>
      <c r="UKO32" s="10"/>
      <c r="UKP32" s="10"/>
      <c r="UKQ32" s="10"/>
      <c r="UKR32" s="10"/>
      <c r="UKS32" s="10"/>
      <c r="UKT32" s="10"/>
      <c r="UKU32" s="10"/>
      <c r="UKV32" s="10"/>
      <c r="UKW32" s="10"/>
      <c r="UKX32" s="10"/>
      <c r="UKY32" s="10"/>
      <c r="UKZ32" s="10"/>
      <c r="ULA32" s="10"/>
      <c r="ULB32" s="10"/>
      <c r="ULC32" s="10"/>
      <c r="ULD32" s="10"/>
      <c r="ULE32" s="10"/>
      <c r="ULF32" s="10"/>
      <c r="ULG32" s="10"/>
      <c r="ULH32" s="10"/>
      <c r="ULI32" s="10"/>
      <c r="ULJ32" s="10"/>
      <c r="ULK32" s="10"/>
      <c r="ULL32" s="10"/>
      <c r="ULM32" s="10"/>
      <c r="ULN32" s="10"/>
      <c r="ULO32" s="10"/>
      <c r="ULP32" s="10"/>
      <c r="ULQ32" s="10"/>
      <c r="ULR32" s="10"/>
      <c r="ULS32" s="10"/>
      <c r="ULT32" s="10"/>
      <c r="ULU32" s="10"/>
      <c r="ULV32" s="10"/>
      <c r="ULW32" s="10"/>
      <c r="ULX32" s="10"/>
      <c r="ULY32" s="10"/>
      <c r="ULZ32" s="10"/>
      <c r="UMA32" s="10"/>
      <c r="UMB32" s="10"/>
      <c r="UMC32" s="10"/>
      <c r="UMD32" s="10"/>
      <c r="UME32" s="10"/>
      <c r="UMF32" s="10"/>
      <c r="UMG32" s="10"/>
      <c r="UMH32" s="10"/>
      <c r="UMI32" s="10"/>
      <c r="UMJ32" s="10"/>
      <c r="UMK32" s="10"/>
      <c r="UML32" s="10"/>
      <c r="UMM32" s="10"/>
      <c r="UMN32" s="10"/>
      <c r="UMO32" s="10"/>
      <c r="UMP32" s="10"/>
      <c r="UMQ32" s="10"/>
      <c r="UMR32" s="10"/>
      <c r="UMS32" s="10"/>
      <c r="UMT32" s="10"/>
      <c r="UMU32" s="10"/>
      <c r="UMV32" s="10"/>
      <c r="UMW32" s="10"/>
      <c r="UMX32" s="10"/>
      <c r="UMY32" s="10"/>
      <c r="UMZ32" s="10"/>
      <c r="UNA32" s="10"/>
      <c r="UNB32" s="10"/>
      <c r="UNC32" s="10"/>
      <c r="UND32" s="10"/>
      <c r="UNE32" s="10"/>
      <c r="UNF32" s="10"/>
      <c r="UNG32" s="10"/>
      <c r="UNH32" s="10"/>
      <c r="UNI32" s="10"/>
      <c r="UNJ32" s="10"/>
      <c r="UNK32" s="10"/>
      <c r="UNL32" s="10"/>
      <c r="UNM32" s="10"/>
      <c r="UNN32" s="10"/>
      <c r="UNO32" s="10"/>
      <c r="UNP32" s="10"/>
      <c r="UNQ32" s="10"/>
      <c r="UNR32" s="10"/>
      <c r="UNS32" s="10"/>
      <c r="UNT32" s="10"/>
      <c r="UNU32" s="10"/>
      <c r="UNV32" s="10"/>
      <c r="UNW32" s="10"/>
      <c r="UNX32" s="10"/>
      <c r="UNY32" s="10"/>
      <c r="UNZ32" s="10"/>
      <c r="UOA32" s="10"/>
      <c r="UOB32" s="10"/>
      <c r="UOC32" s="10"/>
      <c r="UOD32" s="10"/>
      <c r="UOE32" s="10"/>
      <c r="UOF32" s="10"/>
      <c r="UOG32" s="10"/>
      <c r="UOH32" s="10"/>
      <c r="UOI32" s="10"/>
      <c r="UOJ32" s="10"/>
      <c r="UOK32" s="10"/>
      <c r="UOL32" s="10"/>
      <c r="UOM32" s="10"/>
      <c r="UON32" s="10"/>
      <c r="UOO32" s="10"/>
      <c r="UOP32" s="10"/>
      <c r="UOQ32" s="10"/>
      <c r="UOR32" s="10"/>
      <c r="UOS32" s="10"/>
      <c r="UOT32" s="10"/>
      <c r="UOU32" s="10"/>
      <c r="UOV32" s="10"/>
      <c r="UOW32" s="10"/>
      <c r="UOX32" s="10"/>
      <c r="UOY32" s="10"/>
      <c r="UOZ32" s="10"/>
      <c r="UPA32" s="10"/>
      <c r="UPB32" s="10"/>
      <c r="UPC32" s="10"/>
      <c r="UPD32" s="10"/>
      <c r="UPE32" s="10"/>
      <c r="UPF32" s="10"/>
      <c r="UPG32" s="10"/>
      <c r="UPH32" s="10"/>
      <c r="UPI32" s="10"/>
      <c r="UPJ32" s="10"/>
      <c r="UPK32" s="10"/>
      <c r="UPL32" s="10"/>
      <c r="UPM32" s="10"/>
      <c r="UPN32" s="10"/>
      <c r="UPO32" s="10"/>
      <c r="UPP32" s="10"/>
      <c r="UPQ32" s="10"/>
      <c r="UPR32" s="10"/>
      <c r="UPS32" s="10"/>
      <c r="UPT32" s="10"/>
      <c r="UPU32" s="10"/>
      <c r="UPV32" s="10"/>
      <c r="UPW32" s="10"/>
      <c r="UPX32" s="10"/>
      <c r="UPY32" s="10"/>
      <c r="UPZ32" s="10"/>
      <c r="UQA32" s="10"/>
      <c r="UQB32" s="10"/>
      <c r="UQC32" s="10"/>
      <c r="UQD32" s="10"/>
      <c r="UQE32" s="10"/>
      <c r="UQF32" s="10"/>
      <c r="UQG32" s="10"/>
      <c r="UQH32" s="10"/>
      <c r="UQI32" s="10"/>
      <c r="UQJ32" s="10"/>
      <c r="UQK32" s="10"/>
      <c r="UQL32" s="10"/>
      <c r="UQM32" s="10"/>
      <c r="UQN32" s="10"/>
      <c r="UQO32" s="10"/>
      <c r="UQP32" s="10"/>
      <c r="UQQ32" s="10"/>
      <c r="UQR32" s="10"/>
      <c r="UQS32" s="10"/>
      <c r="UQT32" s="10"/>
      <c r="UQU32" s="10"/>
      <c r="UQV32" s="10"/>
      <c r="UQW32" s="10"/>
      <c r="UQX32" s="10"/>
      <c r="UQY32" s="10"/>
      <c r="UQZ32" s="10"/>
      <c r="URA32" s="10"/>
      <c r="URB32" s="10"/>
      <c r="URC32" s="10"/>
      <c r="URD32" s="10"/>
      <c r="URE32" s="10"/>
      <c r="URF32" s="10"/>
      <c r="URG32" s="10"/>
      <c r="URH32" s="10"/>
      <c r="URI32" s="10"/>
      <c r="URJ32" s="10"/>
      <c r="URK32" s="10"/>
      <c r="URL32" s="10"/>
      <c r="URM32" s="10"/>
      <c r="URN32" s="10"/>
      <c r="URO32" s="10"/>
      <c r="URP32" s="10"/>
      <c r="URQ32" s="10"/>
      <c r="URR32" s="10"/>
      <c r="URS32" s="10"/>
      <c r="URT32" s="10"/>
      <c r="URU32" s="10"/>
      <c r="URV32" s="10"/>
      <c r="URW32" s="10"/>
      <c r="URX32" s="10"/>
      <c r="URY32" s="10"/>
      <c r="URZ32" s="10"/>
      <c r="USA32" s="10"/>
      <c r="USB32" s="10"/>
      <c r="USC32" s="10"/>
      <c r="USD32" s="10"/>
      <c r="USE32" s="10"/>
      <c r="USF32" s="10"/>
      <c r="USG32" s="10"/>
      <c r="USH32" s="10"/>
      <c r="USI32" s="10"/>
      <c r="USJ32" s="10"/>
      <c r="USK32" s="10"/>
      <c r="USL32" s="10"/>
      <c r="USM32" s="10"/>
      <c r="USN32" s="10"/>
      <c r="USO32" s="10"/>
      <c r="USP32" s="10"/>
      <c r="USQ32" s="10"/>
      <c r="USR32" s="10"/>
      <c r="USS32" s="10"/>
      <c r="UST32" s="10"/>
      <c r="USU32" s="10"/>
      <c r="USV32" s="10"/>
      <c r="USW32" s="10"/>
      <c r="USX32" s="10"/>
      <c r="USY32" s="10"/>
      <c r="USZ32" s="10"/>
      <c r="UTA32" s="10"/>
      <c r="UTB32" s="10"/>
      <c r="UTC32" s="10"/>
      <c r="UTD32" s="10"/>
      <c r="UTE32" s="10"/>
      <c r="UTF32" s="10"/>
      <c r="UTG32" s="10"/>
      <c r="UTH32" s="10"/>
      <c r="UTI32" s="10"/>
      <c r="UTJ32" s="10"/>
      <c r="UTK32" s="10"/>
      <c r="UTL32" s="10"/>
      <c r="UTM32" s="10"/>
      <c r="UTN32" s="10"/>
      <c r="UTO32" s="10"/>
      <c r="UTP32" s="10"/>
      <c r="UTQ32" s="10"/>
      <c r="UTR32" s="10"/>
      <c r="UTS32" s="10"/>
      <c r="UTT32" s="10"/>
      <c r="UTU32" s="10"/>
      <c r="UTV32" s="10"/>
      <c r="UTW32" s="10"/>
      <c r="UTX32" s="10"/>
      <c r="UTY32" s="10"/>
      <c r="UTZ32" s="10"/>
      <c r="UUA32" s="10"/>
      <c r="UUB32" s="10"/>
      <c r="UUC32" s="10"/>
      <c r="UUD32" s="10"/>
      <c r="UUE32" s="10"/>
      <c r="UUF32" s="10"/>
      <c r="UUG32" s="10"/>
      <c r="UUH32" s="10"/>
      <c r="UUI32" s="10"/>
      <c r="UUJ32" s="10"/>
      <c r="UUK32" s="10"/>
      <c r="UUL32" s="10"/>
      <c r="UUM32" s="10"/>
      <c r="UUN32" s="10"/>
      <c r="UUO32" s="10"/>
      <c r="UUP32" s="10"/>
      <c r="UUQ32" s="10"/>
      <c r="UUR32" s="10"/>
      <c r="UUS32" s="10"/>
      <c r="UUT32" s="10"/>
      <c r="UUU32" s="10"/>
      <c r="UUV32" s="10"/>
      <c r="UUW32" s="10"/>
      <c r="UUX32" s="10"/>
      <c r="UUY32" s="10"/>
      <c r="UUZ32" s="10"/>
      <c r="UVA32" s="10"/>
      <c r="UVB32" s="10"/>
      <c r="UVC32" s="10"/>
      <c r="UVD32" s="10"/>
      <c r="UVE32" s="10"/>
      <c r="UVF32" s="10"/>
      <c r="UVG32" s="10"/>
      <c r="UVH32" s="10"/>
      <c r="UVI32" s="10"/>
      <c r="UVJ32" s="10"/>
      <c r="UVK32" s="10"/>
      <c r="UVL32" s="10"/>
      <c r="UVM32" s="10"/>
      <c r="UVN32" s="10"/>
      <c r="UVO32" s="10"/>
      <c r="UVP32" s="10"/>
      <c r="UVQ32" s="10"/>
      <c r="UVR32" s="10"/>
      <c r="UVS32" s="10"/>
      <c r="UVT32" s="10"/>
      <c r="UVU32" s="10"/>
      <c r="UVV32" s="10"/>
      <c r="UVW32" s="10"/>
      <c r="UVX32" s="10"/>
      <c r="UVY32" s="10"/>
      <c r="UVZ32" s="10"/>
      <c r="UWA32" s="10"/>
      <c r="UWB32" s="10"/>
      <c r="UWC32" s="10"/>
      <c r="UWD32" s="10"/>
      <c r="UWE32" s="10"/>
      <c r="UWF32" s="10"/>
      <c r="UWG32" s="10"/>
      <c r="UWH32" s="10"/>
      <c r="UWI32" s="10"/>
      <c r="UWJ32" s="10"/>
      <c r="UWK32" s="10"/>
      <c r="UWL32" s="10"/>
      <c r="UWM32" s="10"/>
      <c r="UWN32" s="10"/>
      <c r="UWO32" s="10"/>
      <c r="UWP32" s="10"/>
      <c r="UWQ32" s="10"/>
      <c r="UWR32" s="10"/>
      <c r="UWS32" s="10"/>
      <c r="UWT32" s="10"/>
      <c r="UWU32" s="10"/>
      <c r="UWV32" s="10"/>
      <c r="UWW32" s="10"/>
      <c r="UWX32" s="10"/>
      <c r="UWY32" s="10"/>
      <c r="UWZ32" s="10"/>
      <c r="UXA32" s="10"/>
      <c r="UXB32" s="10"/>
      <c r="UXC32" s="10"/>
      <c r="UXD32" s="10"/>
      <c r="UXE32" s="10"/>
      <c r="UXF32" s="10"/>
      <c r="UXG32" s="10"/>
      <c r="UXH32" s="10"/>
      <c r="UXI32" s="10"/>
      <c r="UXJ32" s="10"/>
      <c r="UXK32" s="10"/>
      <c r="UXL32" s="10"/>
      <c r="UXM32" s="10"/>
      <c r="UXN32" s="10"/>
      <c r="UXO32" s="10"/>
      <c r="UXP32" s="10"/>
      <c r="UXQ32" s="10"/>
      <c r="UXR32" s="10"/>
      <c r="UXS32" s="10"/>
      <c r="UXT32" s="10"/>
      <c r="UXU32" s="10"/>
      <c r="UXV32" s="10"/>
      <c r="UXW32" s="10"/>
      <c r="UXX32" s="10"/>
      <c r="UXY32" s="10"/>
      <c r="UXZ32" s="10"/>
      <c r="UYA32" s="10"/>
      <c r="UYB32" s="10"/>
      <c r="UYC32" s="10"/>
      <c r="UYD32" s="10"/>
      <c r="UYE32" s="10"/>
      <c r="UYF32" s="10"/>
      <c r="UYG32" s="10"/>
      <c r="UYH32" s="10"/>
      <c r="UYI32" s="10"/>
      <c r="UYJ32" s="10"/>
      <c r="UYK32" s="10"/>
      <c r="UYL32" s="10"/>
      <c r="UYM32" s="10"/>
      <c r="UYN32" s="10"/>
      <c r="UYO32" s="10"/>
      <c r="UYP32" s="10"/>
      <c r="UYQ32" s="10"/>
      <c r="UYR32" s="10"/>
      <c r="UYS32" s="10"/>
      <c r="UYT32" s="10"/>
      <c r="UYU32" s="10"/>
      <c r="UYV32" s="10"/>
      <c r="UYW32" s="10"/>
      <c r="UYX32" s="10"/>
      <c r="UYY32" s="10"/>
      <c r="UYZ32" s="10"/>
      <c r="UZA32" s="10"/>
      <c r="UZB32" s="10"/>
      <c r="UZC32" s="10"/>
      <c r="UZD32" s="10"/>
      <c r="UZE32" s="10"/>
      <c r="UZF32" s="10"/>
      <c r="UZG32" s="10"/>
      <c r="UZH32" s="10"/>
      <c r="UZI32" s="10"/>
      <c r="UZJ32" s="10"/>
      <c r="UZK32" s="10"/>
      <c r="UZL32" s="10"/>
      <c r="UZM32" s="10"/>
      <c r="UZN32" s="10"/>
      <c r="UZO32" s="10"/>
      <c r="UZP32" s="10"/>
      <c r="UZQ32" s="10"/>
      <c r="UZR32" s="10"/>
      <c r="UZS32" s="10"/>
      <c r="UZT32" s="10"/>
      <c r="UZU32" s="10"/>
      <c r="UZV32" s="10"/>
      <c r="UZW32" s="10"/>
      <c r="UZX32" s="10"/>
      <c r="UZY32" s="10"/>
      <c r="UZZ32" s="10"/>
      <c r="VAA32" s="10"/>
      <c r="VAB32" s="10"/>
      <c r="VAC32" s="10"/>
      <c r="VAD32" s="10"/>
      <c r="VAE32" s="10"/>
      <c r="VAF32" s="10"/>
      <c r="VAG32" s="10"/>
      <c r="VAH32" s="10"/>
      <c r="VAI32" s="10"/>
      <c r="VAJ32" s="10"/>
      <c r="VAK32" s="10"/>
      <c r="VAL32" s="10"/>
      <c r="VAM32" s="10"/>
      <c r="VAN32" s="10"/>
      <c r="VAO32" s="10"/>
      <c r="VAP32" s="10"/>
      <c r="VAQ32" s="10"/>
      <c r="VAR32" s="10"/>
      <c r="VAS32" s="10"/>
      <c r="VAT32" s="10"/>
      <c r="VAU32" s="10"/>
      <c r="VAV32" s="10"/>
      <c r="VAW32" s="10"/>
      <c r="VAX32" s="10"/>
      <c r="VAY32" s="10"/>
      <c r="VAZ32" s="10"/>
      <c r="VBA32" s="10"/>
      <c r="VBB32" s="10"/>
      <c r="VBC32" s="10"/>
      <c r="VBD32" s="10"/>
      <c r="VBE32" s="10"/>
      <c r="VBF32" s="10"/>
      <c r="VBG32" s="10"/>
      <c r="VBH32" s="10"/>
      <c r="VBI32" s="10"/>
      <c r="VBJ32" s="10"/>
      <c r="VBK32" s="10"/>
      <c r="VBL32" s="10"/>
      <c r="VBM32" s="10"/>
      <c r="VBN32" s="10"/>
      <c r="VBO32" s="10"/>
      <c r="VBP32" s="10"/>
      <c r="VBQ32" s="10"/>
      <c r="VBR32" s="10"/>
      <c r="VBS32" s="10"/>
      <c r="VBT32" s="10"/>
      <c r="VBU32" s="10"/>
      <c r="VBV32" s="10"/>
      <c r="VBW32" s="10"/>
      <c r="VBX32" s="10"/>
      <c r="VBY32" s="10"/>
      <c r="VBZ32" s="10"/>
      <c r="VCA32" s="10"/>
      <c r="VCB32" s="10"/>
      <c r="VCC32" s="10"/>
      <c r="VCD32" s="10"/>
      <c r="VCE32" s="10"/>
      <c r="VCF32" s="10"/>
      <c r="VCG32" s="10"/>
      <c r="VCH32" s="10"/>
      <c r="VCI32" s="10"/>
      <c r="VCJ32" s="10"/>
      <c r="VCK32" s="10"/>
      <c r="VCL32" s="10"/>
      <c r="VCM32" s="10"/>
      <c r="VCN32" s="10"/>
      <c r="VCO32" s="10"/>
      <c r="VCP32" s="10"/>
      <c r="VCQ32" s="10"/>
      <c r="VCR32" s="10"/>
      <c r="VCS32" s="10"/>
      <c r="VCT32" s="10"/>
      <c r="VCU32" s="10"/>
      <c r="VCV32" s="10"/>
      <c r="VCW32" s="10"/>
      <c r="VCX32" s="10"/>
      <c r="VCY32" s="10"/>
      <c r="VCZ32" s="10"/>
      <c r="VDA32" s="10"/>
      <c r="VDB32" s="10"/>
      <c r="VDC32" s="10"/>
      <c r="VDD32" s="10"/>
      <c r="VDE32" s="10"/>
      <c r="VDF32" s="10"/>
      <c r="VDG32" s="10"/>
      <c r="VDH32" s="10"/>
      <c r="VDI32" s="10"/>
      <c r="VDJ32" s="10"/>
      <c r="VDK32" s="10"/>
      <c r="VDL32" s="10"/>
      <c r="VDM32" s="10"/>
      <c r="VDN32" s="10"/>
      <c r="VDO32" s="10"/>
      <c r="VDP32" s="10"/>
      <c r="VDQ32" s="10"/>
      <c r="VDR32" s="10"/>
      <c r="VDS32" s="10"/>
      <c r="VDT32" s="10"/>
      <c r="VDU32" s="10"/>
      <c r="VDV32" s="10"/>
      <c r="VDW32" s="10"/>
      <c r="VDX32" s="10"/>
      <c r="VDY32" s="10"/>
      <c r="VDZ32" s="10"/>
      <c r="VEA32" s="10"/>
      <c r="VEB32" s="10"/>
      <c r="VEC32" s="10"/>
      <c r="VED32" s="10"/>
      <c r="VEE32" s="10"/>
      <c r="VEF32" s="10"/>
      <c r="VEG32" s="10"/>
      <c r="VEH32" s="10"/>
      <c r="VEI32" s="10"/>
      <c r="VEJ32" s="10"/>
      <c r="VEK32" s="10"/>
      <c r="VEL32" s="10"/>
      <c r="VEM32" s="10"/>
      <c r="VEN32" s="10"/>
      <c r="VEO32" s="10"/>
      <c r="VEP32" s="10"/>
      <c r="VEQ32" s="10"/>
      <c r="VER32" s="10"/>
      <c r="VES32" s="10"/>
      <c r="VET32" s="10"/>
      <c r="VEU32" s="10"/>
      <c r="VEV32" s="10"/>
      <c r="VEW32" s="10"/>
      <c r="VEX32" s="10"/>
      <c r="VEY32" s="10"/>
      <c r="VEZ32" s="10"/>
      <c r="VFA32" s="10"/>
      <c r="VFB32" s="10"/>
      <c r="VFC32" s="10"/>
      <c r="VFD32" s="10"/>
      <c r="VFE32" s="10"/>
      <c r="VFF32" s="10"/>
      <c r="VFG32" s="10"/>
      <c r="VFH32" s="10"/>
      <c r="VFI32" s="10"/>
      <c r="VFJ32" s="10"/>
      <c r="VFK32" s="10"/>
      <c r="VFL32" s="10"/>
      <c r="VFM32" s="10"/>
      <c r="VFN32" s="10"/>
      <c r="VFO32" s="10"/>
      <c r="VFP32" s="10"/>
      <c r="VFQ32" s="10"/>
      <c r="VFR32" s="10"/>
      <c r="VFS32" s="10"/>
      <c r="VFT32" s="10"/>
      <c r="VFU32" s="10"/>
      <c r="VFV32" s="10"/>
      <c r="VFW32" s="10"/>
      <c r="VFX32" s="10"/>
      <c r="VFY32" s="10"/>
      <c r="VFZ32" s="10"/>
      <c r="VGA32" s="10"/>
      <c r="VGB32" s="10"/>
      <c r="VGC32" s="10"/>
      <c r="VGD32" s="10"/>
      <c r="VGE32" s="10"/>
      <c r="VGF32" s="10"/>
      <c r="VGG32" s="10"/>
      <c r="VGH32" s="10"/>
      <c r="VGI32" s="10"/>
      <c r="VGJ32" s="10"/>
      <c r="VGK32" s="10"/>
      <c r="VGL32" s="10"/>
      <c r="VGM32" s="10"/>
      <c r="VGN32" s="10"/>
      <c r="VGO32" s="10"/>
      <c r="VGP32" s="10"/>
      <c r="VGQ32" s="10"/>
      <c r="VGR32" s="10"/>
      <c r="VGS32" s="10"/>
      <c r="VGT32" s="10"/>
      <c r="VGU32" s="10"/>
      <c r="VGV32" s="10"/>
      <c r="VGW32" s="10"/>
      <c r="VGX32" s="10"/>
      <c r="VGY32" s="10"/>
      <c r="VGZ32" s="10"/>
      <c r="VHA32" s="10"/>
      <c r="VHB32" s="10"/>
      <c r="VHC32" s="10"/>
      <c r="VHD32" s="10"/>
      <c r="VHE32" s="10"/>
      <c r="VHF32" s="10"/>
      <c r="VHG32" s="10"/>
      <c r="VHH32" s="10"/>
      <c r="VHI32" s="10"/>
      <c r="VHJ32" s="10"/>
      <c r="VHK32" s="10"/>
      <c r="VHL32" s="10"/>
      <c r="VHM32" s="10"/>
      <c r="VHN32" s="10"/>
      <c r="VHO32" s="10"/>
      <c r="VHP32" s="10"/>
      <c r="VHQ32" s="10"/>
      <c r="VHR32" s="10"/>
      <c r="VHS32" s="10"/>
      <c r="VHT32" s="10"/>
      <c r="VHU32" s="10"/>
      <c r="VHV32" s="10"/>
      <c r="VHW32" s="10"/>
      <c r="VHX32" s="10"/>
      <c r="VHY32" s="10"/>
      <c r="VHZ32" s="10"/>
      <c r="VIA32" s="10"/>
      <c r="VIB32" s="10"/>
      <c r="VIC32" s="10"/>
      <c r="VID32" s="10"/>
      <c r="VIE32" s="10"/>
      <c r="VIF32" s="10"/>
      <c r="VIG32" s="10"/>
      <c r="VIH32" s="10"/>
      <c r="VII32" s="10"/>
      <c r="VIJ32" s="10"/>
      <c r="VIK32" s="10"/>
      <c r="VIL32" s="10"/>
      <c r="VIM32" s="10"/>
      <c r="VIN32" s="10"/>
      <c r="VIO32" s="10"/>
      <c r="VIP32" s="10"/>
      <c r="VIQ32" s="10"/>
      <c r="VIR32" s="10"/>
      <c r="VIS32" s="10"/>
      <c r="VIT32" s="10"/>
      <c r="VIU32" s="10"/>
      <c r="VIV32" s="10"/>
      <c r="VIW32" s="10"/>
      <c r="VIX32" s="10"/>
      <c r="VIY32" s="10"/>
      <c r="VIZ32" s="10"/>
      <c r="VJA32" s="10"/>
      <c r="VJB32" s="10"/>
      <c r="VJC32" s="10"/>
      <c r="VJD32" s="10"/>
      <c r="VJE32" s="10"/>
      <c r="VJF32" s="10"/>
      <c r="VJG32" s="10"/>
      <c r="VJH32" s="10"/>
      <c r="VJI32" s="10"/>
      <c r="VJJ32" s="10"/>
      <c r="VJK32" s="10"/>
      <c r="VJL32" s="10"/>
      <c r="VJM32" s="10"/>
      <c r="VJN32" s="10"/>
      <c r="VJO32" s="10"/>
      <c r="VJP32" s="10"/>
      <c r="VJQ32" s="10"/>
      <c r="VJR32" s="10"/>
      <c r="VJS32" s="10"/>
      <c r="VJT32" s="10"/>
      <c r="VJU32" s="10"/>
      <c r="VJV32" s="10"/>
      <c r="VJW32" s="10"/>
      <c r="VJX32" s="10"/>
      <c r="VJY32" s="10"/>
      <c r="VJZ32" s="10"/>
      <c r="VKA32" s="10"/>
      <c r="VKB32" s="10"/>
      <c r="VKC32" s="10"/>
      <c r="VKD32" s="10"/>
      <c r="VKE32" s="10"/>
      <c r="VKF32" s="10"/>
      <c r="VKG32" s="10"/>
      <c r="VKH32" s="10"/>
      <c r="VKI32" s="10"/>
      <c r="VKJ32" s="10"/>
      <c r="VKK32" s="10"/>
      <c r="VKL32" s="10"/>
      <c r="VKM32" s="10"/>
      <c r="VKN32" s="10"/>
      <c r="VKO32" s="10"/>
      <c r="VKP32" s="10"/>
      <c r="VKQ32" s="10"/>
      <c r="VKR32" s="10"/>
      <c r="VKS32" s="10"/>
      <c r="VKT32" s="10"/>
      <c r="VKU32" s="10"/>
      <c r="VKV32" s="10"/>
      <c r="VKW32" s="10"/>
      <c r="VKX32" s="10"/>
      <c r="VKY32" s="10"/>
      <c r="VKZ32" s="10"/>
      <c r="VLA32" s="10"/>
      <c r="VLB32" s="10"/>
      <c r="VLC32" s="10"/>
      <c r="VLD32" s="10"/>
      <c r="VLE32" s="10"/>
      <c r="VLF32" s="10"/>
      <c r="VLG32" s="10"/>
      <c r="VLH32" s="10"/>
      <c r="VLI32" s="10"/>
      <c r="VLJ32" s="10"/>
      <c r="VLK32" s="10"/>
      <c r="VLL32" s="10"/>
      <c r="VLM32" s="10"/>
      <c r="VLN32" s="10"/>
      <c r="VLO32" s="10"/>
      <c r="VLP32" s="10"/>
      <c r="VLQ32" s="10"/>
      <c r="VLR32" s="10"/>
      <c r="VLS32" s="10"/>
      <c r="VLT32" s="10"/>
      <c r="VLU32" s="10"/>
      <c r="VLV32" s="10"/>
      <c r="VLW32" s="10"/>
      <c r="VLX32" s="10"/>
      <c r="VLY32" s="10"/>
      <c r="VLZ32" s="10"/>
      <c r="VMA32" s="10"/>
      <c r="VMB32" s="10"/>
      <c r="VMC32" s="10"/>
      <c r="VMD32" s="10"/>
      <c r="VME32" s="10"/>
      <c r="VMF32" s="10"/>
      <c r="VMG32" s="10"/>
      <c r="VMH32" s="10"/>
      <c r="VMI32" s="10"/>
      <c r="VMJ32" s="10"/>
      <c r="VMK32" s="10"/>
      <c r="VML32" s="10"/>
      <c r="VMM32" s="10"/>
      <c r="VMN32" s="10"/>
      <c r="VMO32" s="10"/>
      <c r="VMP32" s="10"/>
      <c r="VMQ32" s="10"/>
      <c r="VMR32" s="10"/>
      <c r="VMS32" s="10"/>
      <c r="VMT32" s="10"/>
      <c r="VMU32" s="10"/>
      <c r="VMV32" s="10"/>
      <c r="VMW32" s="10"/>
      <c r="VMX32" s="10"/>
      <c r="VMY32" s="10"/>
      <c r="VMZ32" s="10"/>
      <c r="VNA32" s="10"/>
      <c r="VNB32" s="10"/>
      <c r="VNC32" s="10"/>
      <c r="VND32" s="10"/>
      <c r="VNE32" s="10"/>
      <c r="VNF32" s="10"/>
      <c r="VNG32" s="10"/>
      <c r="VNH32" s="10"/>
      <c r="VNI32" s="10"/>
      <c r="VNJ32" s="10"/>
      <c r="VNK32" s="10"/>
      <c r="VNL32" s="10"/>
      <c r="VNM32" s="10"/>
      <c r="VNN32" s="10"/>
      <c r="VNO32" s="10"/>
      <c r="VNP32" s="10"/>
      <c r="VNQ32" s="10"/>
      <c r="VNR32" s="10"/>
      <c r="VNS32" s="10"/>
      <c r="VNT32" s="10"/>
      <c r="VNU32" s="10"/>
      <c r="VNV32" s="10"/>
      <c r="VNW32" s="10"/>
      <c r="VNX32" s="10"/>
      <c r="VNY32" s="10"/>
      <c r="VNZ32" s="10"/>
      <c r="VOA32" s="10"/>
      <c r="VOB32" s="10"/>
      <c r="VOC32" s="10"/>
      <c r="VOD32" s="10"/>
      <c r="VOE32" s="10"/>
      <c r="VOF32" s="10"/>
      <c r="VOG32" s="10"/>
      <c r="VOH32" s="10"/>
      <c r="VOI32" s="10"/>
      <c r="VOJ32" s="10"/>
      <c r="VOK32" s="10"/>
      <c r="VOL32" s="10"/>
      <c r="VOM32" s="10"/>
      <c r="VON32" s="10"/>
      <c r="VOO32" s="10"/>
      <c r="VOP32" s="10"/>
      <c r="VOQ32" s="10"/>
      <c r="VOR32" s="10"/>
      <c r="VOS32" s="10"/>
      <c r="VOT32" s="10"/>
      <c r="VOU32" s="10"/>
      <c r="VOV32" s="10"/>
      <c r="VOW32" s="10"/>
      <c r="VOX32" s="10"/>
      <c r="VOY32" s="10"/>
      <c r="VOZ32" s="10"/>
      <c r="VPA32" s="10"/>
      <c r="VPB32" s="10"/>
      <c r="VPC32" s="10"/>
      <c r="VPD32" s="10"/>
      <c r="VPE32" s="10"/>
      <c r="VPF32" s="10"/>
      <c r="VPG32" s="10"/>
      <c r="VPH32" s="10"/>
      <c r="VPI32" s="10"/>
      <c r="VPJ32" s="10"/>
      <c r="VPK32" s="10"/>
      <c r="VPL32" s="10"/>
      <c r="VPM32" s="10"/>
      <c r="VPN32" s="10"/>
      <c r="VPO32" s="10"/>
      <c r="VPP32" s="10"/>
      <c r="VPQ32" s="10"/>
      <c r="VPR32" s="10"/>
      <c r="VPS32" s="10"/>
      <c r="VPT32" s="10"/>
      <c r="VPU32" s="10"/>
      <c r="VPV32" s="10"/>
      <c r="VPW32" s="10"/>
      <c r="VPX32" s="10"/>
      <c r="VPY32" s="10"/>
      <c r="VPZ32" s="10"/>
      <c r="VQA32" s="10"/>
      <c r="VQB32" s="10"/>
      <c r="VQC32" s="10"/>
      <c r="VQD32" s="10"/>
      <c r="VQE32" s="10"/>
      <c r="VQF32" s="10"/>
      <c r="VQG32" s="10"/>
      <c r="VQH32" s="10"/>
      <c r="VQI32" s="10"/>
      <c r="VQJ32" s="10"/>
      <c r="VQK32" s="10"/>
      <c r="VQL32" s="10"/>
      <c r="VQM32" s="10"/>
      <c r="VQN32" s="10"/>
      <c r="VQO32" s="10"/>
      <c r="VQP32" s="10"/>
      <c r="VQQ32" s="10"/>
      <c r="VQR32" s="10"/>
      <c r="VQS32" s="10"/>
      <c r="VQT32" s="10"/>
      <c r="VQU32" s="10"/>
      <c r="VQV32" s="10"/>
      <c r="VQW32" s="10"/>
      <c r="VQX32" s="10"/>
      <c r="VQY32" s="10"/>
      <c r="VQZ32" s="10"/>
      <c r="VRA32" s="10"/>
      <c r="VRB32" s="10"/>
      <c r="VRC32" s="10"/>
      <c r="VRD32" s="10"/>
      <c r="VRE32" s="10"/>
      <c r="VRF32" s="10"/>
      <c r="VRG32" s="10"/>
      <c r="VRH32" s="10"/>
      <c r="VRI32" s="10"/>
      <c r="VRJ32" s="10"/>
      <c r="VRK32" s="10"/>
      <c r="VRL32" s="10"/>
      <c r="VRM32" s="10"/>
      <c r="VRN32" s="10"/>
      <c r="VRO32" s="10"/>
      <c r="VRP32" s="10"/>
      <c r="VRQ32" s="10"/>
      <c r="VRR32" s="10"/>
      <c r="VRS32" s="10"/>
      <c r="VRT32" s="10"/>
      <c r="VRU32" s="10"/>
      <c r="VRV32" s="10"/>
      <c r="VRW32" s="10"/>
      <c r="VRX32" s="10"/>
      <c r="VRY32" s="10"/>
      <c r="VRZ32" s="10"/>
      <c r="VSA32" s="10"/>
      <c r="VSB32" s="10"/>
      <c r="VSC32" s="10"/>
      <c r="VSD32" s="10"/>
      <c r="VSE32" s="10"/>
      <c r="VSF32" s="10"/>
      <c r="VSG32" s="10"/>
      <c r="VSH32" s="10"/>
      <c r="VSI32" s="10"/>
      <c r="VSJ32" s="10"/>
      <c r="VSK32" s="10"/>
      <c r="VSL32" s="10"/>
      <c r="VSM32" s="10"/>
      <c r="VSN32" s="10"/>
      <c r="VSO32" s="10"/>
      <c r="VSP32" s="10"/>
      <c r="VSQ32" s="10"/>
      <c r="VSR32" s="10"/>
      <c r="VSS32" s="10"/>
      <c r="VST32" s="10"/>
      <c r="VSU32" s="10"/>
      <c r="VSV32" s="10"/>
      <c r="VSW32" s="10"/>
      <c r="VSX32" s="10"/>
      <c r="VSY32" s="10"/>
      <c r="VSZ32" s="10"/>
      <c r="VTA32" s="10"/>
      <c r="VTB32" s="10"/>
      <c r="VTC32" s="10"/>
      <c r="VTD32" s="10"/>
      <c r="VTE32" s="10"/>
      <c r="VTF32" s="10"/>
      <c r="VTG32" s="10"/>
      <c r="VTH32" s="10"/>
      <c r="VTI32" s="10"/>
      <c r="VTJ32" s="10"/>
      <c r="VTK32" s="10"/>
      <c r="VTL32" s="10"/>
      <c r="VTM32" s="10"/>
      <c r="VTN32" s="10"/>
      <c r="VTO32" s="10"/>
      <c r="VTP32" s="10"/>
      <c r="VTQ32" s="10"/>
      <c r="VTR32" s="10"/>
      <c r="VTS32" s="10"/>
      <c r="VTT32" s="10"/>
      <c r="VTU32" s="10"/>
      <c r="VTV32" s="10"/>
      <c r="VTW32" s="10"/>
      <c r="VTX32" s="10"/>
      <c r="VTY32" s="10"/>
      <c r="VTZ32" s="10"/>
      <c r="VUA32" s="10"/>
      <c r="VUB32" s="10"/>
      <c r="VUC32" s="10"/>
      <c r="VUD32" s="10"/>
      <c r="VUE32" s="10"/>
      <c r="VUF32" s="10"/>
      <c r="VUG32" s="10"/>
      <c r="VUH32" s="10"/>
      <c r="VUI32" s="10"/>
      <c r="VUJ32" s="10"/>
      <c r="VUK32" s="10"/>
      <c r="VUL32" s="10"/>
      <c r="VUM32" s="10"/>
      <c r="VUN32" s="10"/>
      <c r="VUO32" s="10"/>
      <c r="VUP32" s="10"/>
      <c r="VUQ32" s="10"/>
      <c r="VUR32" s="10"/>
      <c r="VUS32" s="10"/>
      <c r="VUT32" s="10"/>
      <c r="VUU32" s="10"/>
      <c r="VUV32" s="10"/>
      <c r="VUW32" s="10"/>
      <c r="VUX32" s="10"/>
      <c r="VUY32" s="10"/>
      <c r="VUZ32" s="10"/>
      <c r="VVA32" s="10"/>
      <c r="VVB32" s="10"/>
      <c r="VVC32" s="10"/>
      <c r="VVD32" s="10"/>
      <c r="VVE32" s="10"/>
      <c r="VVF32" s="10"/>
      <c r="VVG32" s="10"/>
      <c r="VVH32" s="10"/>
      <c r="VVI32" s="10"/>
      <c r="VVJ32" s="10"/>
      <c r="VVK32" s="10"/>
      <c r="VVL32" s="10"/>
      <c r="VVM32" s="10"/>
      <c r="VVN32" s="10"/>
      <c r="VVO32" s="10"/>
      <c r="VVP32" s="10"/>
      <c r="VVQ32" s="10"/>
      <c r="VVR32" s="10"/>
      <c r="VVS32" s="10"/>
      <c r="VVT32" s="10"/>
      <c r="VVU32" s="10"/>
      <c r="VVV32" s="10"/>
      <c r="VVW32" s="10"/>
      <c r="VVX32" s="10"/>
      <c r="VVY32" s="10"/>
      <c r="VVZ32" s="10"/>
      <c r="VWA32" s="10"/>
      <c r="VWB32" s="10"/>
      <c r="VWC32" s="10"/>
      <c r="VWD32" s="10"/>
      <c r="VWE32" s="10"/>
      <c r="VWF32" s="10"/>
      <c r="VWG32" s="10"/>
      <c r="VWH32" s="10"/>
      <c r="VWI32" s="10"/>
      <c r="VWJ32" s="10"/>
      <c r="VWK32" s="10"/>
      <c r="VWL32" s="10"/>
      <c r="VWM32" s="10"/>
      <c r="VWN32" s="10"/>
      <c r="VWO32" s="10"/>
      <c r="VWP32" s="10"/>
      <c r="VWQ32" s="10"/>
      <c r="VWR32" s="10"/>
      <c r="VWS32" s="10"/>
      <c r="VWT32" s="10"/>
      <c r="VWU32" s="10"/>
      <c r="VWV32" s="10"/>
      <c r="VWW32" s="10"/>
      <c r="VWX32" s="10"/>
      <c r="VWY32" s="10"/>
      <c r="VWZ32" s="10"/>
      <c r="VXA32" s="10"/>
      <c r="VXB32" s="10"/>
      <c r="VXC32" s="10"/>
      <c r="VXD32" s="10"/>
      <c r="VXE32" s="10"/>
      <c r="VXF32" s="10"/>
      <c r="VXG32" s="10"/>
      <c r="VXH32" s="10"/>
      <c r="VXI32" s="10"/>
      <c r="VXJ32" s="10"/>
      <c r="VXK32" s="10"/>
      <c r="VXL32" s="10"/>
      <c r="VXM32" s="10"/>
      <c r="VXN32" s="10"/>
      <c r="VXO32" s="10"/>
      <c r="VXP32" s="10"/>
      <c r="VXQ32" s="10"/>
      <c r="VXR32" s="10"/>
      <c r="VXS32" s="10"/>
      <c r="VXT32" s="10"/>
      <c r="VXU32" s="10"/>
      <c r="VXV32" s="10"/>
      <c r="VXW32" s="10"/>
      <c r="VXX32" s="10"/>
      <c r="VXY32" s="10"/>
      <c r="VXZ32" s="10"/>
      <c r="VYA32" s="10"/>
      <c r="VYB32" s="10"/>
      <c r="VYC32" s="10"/>
      <c r="VYD32" s="10"/>
      <c r="VYE32" s="10"/>
      <c r="VYF32" s="10"/>
      <c r="VYG32" s="10"/>
      <c r="VYH32" s="10"/>
      <c r="VYI32" s="10"/>
      <c r="VYJ32" s="10"/>
      <c r="VYK32" s="10"/>
      <c r="VYL32" s="10"/>
      <c r="VYM32" s="10"/>
      <c r="VYN32" s="10"/>
      <c r="VYO32" s="10"/>
      <c r="VYP32" s="10"/>
      <c r="VYQ32" s="10"/>
      <c r="VYR32" s="10"/>
      <c r="VYS32" s="10"/>
      <c r="VYT32" s="10"/>
      <c r="VYU32" s="10"/>
      <c r="VYV32" s="10"/>
      <c r="VYW32" s="10"/>
      <c r="VYX32" s="10"/>
      <c r="VYY32" s="10"/>
      <c r="VYZ32" s="10"/>
      <c r="VZA32" s="10"/>
      <c r="VZB32" s="10"/>
      <c r="VZC32" s="10"/>
      <c r="VZD32" s="10"/>
      <c r="VZE32" s="10"/>
      <c r="VZF32" s="10"/>
      <c r="VZG32" s="10"/>
      <c r="VZH32" s="10"/>
      <c r="VZI32" s="10"/>
      <c r="VZJ32" s="10"/>
      <c r="VZK32" s="10"/>
      <c r="VZL32" s="10"/>
      <c r="VZM32" s="10"/>
      <c r="VZN32" s="10"/>
      <c r="VZO32" s="10"/>
      <c r="VZP32" s="10"/>
      <c r="VZQ32" s="10"/>
      <c r="VZR32" s="10"/>
      <c r="VZS32" s="10"/>
      <c r="VZT32" s="10"/>
      <c r="VZU32" s="10"/>
      <c r="VZV32" s="10"/>
      <c r="VZW32" s="10"/>
      <c r="VZX32" s="10"/>
      <c r="VZY32" s="10"/>
      <c r="VZZ32" s="10"/>
      <c r="WAA32" s="10"/>
      <c r="WAB32" s="10"/>
      <c r="WAC32" s="10"/>
      <c r="WAD32" s="10"/>
      <c r="WAE32" s="10"/>
      <c r="WAF32" s="10"/>
      <c r="WAG32" s="10"/>
      <c r="WAH32" s="10"/>
      <c r="WAI32" s="10"/>
      <c r="WAJ32" s="10"/>
      <c r="WAK32" s="10"/>
      <c r="WAL32" s="10"/>
      <c r="WAM32" s="10"/>
      <c r="WAN32" s="10"/>
      <c r="WAO32" s="10"/>
      <c r="WAP32" s="10"/>
      <c r="WAQ32" s="10"/>
      <c r="WAR32" s="10"/>
      <c r="WAS32" s="10"/>
      <c r="WAT32" s="10"/>
      <c r="WAU32" s="10"/>
      <c r="WAV32" s="10"/>
      <c r="WAW32" s="10"/>
      <c r="WAX32" s="10"/>
      <c r="WAY32" s="10"/>
      <c r="WAZ32" s="10"/>
      <c r="WBA32" s="10"/>
      <c r="WBB32" s="10"/>
      <c r="WBC32" s="10"/>
      <c r="WBD32" s="10"/>
      <c r="WBE32" s="10"/>
      <c r="WBF32" s="10"/>
      <c r="WBG32" s="10"/>
      <c r="WBH32" s="10"/>
      <c r="WBI32" s="10"/>
      <c r="WBJ32" s="10"/>
      <c r="WBK32" s="10"/>
      <c r="WBL32" s="10"/>
      <c r="WBM32" s="10"/>
      <c r="WBN32" s="10"/>
      <c r="WBO32" s="10"/>
      <c r="WBP32" s="10"/>
      <c r="WBQ32" s="10"/>
      <c r="WBR32" s="10"/>
      <c r="WBS32" s="10"/>
      <c r="WBT32" s="10"/>
      <c r="WBU32" s="10"/>
      <c r="WBV32" s="10"/>
      <c r="WBW32" s="10"/>
      <c r="WBX32" s="10"/>
      <c r="WBY32" s="10"/>
      <c r="WBZ32" s="10"/>
      <c r="WCA32" s="10"/>
      <c r="WCB32" s="10"/>
      <c r="WCC32" s="10"/>
      <c r="WCD32" s="10"/>
      <c r="WCE32" s="10"/>
      <c r="WCF32" s="10"/>
      <c r="WCG32" s="10"/>
      <c r="WCH32" s="10"/>
      <c r="WCI32" s="10"/>
      <c r="WCJ32" s="10"/>
      <c r="WCK32" s="10"/>
      <c r="WCL32" s="10"/>
      <c r="WCM32" s="10"/>
      <c r="WCN32" s="10"/>
      <c r="WCO32" s="10"/>
      <c r="WCP32" s="10"/>
      <c r="WCQ32" s="10"/>
      <c r="WCR32" s="10"/>
      <c r="WCS32" s="10"/>
      <c r="WCT32" s="10"/>
      <c r="WCU32" s="10"/>
      <c r="WCV32" s="10"/>
      <c r="WCW32" s="10"/>
      <c r="WCX32" s="10"/>
      <c r="WCY32" s="10"/>
      <c r="WCZ32" s="10"/>
      <c r="WDA32" s="10"/>
      <c r="WDB32" s="10"/>
      <c r="WDC32" s="10"/>
      <c r="WDD32" s="10"/>
      <c r="WDE32" s="10"/>
      <c r="WDF32" s="10"/>
      <c r="WDG32" s="10"/>
      <c r="WDH32" s="10"/>
      <c r="WDI32" s="10"/>
      <c r="WDJ32" s="10"/>
      <c r="WDK32" s="10"/>
      <c r="WDL32" s="10"/>
      <c r="WDM32" s="10"/>
      <c r="WDN32" s="10"/>
      <c r="WDO32" s="10"/>
      <c r="WDP32" s="10"/>
      <c r="WDQ32" s="10"/>
      <c r="WDR32" s="10"/>
      <c r="WDS32" s="10"/>
      <c r="WDT32" s="10"/>
      <c r="WDU32" s="10"/>
      <c r="WDV32" s="10"/>
      <c r="WDW32" s="10"/>
      <c r="WDX32" s="10"/>
      <c r="WDY32" s="10"/>
      <c r="WDZ32" s="10"/>
      <c r="WEA32" s="10"/>
      <c r="WEB32" s="10"/>
      <c r="WEC32" s="10"/>
      <c r="WED32" s="10"/>
      <c r="WEE32" s="10"/>
      <c r="WEF32" s="10"/>
      <c r="WEG32" s="10"/>
      <c r="WEH32" s="10"/>
      <c r="WEI32" s="10"/>
      <c r="WEJ32" s="10"/>
      <c r="WEK32" s="10"/>
      <c r="WEL32" s="10"/>
      <c r="WEM32" s="10"/>
      <c r="WEN32" s="10"/>
      <c r="WEO32" s="10"/>
      <c r="WEP32" s="10"/>
      <c r="WEQ32" s="10"/>
      <c r="WER32" s="10"/>
      <c r="WES32" s="10"/>
      <c r="WET32" s="10"/>
      <c r="WEU32" s="10"/>
      <c r="WEV32" s="10"/>
      <c r="WEW32" s="10"/>
      <c r="WEX32" s="10"/>
      <c r="WEY32" s="10"/>
      <c r="WEZ32" s="10"/>
      <c r="WFA32" s="10"/>
      <c r="WFB32" s="10"/>
      <c r="WFC32" s="10"/>
      <c r="WFD32" s="10"/>
      <c r="WFE32" s="10"/>
      <c r="WFF32" s="10"/>
      <c r="WFG32" s="10"/>
      <c r="WFH32" s="10"/>
      <c r="WFI32" s="10"/>
      <c r="WFJ32" s="10"/>
      <c r="WFK32" s="10"/>
      <c r="WFL32" s="10"/>
      <c r="WFM32" s="10"/>
      <c r="WFN32" s="10"/>
      <c r="WFO32" s="10"/>
      <c r="WFP32" s="10"/>
      <c r="WFQ32" s="10"/>
      <c r="WFR32" s="10"/>
      <c r="WFS32" s="10"/>
      <c r="WFT32" s="10"/>
      <c r="WFU32" s="10"/>
      <c r="WFV32" s="10"/>
      <c r="WFW32" s="10"/>
      <c r="WFX32" s="10"/>
      <c r="WFY32" s="10"/>
      <c r="WFZ32" s="10"/>
      <c r="WGA32" s="10"/>
      <c r="WGB32" s="10"/>
      <c r="WGC32" s="10"/>
      <c r="WGD32" s="10"/>
      <c r="WGE32" s="10"/>
      <c r="WGF32" s="10"/>
      <c r="WGG32" s="10"/>
      <c r="WGH32" s="10"/>
      <c r="WGI32" s="10"/>
      <c r="WGJ32" s="10"/>
      <c r="WGK32" s="10"/>
      <c r="WGL32" s="10"/>
      <c r="WGM32" s="10"/>
      <c r="WGN32" s="10"/>
      <c r="WGO32" s="10"/>
      <c r="WGP32" s="10"/>
      <c r="WGQ32" s="10"/>
      <c r="WGR32" s="10"/>
      <c r="WGS32" s="10"/>
      <c r="WGT32" s="10"/>
      <c r="WGU32" s="10"/>
      <c r="WGV32" s="10"/>
      <c r="WGW32" s="10"/>
      <c r="WGX32" s="10"/>
      <c r="WGY32" s="10"/>
      <c r="WGZ32" s="10"/>
      <c r="WHA32" s="10"/>
      <c r="WHB32" s="10"/>
      <c r="WHC32" s="10"/>
      <c r="WHD32" s="10"/>
      <c r="WHE32" s="10"/>
      <c r="WHF32" s="10"/>
      <c r="WHG32" s="10"/>
      <c r="WHH32" s="10"/>
      <c r="WHI32" s="10"/>
      <c r="WHJ32" s="10"/>
      <c r="WHK32" s="10"/>
      <c r="WHL32" s="10"/>
      <c r="WHM32" s="10"/>
      <c r="WHN32" s="10"/>
      <c r="WHO32" s="10"/>
      <c r="WHP32" s="10"/>
      <c r="WHQ32" s="10"/>
      <c r="WHR32" s="10"/>
      <c r="WHS32" s="10"/>
      <c r="WHT32" s="10"/>
      <c r="WHU32" s="10"/>
      <c r="WHV32" s="10"/>
      <c r="WHW32" s="10"/>
      <c r="WHX32" s="10"/>
      <c r="WHY32" s="10"/>
      <c r="WHZ32" s="10"/>
      <c r="WIA32" s="10"/>
      <c r="WIB32" s="10"/>
      <c r="WIC32" s="10"/>
      <c r="WID32" s="10"/>
      <c r="WIE32" s="10"/>
      <c r="WIF32" s="10"/>
      <c r="WIG32" s="10"/>
      <c r="WIH32" s="10"/>
      <c r="WII32" s="10"/>
      <c r="WIJ32" s="10"/>
      <c r="WIK32" s="10"/>
      <c r="WIL32" s="10"/>
      <c r="WIM32" s="10"/>
      <c r="WIN32" s="10"/>
      <c r="WIO32" s="10"/>
      <c r="WIP32" s="10"/>
      <c r="WIQ32" s="10"/>
      <c r="WIR32" s="10"/>
      <c r="WIS32" s="10"/>
      <c r="WIT32" s="10"/>
      <c r="WIU32" s="10"/>
      <c r="WIV32" s="10"/>
      <c r="WIW32" s="10"/>
      <c r="WIX32" s="10"/>
      <c r="WIY32" s="10"/>
      <c r="WIZ32" s="10"/>
      <c r="WJA32" s="10"/>
      <c r="WJB32" s="10"/>
      <c r="WJC32" s="10"/>
      <c r="WJD32" s="10"/>
      <c r="WJE32" s="10"/>
      <c r="WJF32" s="10"/>
      <c r="WJG32" s="10"/>
      <c r="WJH32" s="10"/>
      <c r="WJI32" s="10"/>
      <c r="WJJ32" s="10"/>
      <c r="WJK32" s="10"/>
      <c r="WJL32" s="10"/>
      <c r="WJM32" s="10"/>
      <c r="WJN32" s="10"/>
      <c r="WJO32" s="10"/>
      <c r="WJP32" s="10"/>
      <c r="WJQ32" s="10"/>
      <c r="WJR32" s="10"/>
      <c r="WJS32" s="10"/>
      <c r="WJT32" s="10"/>
      <c r="WJU32" s="10"/>
      <c r="WJV32" s="10"/>
      <c r="WJW32" s="10"/>
      <c r="WJX32" s="10"/>
      <c r="WJY32" s="10"/>
      <c r="WJZ32" s="10"/>
      <c r="WKA32" s="10"/>
      <c r="WKB32" s="10"/>
      <c r="WKC32" s="10"/>
      <c r="WKD32" s="10"/>
      <c r="WKE32" s="10"/>
      <c r="WKF32" s="10"/>
      <c r="WKG32" s="10"/>
      <c r="WKH32" s="10"/>
      <c r="WKI32" s="10"/>
      <c r="WKJ32" s="10"/>
      <c r="WKK32" s="10"/>
      <c r="WKL32" s="10"/>
      <c r="WKM32" s="10"/>
      <c r="WKN32" s="10"/>
      <c r="WKO32" s="10"/>
      <c r="WKP32" s="10"/>
      <c r="WKQ32" s="10"/>
      <c r="WKR32" s="10"/>
      <c r="WKS32" s="10"/>
      <c r="WKT32" s="10"/>
      <c r="WKU32" s="10"/>
      <c r="WKV32" s="10"/>
      <c r="WKW32" s="10"/>
      <c r="WKX32" s="10"/>
      <c r="WKY32" s="10"/>
      <c r="WKZ32" s="10"/>
      <c r="WLA32" s="10"/>
      <c r="WLB32" s="10"/>
      <c r="WLC32" s="10"/>
      <c r="WLD32" s="10"/>
      <c r="WLE32" s="10"/>
      <c r="WLF32" s="10"/>
      <c r="WLG32" s="10"/>
      <c r="WLH32" s="10"/>
      <c r="WLI32" s="10"/>
      <c r="WLJ32" s="10"/>
      <c r="WLK32" s="10"/>
      <c r="WLL32" s="10"/>
      <c r="WLM32" s="10"/>
      <c r="WLN32" s="10"/>
      <c r="WLO32" s="10"/>
      <c r="WLP32" s="10"/>
      <c r="WLQ32" s="10"/>
      <c r="WLR32" s="10"/>
      <c r="WLS32" s="10"/>
      <c r="WLT32" s="10"/>
      <c r="WLU32" s="10"/>
      <c r="WLV32" s="10"/>
      <c r="WLW32" s="10"/>
      <c r="WLX32" s="10"/>
      <c r="WLY32" s="10"/>
      <c r="WLZ32" s="10"/>
      <c r="WMA32" s="10"/>
      <c r="WMB32" s="10"/>
      <c r="WMC32" s="10"/>
      <c r="WMD32" s="10"/>
      <c r="WME32" s="10"/>
      <c r="WMF32" s="10"/>
      <c r="WMG32" s="10"/>
      <c r="WMH32" s="10"/>
      <c r="WMI32" s="10"/>
      <c r="WMJ32" s="10"/>
      <c r="WMK32" s="10"/>
      <c r="WML32" s="10"/>
      <c r="WMM32" s="10"/>
      <c r="WMN32" s="10"/>
      <c r="WMO32" s="10"/>
      <c r="WMP32" s="10"/>
      <c r="WMQ32" s="10"/>
      <c r="WMR32" s="10"/>
      <c r="WMS32" s="10"/>
      <c r="WMT32" s="10"/>
      <c r="WMU32" s="10"/>
      <c r="WMV32" s="10"/>
      <c r="WMW32" s="10"/>
      <c r="WMX32" s="10"/>
      <c r="WMY32" s="10"/>
      <c r="WMZ32" s="10"/>
      <c r="WNA32" s="10"/>
      <c r="WNB32" s="10"/>
      <c r="WNC32" s="10"/>
      <c r="WND32" s="10"/>
      <c r="WNE32" s="10"/>
      <c r="WNF32" s="10"/>
      <c r="WNG32" s="10"/>
      <c r="WNH32" s="10"/>
      <c r="WNI32" s="10"/>
      <c r="WNJ32" s="10"/>
      <c r="WNK32" s="10"/>
      <c r="WNL32" s="10"/>
      <c r="WNM32" s="10"/>
      <c r="WNN32" s="10"/>
      <c r="WNO32" s="10"/>
      <c r="WNP32" s="10"/>
      <c r="WNQ32" s="10"/>
      <c r="WNR32" s="10"/>
      <c r="WNS32" s="10"/>
      <c r="WNT32" s="10"/>
      <c r="WNU32" s="10"/>
      <c r="WNV32" s="10"/>
      <c r="WNW32" s="10"/>
      <c r="WNX32" s="10"/>
      <c r="WNY32" s="10"/>
      <c r="WNZ32" s="10"/>
      <c r="WOA32" s="10"/>
      <c r="WOB32" s="10"/>
      <c r="WOC32" s="10"/>
      <c r="WOD32" s="10"/>
      <c r="WOE32" s="10"/>
      <c r="WOF32" s="10"/>
      <c r="WOG32" s="10"/>
      <c r="WOH32" s="10"/>
      <c r="WOI32" s="10"/>
      <c r="WOJ32" s="10"/>
      <c r="WOK32" s="10"/>
      <c r="WOL32" s="10"/>
      <c r="WOM32" s="10"/>
      <c r="WON32" s="10"/>
      <c r="WOO32" s="10"/>
      <c r="WOP32" s="10"/>
      <c r="WOQ32" s="10"/>
      <c r="WOR32" s="10"/>
      <c r="WOS32" s="10"/>
      <c r="WOT32" s="10"/>
      <c r="WOU32" s="10"/>
      <c r="WOV32" s="10"/>
      <c r="WOW32" s="10"/>
      <c r="WOX32" s="10"/>
      <c r="WOY32" s="10"/>
      <c r="WOZ32" s="10"/>
      <c r="WPA32" s="10"/>
      <c r="WPB32" s="10"/>
      <c r="WPC32" s="10"/>
      <c r="WPD32" s="10"/>
      <c r="WPE32" s="10"/>
      <c r="WPF32" s="10"/>
      <c r="WPG32" s="10"/>
      <c r="WPH32" s="10"/>
      <c r="WPI32" s="10"/>
      <c r="WPJ32" s="10"/>
      <c r="WPK32" s="10"/>
      <c r="WPL32" s="10"/>
      <c r="WPM32" s="10"/>
      <c r="WPN32" s="10"/>
      <c r="WPO32" s="10"/>
      <c r="WPP32" s="10"/>
      <c r="WPQ32" s="10"/>
      <c r="WPR32" s="10"/>
      <c r="WPS32" s="10"/>
      <c r="WPT32" s="10"/>
      <c r="WPU32" s="10"/>
      <c r="WPV32" s="10"/>
      <c r="WPW32" s="10"/>
      <c r="WPX32" s="10"/>
      <c r="WPY32" s="10"/>
      <c r="WPZ32" s="10"/>
      <c r="WQA32" s="10"/>
      <c r="WQB32" s="10"/>
      <c r="WQC32" s="10"/>
      <c r="WQD32" s="10"/>
      <c r="WQE32" s="10"/>
      <c r="WQF32" s="10"/>
      <c r="WQG32" s="10"/>
      <c r="WQH32" s="10"/>
      <c r="WQI32" s="10"/>
      <c r="WQJ32" s="10"/>
      <c r="WQK32" s="10"/>
      <c r="WQL32" s="10"/>
      <c r="WQM32" s="10"/>
      <c r="WQN32" s="10"/>
      <c r="WQO32" s="10"/>
      <c r="WQP32" s="10"/>
      <c r="WQQ32" s="10"/>
      <c r="WQR32" s="10"/>
      <c r="WQS32" s="10"/>
      <c r="WQT32" s="10"/>
      <c r="WQU32" s="10"/>
      <c r="WQV32" s="10"/>
      <c r="WQW32" s="10"/>
      <c r="WQX32" s="10"/>
      <c r="WQY32" s="10"/>
      <c r="WQZ32" s="10"/>
      <c r="WRA32" s="10"/>
      <c r="WRB32" s="10"/>
      <c r="WRC32" s="10"/>
      <c r="WRD32" s="10"/>
      <c r="WRE32" s="10"/>
      <c r="WRF32" s="10"/>
      <c r="WRG32" s="10"/>
      <c r="WRH32" s="10"/>
      <c r="WRI32" s="10"/>
      <c r="WRJ32" s="10"/>
      <c r="WRK32" s="10"/>
      <c r="WRL32" s="10"/>
      <c r="WRM32" s="10"/>
      <c r="WRN32" s="10"/>
      <c r="WRO32" s="10"/>
      <c r="WRP32" s="10"/>
      <c r="WRQ32" s="10"/>
      <c r="WRR32" s="10"/>
      <c r="WRS32" s="10"/>
      <c r="WRT32" s="10"/>
      <c r="WRU32" s="10"/>
      <c r="WRV32" s="10"/>
      <c r="WRW32" s="10"/>
      <c r="WRX32" s="10"/>
      <c r="WRY32" s="10"/>
      <c r="WRZ32" s="10"/>
      <c r="WSA32" s="10"/>
      <c r="WSB32" s="10"/>
      <c r="WSC32" s="10"/>
      <c r="WSD32" s="10"/>
      <c r="WSE32" s="10"/>
      <c r="WSF32" s="10"/>
      <c r="WSG32" s="10"/>
      <c r="WSH32" s="10"/>
      <c r="WSI32" s="10"/>
      <c r="WSJ32" s="10"/>
      <c r="WSK32" s="10"/>
      <c r="WSL32" s="10"/>
      <c r="WSM32" s="10"/>
      <c r="WSN32" s="10"/>
      <c r="WSO32" s="10"/>
      <c r="WSP32" s="10"/>
      <c r="WSQ32" s="10"/>
      <c r="WSR32" s="10"/>
      <c r="WSS32" s="10"/>
      <c r="WST32" s="10"/>
      <c r="WSU32" s="10"/>
      <c r="WSV32" s="10"/>
      <c r="WSW32" s="10"/>
      <c r="WSX32" s="10"/>
      <c r="WSY32" s="10"/>
      <c r="WSZ32" s="10"/>
      <c r="WTA32" s="10"/>
      <c r="WTB32" s="10"/>
      <c r="WTC32" s="10"/>
      <c r="WTD32" s="10"/>
      <c r="WTE32" s="10"/>
      <c r="WTF32" s="10"/>
      <c r="WTG32" s="10"/>
      <c r="WTH32" s="10"/>
      <c r="WTI32" s="10"/>
      <c r="WTJ32" s="10"/>
      <c r="WTK32" s="10"/>
      <c r="WTL32" s="10"/>
      <c r="WTM32" s="10"/>
      <c r="WTN32" s="10"/>
      <c r="WTO32" s="10"/>
      <c r="WTP32" s="10"/>
      <c r="WTQ32" s="10"/>
      <c r="WTR32" s="10"/>
      <c r="WTS32" s="10"/>
      <c r="WTT32" s="10"/>
      <c r="WTU32" s="10"/>
      <c r="WTV32" s="10"/>
      <c r="WTW32" s="10"/>
      <c r="WTX32" s="10"/>
      <c r="WTY32" s="10"/>
      <c r="WTZ32" s="10"/>
      <c r="WUA32" s="10"/>
      <c r="WUB32" s="10"/>
      <c r="WUC32" s="10"/>
      <c r="WUD32" s="10"/>
      <c r="WUE32" s="10"/>
      <c r="WUF32" s="10"/>
      <c r="WUG32" s="10"/>
      <c r="WUH32" s="10"/>
      <c r="WUI32" s="10"/>
      <c r="WUJ32" s="10"/>
    </row>
    <row r="33" spans="1:16104" ht="15.75" customHeight="1" x14ac:dyDescent="0.2">
      <c r="A33" s="22">
        <v>210058</v>
      </c>
      <c r="B33" s="22" t="s">
        <v>103</v>
      </c>
      <c r="C33" s="118">
        <f>VLOOKUP(A33,'[5]FY24 Revenue Split'!$A$4:$F$57,4,FALSE)</f>
        <v>143429729.46377787</v>
      </c>
      <c r="D33" s="71">
        <f>IFERROR(VLOOKUP($A33,'PAU Performance'!$A:$F,6,FALSE),"")</f>
        <v>0</v>
      </c>
      <c r="E33" s="51">
        <f>IFERROR(D33/$D$53*Savings!$C$8*Savings!$C$16,"")</f>
        <v>0</v>
      </c>
      <c r="F33" s="88">
        <f t="shared" ref="F33:F51" si="11">IFERROR(E33*$C33,"")</f>
        <v>0</v>
      </c>
      <c r="G33" s="53">
        <f>IFERROR(F33*Savings!$C$9*Savings!$C$16/$F$53,"")</f>
        <v>0</v>
      </c>
      <c r="H33" s="20">
        <v>0</v>
      </c>
      <c r="I33" s="21">
        <f>H33/$H$53*Savings!$C$8*Savings!$C$17</f>
        <v>0</v>
      </c>
      <c r="J33" s="88">
        <f t="shared" si="1"/>
        <v>0</v>
      </c>
      <c r="K33" s="53">
        <f>IFERROR(J33*Savings!$C$9*Savings!$C$17/$J$53,"")</f>
        <v>0</v>
      </c>
      <c r="L33" s="88">
        <f t="shared" si="2"/>
        <v>0</v>
      </c>
      <c r="M33" s="70">
        <f t="shared" si="10"/>
        <v>0</v>
      </c>
      <c r="N33" s="128"/>
      <c r="O33" s="129"/>
      <c r="P33" s="129">
        <f t="shared" si="9"/>
        <v>0</v>
      </c>
      <c r="Q33" s="130">
        <f t="shared" si="6"/>
        <v>0</v>
      </c>
      <c r="R33" s="129">
        <f t="shared" si="7"/>
        <v>0</v>
      </c>
      <c r="S33" s="128">
        <f t="shared" si="8"/>
        <v>0</v>
      </c>
      <c r="T33" s="121"/>
    </row>
    <row r="34" spans="1:16104" ht="15.75" customHeight="1" x14ac:dyDescent="0.2">
      <c r="A34" s="22">
        <v>210011</v>
      </c>
      <c r="B34" s="22" t="s">
        <v>74</v>
      </c>
      <c r="C34" s="118">
        <f>VLOOKUP(A34,'[5]FY24 Revenue Split'!$A$4:$F$57,4,FALSE)</f>
        <v>505842462.01089501</v>
      </c>
      <c r="D34" s="71">
        <f>IFERROR(VLOOKUP($A34,'PAU Performance'!$A:$F,6,FALSE),"")</f>
        <v>12.600504349483778</v>
      </c>
      <c r="E34" s="51">
        <f>IFERROR(D34/$D$53*Savings!$C$8*Savings!$C$16,"")</f>
        <v>-1.7170845556398922E-3</v>
      </c>
      <c r="F34" s="88">
        <f t="shared" si="11"/>
        <v>-868574.27910576668</v>
      </c>
      <c r="G34" s="53">
        <f>IFERROR(F34*Savings!$C$9*Savings!$C$16/$F$53,"")</f>
        <v>-652336.46074593475</v>
      </c>
      <c r="H34" s="20">
        <f>IFERROR(VLOOKUP(A34,'PAU Performance'!A:C,3,FALSE),"")</f>
        <v>6.8067299999999997E-2</v>
      </c>
      <c r="I34" s="21">
        <f>H34/$H$53*Savings!$C$8*Savings!$C$17</f>
        <v>-2.5789137172602603E-3</v>
      </c>
      <c r="J34" s="88">
        <f t="shared" si="1"/>
        <v>-1304524.0640525992</v>
      </c>
      <c r="K34" s="53">
        <f>IFERROR(J34*Savings!$C$9*Savings!$C$17/$J$53,"")</f>
        <v>-1316840.7150243125</v>
      </c>
      <c r="L34" s="88">
        <f t="shared" si="2"/>
        <v>-1969177.1757702474</v>
      </c>
      <c r="M34" s="70">
        <f t="shared" si="10"/>
        <v>-3.8928665022349082E-3</v>
      </c>
      <c r="N34" s="128">
        <f t="shared" ref="N34:N51" si="12">IF(M34&lt;0,M34-$M$53,0)</f>
        <v>-9.2866502234908218E-5</v>
      </c>
      <c r="O34" s="129">
        <f t="shared" ref="O34:O51" si="13">N34*C34</f>
        <v>-46975.820128846259</v>
      </c>
      <c r="P34" s="129">
        <f>IF(((L34/$L$53)*(0-$O$53)+O34)&gt;0,0,((L34/$L$53)*(0-$O$53)+O34))</f>
        <v>-19493.480381234254</v>
      </c>
      <c r="Q34" s="130">
        <f t="shared" si="6"/>
        <v>-3.853666278576352E-5</v>
      </c>
      <c r="R34" s="129">
        <f t="shared" si="7"/>
        <v>1949683.695389013</v>
      </c>
      <c r="S34" s="128">
        <f t="shared" si="8"/>
        <v>3.8543298394491448E-3</v>
      </c>
      <c r="T34" s="121"/>
    </row>
    <row r="35" spans="1:16104" ht="15.75" customHeight="1" x14ac:dyDescent="0.2">
      <c r="A35" s="22">
        <v>210002</v>
      </c>
      <c r="B35" s="22" t="s">
        <v>60</v>
      </c>
      <c r="C35" s="118">
        <v>2128444568.6540494</v>
      </c>
      <c r="D35" s="71">
        <f>IFERROR(VLOOKUP($A35,'PAU Performance'!$A:$F,6,FALSE),"")</f>
        <v>22.999210926214726</v>
      </c>
      <c r="E35" s="51">
        <f>IFERROR(D35/$D$53*Savings!$C$8*Savings!$C$16,"")</f>
        <v>-3.1341277125090214E-3</v>
      </c>
      <c r="F35" s="88">
        <f t="shared" si="11"/>
        <v>-6670817.1071579671</v>
      </c>
      <c r="G35" s="53">
        <f>IFERROR(F35*Savings!$C$9*Savings!$C$16/$F$53,"")</f>
        <v>-5010069.1750244256</v>
      </c>
      <c r="H35" s="20">
        <f>IFERROR(VLOOKUP(A35,'PAU Performance'!A:C,3,FALSE),"")</f>
        <v>4.2385100000000002E-2</v>
      </c>
      <c r="I35" s="21">
        <f>H35/$H$53*Savings!$C$8*Savings!$C$17</f>
        <v>-1.6058741245421498E-3</v>
      </c>
      <c r="J35" s="88">
        <f t="shared" si="1"/>
        <v>-3418014.058323815</v>
      </c>
      <c r="K35" s="53">
        <f>IFERROR(J35*Savings!$C$9*Savings!$C$17/$J$53,"")</f>
        <v>-3450285.2040487942</v>
      </c>
      <c r="L35" s="88">
        <f t="shared" si="2"/>
        <v>-8460354.3790732194</v>
      </c>
      <c r="M35" s="70">
        <f t="shared" si="10"/>
        <v>-3.974900029660269E-3</v>
      </c>
      <c r="N35" s="128">
        <f t="shared" si="12"/>
        <v>-1.74900029660269E-4</v>
      </c>
      <c r="O35" s="129">
        <f t="shared" si="13"/>
        <v>-372265.01818783168</v>
      </c>
      <c r="P35" s="129">
        <f t="shared" si="9"/>
        <v>-254190.15103427533</v>
      </c>
      <c r="Q35" s="130">
        <f t="shared" si="6"/>
        <v>-1.1942530934456795E-4</v>
      </c>
      <c r="R35" s="129">
        <f t="shared" si="7"/>
        <v>8206164.2280389443</v>
      </c>
      <c r="S35" s="128">
        <f t="shared" si="8"/>
        <v>3.855474720315701E-3</v>
      </c>
      <c r="T35" s="121"/>
    </row>
    <row r="36" spans="1:16104" ht="15.75" customHeight="1" x14ac:dyDescent="0.2">
      <c r="A36" s="22">
        <v>210033</v>
      </c>
      <c r="B36" s="22" t="s">
        <v>88</v>
      </c>
      <c r="C36" s="118">
        <f>VLOOKUP(A36,'[5]FY24 Revenue Split'!$A$4:$F$57,4,FALSE)</f>
        <v>271856626.54364073</v>
      </c>
      <c r="D36" s="71">
        <f>IFERROR(VLOOKUP($A36,'PAU Performance'!$A:$F,6,FALSE),"")</f>
        <v>12.015257029429446</v>
      </c>
      <c r="E36" s="51">
        <f>IFERROR(D36/$D$53*Savings!$C$8*Savings!$C$16,"")</f>
        <v>-1.6373322610790718E-3</v>
      </c>
      <c r="F36" s="88">
        <f t="shared" si="11"/>
        <v>-445119.62502802809</v>
      </c>
      <c r="G36" s="53">
        <f>IFERROR(F36*Savings!$C$9*Savings!$C$16/$F$53,"")</f>
        <v>-334303.89062209753</v>
      </c>
      <c r="H36" s="20">
        <f>IFERROR(VLOOKUP(A36,'PAU Performance'!A:C,3,FALSE),"")</f>
        <v>7.1864399999999995E-2</v>
      </c>
      <c r="I36" s="21">
        <f>H36/$H$53*Savings!$C$8*Savings!$C$17</f>
        <v>-2.7227771182738005E-3</v>
      </c>
      <c r="J36" s="88">
        <f t="shared" si="1"/>
        <v>-740205.00220413087</v>
      </c>
      <c r="K36" s="53">
        <f>IFERROR(J36*Savings!$C$9*Savings!$C$17/$J$53,"")</f>
        <v>-747193.64036795474</v>
      </c>
      <c r="L36" s="88">
        <f t="shared" si="2"/>
        <v>-1081497.5309900523</v>
      </c>
      <c r="M36" s="70">
        <f t="shared" si="10"/>
        <v>-3.9781908013062214E-3</v>
      </c>
      <c r="N36" s="128">
        <f t="shared" si="12"/>
        <v>-1.7819080130622141E-4</v>
      </c>
      <c r="O36" s="129">
        <f t="shared" si="13"/>
        <v>-48442.350124217526</v>
      </c>
      <c r="P36" s="129">
        <f t="shared" si="9"/>
        <v>-33348.694282281256</v>
      </c>
      <c r="Q36" s="130">
        <f t="shared" si="6"/>
        <v>-1.2267015414070784E-4</v>
      </c>
      <c r="R36" s="129">
        <f t="shared" si="7"/>
        <v>1048148.8367077711</v>
      </c>
      <c r="S36" s="128">
        <f t="shared" si="8"/>
        <v>3.8555206471655138E-3</v>
      </c>
      <c r="T36" s="121"/>
    </row>
    <row r="37" spans="1:16104" ht="15.75" customHeight="1" x14ac:dyDescent="0.2">
      <c r="A37" s="22">
        <v>210012</v>
      </c>
      <c r="B37" s="22" t="s">
        <v>75</v>
      </c>
      <c r="C37" s="118">
        <f>VLOOKUP(A37,'[5]FY24 Revenue Split'!$A$4:$F$57,4,FALSE)</f>
        <v>936875960.22956717</v>
      </c>
      <c r="D37" s="71">
        <f>IFERROR(VLOOKUP($A37,'PAU Performance'!$A:$F,6,FALSE),"")</f>
        <v>17.758104241955895</v>
      </c>
      <c r="E37" s="51">
        <f>IFERROR(D37/$D$53*Savings!$C$8*Savings!$C$16,"")</f>
        <v>-2.4199163529954213E-3</v>
      </c>
      <c r="F37" s="88">
        <f t="shared" si="11"/>
        <v>-2267161.4568878175</v>
      </c>
      <c r="G37" s="53">
        <f>IFERROR(F37*Savings!$C$9*Savings!$C$16/$F$53,"")</f>
        <v>-1702735.2942668747</v>
      </c>
      <c r="H37" s="20">
        <f>IFERROR(VLOOKUP(A37,'PAU Performance'!A:C,3,FALSE),"")</f>
        <v>5.6847300000000003E-2</v>
      </c>
      <c r="I37" s="21">
        <f>H37/$H$53*Savings!$C$8*Savings!$C$17</f>
        <v>-2.153813677921839E-3</v>
      </c>
      <c r="J37" s="88">
        <f t="shared" si="1"/>
        <v>-2017856.2576585987</v>
      </c>
      <c r="K37" s="53">
        <f>IFERROR(J37*Savings!$C$9*Savings!$C$17/$J$53,"")</f>
        <v>-2036907.827439121</v>
      </c>
      <c r="L37" s="88">
        <f t="shared" si="2"/>
        <v>-3739643.1217059959</v>
      </c>
      <c r="M37" s="70">
        <f t="shared" si="10"/>
        <v>-3.9916096478659277E-3</v>
      </c>
      <c r="N37" s="128">
        <f t="shared" si="12"/>
        <v>-1.9160964786592771E-4</v>
      </c>
      <c r="O37" s="129">
        <f t="shared" si="13"/>
        <v>-179514.47283364026</v>
      </c>
      <c r="P37" s="129">
        <f t="shared" si="9"/>
        <v>-127323.05802844671</v>
      </c>
      <c r="Q37" s="130">
        <f t="shared" si="6"/>
        <v>-1.359017238495992E-4</v>
      </c>
      <c r="R37" s="129">
        <f t="shared" si="7"/>
        <v>3612320.0636775494</v>
      </c>
      <c r="S37" s="128">
        <f t="shared" si="8"/>
        <v>3.8557079240163286E-3</v>
      </c>
      <c r="T37" s="121"/>
    </row>
    <row r="38" spans="1:16104" ht="15.75" customHeight="1" x14ac:dyDescent="0.2">
      <c r="A38" s="22">
        <v>210062</v>
      </c>
      <c r="B38" s="22" t="s">
        <v>106</v>
      </c>
      <c r="C38" s="118">
        <f>VLOOKUP(A38,'[5]FY24 Revenue Split'!$A$4:$F$57,4,FALSE)</f>
        <v>326791213.78018486</v>
      </c>
      <c r="D38" s="71">
        <f>IFERROR(VLOOKUP($A38,'PAU Performance'!$A:$F,6,FALSE),"")</f>
        <v>12.424290503907786</v>
      </c>
      <c r="E38" s="51">
        <f>IFERROR(D38/$D$53*Savings!$C$8*Savings!$C$16,"")</f>
        <v>-1.6930717015241883E-3</v>
      </c>
      <c r="F38" s="88">
        <f t="shared" si="11"/>
        <v>-553280.95635797235</v>
      </c>
      <c r="G38" s="53">
        <f>IFERROR(F38*Savings!$C$9*Savings!$C$16/$F$53,"")</f>
        <v>-415537.68002464145</v>
      </c>
      <c r="H38" s="20">
        <f>IFERROR(VLOOKUP(A38,'PAU Performance'!A:C,3,FALSE),"")</f>
        <v>7.2031800000000007E-2</v>
      </c>
      <c r="I38" s="21">
        <f>H38/$H$53*Savings!$C$8*Savings!$C$17</f>
        <v>-2.7291195199302403E-3</v>
      </c>
      <c r="J38" s="88">
        <f t="shared" si="1"/>
        <v>-891852.28046919859</v>
      </c>
      <c r="K38" s="53">
        <f>IFERROR(J38*Savings!$C$9*Savings!$C$17/$J$53,"")</f>
        <v>-900272.69490198488</v>
      </c>
      <c r="L38" s="88">
        <f t="shared" si="2"/>
        <v>-1315810.3749266262</v>
      </c>
      <c r="M38" s="70">
        <f t="shared" si="10"/>
        <v>-4.0264557902456406E-3</v>
      </c>
      <c r="N38" s="128">
        <f t="shared" si="12"/>
        <v>-2.264557902456406E-4</v>
      </c>
      <c r="O38" s="129">
        <f t="shared" si="13"/>
        <v>-74003.762561923839</v>
      </c>
      <c r="P38" s="129">
        <f t="shared" si="9"/>
        <v>-55639.976808099214</v>
      </c>
      <c r="Q38" s="130">
        <f t="shared" si="6"/>
        <v>-1.7026154456381828E-4</v>
      </c>
      <c r="R38" s="129">
        <f t="shared" si="7"/>
        <v>1260170.3981185269</v>
      </c>
      <c r="S38" s="128">
        <f t="shared" si="8"/>
        <v>3.8561942456818224E-3</v>
      </c>
      <c r="T38" s="121"/>
    </row>
    <row r="39" spans="1:16104" ht="15.75" customHeight="1" x14ac:dyDescent="0.2">
      <c r="A39" s="22">
        <v>210001</v>
      </c>
      <c r="B39" s="22" t="s">
        <v>67</v>
      </c>
      <c r="C39" s="118">
        <f>VLOOKUP(A39,'[5]FY24 Revenue Split'!$A$4:$F$57,4,FALSE)</f>
        <v>478467240.21290272</v>
      </c>
      <c r="D39" s="71">
        <f>IFERROR(VLOOKUP($A39,'PAU Performance'!$A:$F,6,FALSE),"")</f>
        <v>15.60225618313309</v>
      </c>
      <c r="E39" s="51">
        <f>IFERROR(D39/$D$53*Savings!$C$8*Savings!$C$16,"")</f>
        <v>-2.1261365721676369E-3</v>
      </c>
      <c r="F39" s="88">
        <f t="shared" si="11"/>
        <v>-1017286.6980007703</v>
      </c>
      <c r="G39" s="53">
        <f>IFERROR(F39*Savings!$C$9*Savings!$C$16/$F$53,"")</f>
        <v>-764025.8525971534</v>
      </c>
      <c r="H39" s="20">
        <f>IFERROR(VLOOKUP(A39,'PAU Performance'!A:C,3,FALSE),"")</f>
        <v>6.3970899999999997E-2</v>
      </c>
      <c r="I39" s="21">
        <f>H39/$H$53*Savings!$C$8*Savings!$C$17</f>
        <v>-2.423710526427291E-3</v>
      </c>
      <c r="J39" s="88">
        <f t="shared" si="1"/>
        <v>-1159666.0866546275</v>
      </c>
      <c r="K39" s="53">
        <f>IFERROR(J39*Savings!$C$9*Savings!$C$17/$J$53,"")</f>
        <v>-1170615.0624739663</v>
      </c>
      <c r="L39" s="88">
        <f t="shared" si="2"/>
        <v>-1934640.9150711196</v>
      </c>
      <c r="M39" s="70">
        <f t="shared" si="10"/>
        <v>-4.0434135348749595E-3</v>
      </c>
      <c r="N39" s="128">
        <f t="shared" si="12"/>
        <v>-2.4341353487495948E-4</v>
      </c>
      <c r="O39" s="129">
        <f t="shared" si="13"/>
        <v>-116465.40226208902</v>
      </c>
      <c r="P39" s="129">
        <f t="shared" si="9"/>
        <v>-89465.059392068419</v>
      </c>
      <c r="Q39" s="130">
        <f t="shared" si="6"/>
        <v>-1.8698262257675009E-4</v>
      </c>
      <c r="R39" s="129">
        <f t="shared" si="7"/>
        <v>1845175.855679051</v>
      </c>
      <c r="S39" s="128">
        <f t="shared" si="8"/>
        <v>3.8564309122982093E-3</v>
      </c>
      <c r="T39" s="121"/>
    </row>
    <row r="40" spans="1:16104" ht="15.75" customHeight="1" x14ac:dyDescent="0.2">
      <c r="A40" s="22">
        <v>210003</v>
      </c>
      <c r="B40" s="22" t="s">
        <v>171</v>
      </c>
      <c r="C40" s="118">
        <f>VLOOKUP(A40,'[5]FY24 Revenue Split'!$A$4:$F$57,4,FALSE)</f>
        <v>408625194.51869267</v>
      </c>
      <c r="D40" s="71">
        <f>IFERROR(VLOOKUP($A40,'PAU Performance'!$A:$F,6,FALSE),"")</f>
        <v>14.805325713621928</v>
      </c>
      <c r="E40" s="51">
        <f>IFERROR(D40/$D$53*Savings!$C$8*Savings!$C$16,"")</f>
        <v>-2.0175379825268561E-3</v>
      </c>
      <c r="F40" s="88">
        <f t="shared" si="11"/>
        <v>-824416.85055888735</v>
      </c>
      <c r="G40" s="53">
        <f>IFERROR(F40*Savings!$C$9*Savings!$C$16/$F$53,"")</f>
        <v>-619172.3418595579</v>
      </c>
      <c r="H40" s="20">
        <f>IFERROR(VLOOKUP(A40,'PAU Performance'!A:C,3,FALSE),"")</f>
        <v>6.8411299999999994E-2</v>
      </c>
      <c r="I40" s="21">
        <f>H40/$H$53*Savings!$C$8*Savings!$C$17</f>
        <v>-2.591947087450315E-3</v>
      </c>
      <c r="J40" s="88">
        <f t="shared" si="1"/>
        <v>-1059134.8827915438</v>
      </c>
      <c r="K40" s="53">
        <f>IFERROR(J40*Savings!$C$9*Savings!$C$17/$J$53,"")</f>
        <v>-1069134.6942498197</v>
      </c>
      <c r="L40" s="88">
        <f t="shared" si="2"/>
        <v>-1688307.0361093776</v>
      </c>
      <c r="M40" s="70">
        <f t="shared" si="10"/>
        <v>-4.1316763106053304E-3</v>
      </c>
      <c r="N40" s="128">
        <f t="shared" si="12"/>
        <v>-3.3167631060533045E-4</v>
      </c>
      <c r="O40" s="129">
        <f t="shared" si="13"/>
        <v>-135531.29693834548</v>
      </c>
      <c r="P40" s="129">
        <f t="shared" si="9"/>
        <v>-111968.85261614127</v>
      </c>
      <c r="Q40" s="130">
        <f t="shared" si="6"/>
        <v>-2.7401358045978054E-4</v>
      </c>
      <c r="R40" s="129">
        <f t="shared" si="7"/>
        <v>1576338.1834932363</v>
      </c>
      <c r="S40" s="128">
        <f t="shared" si="8"/>
        <v>3.8576627301455499E-3</v>
      </c>
      <c r="T40" s="121"/>
    </row>
    <row r="41" spans="1:16104" s="10" customFormat="1" ht="15.75" customHeight="1" x14ac:dyDescent="0.2">
      <c r="A41" s="22">
        <v>210009</v>
      </c>
      <c r="B41" s="22" t="s">
        <v>72</v>
      </c>
      <c r="C41" s="118">
        <f>VLOOKUP(A41,'[5]FY24 Revenue Split'!$A$4:$F$57,4,FALSE)</f>
        <v>2994468469.324101</v>
      </c>
      <c r="D41" s="71">
        <f>IFERROR(VLOOKUP($A41,'PAU Performance'!$A:$F,6,FALSE),"")</f>
        <v>22.632147544852998</v>
      </c>
      <c r="E41" s="51">
        <f>IFERROR(D41/$D$53*Savings!$C$8*Savings!$C$16,"")</f>
        <v>-3.0841075827113596E-3</v>
      </c>
      <c r="F41" s="88">
        <f t="shared" si="11"/>
        <v>-9235262.9124325383</v>
      </c>
      <c r="G41" s="53">
        <f>IFERROR(F41*Savings!$C$9*Savings!$C$16/$F$53,"")</f>
        <v>-6936077.739438599</v>
      </c>
      <c r="H41" s="20">
        <f>IFERROR(VLOOKUP(A41,'PAU Performance'!A:C,3,FALSE),"")</f>
        <v>5.1998700000000002E-2</v>
      </c>
      <c r="I41" s="21">
        <f>H41/$H$53*Savings!$C$8*Savings!$C$17</f>
        <v>-1.9701113561093374E-3</v>
      </c>
      <c r="J41" s="88">
        <f t="shared" si="1"/>
        <v>-5899436.3369267564</v>
      </c>
      <c r="K41" s="53">
        <f>IFERROR(J41*Savings!$C$9*Savings!$C$17/$J$53,"")</f>
        <v>-5955135.8064068677</v>
      </c>
      <c r="L41" s="88">
        <f t="shared" si="2"/>
        <v>-12891213.545845468</v>
      </c>
      <c r="M41" s="70">
        <f t="shared" si="10"/>
        <v>-4.3050089449615143E-3</v>
      </c>
      <c r="N41" s="128">
        <f t="shared" si="12"/>
        <v>-5.0500894496151435E-4</v>
      </c>
      <c r="O41" s="129">
        <f t="shared" si="13"/>
        <v>-1512233.3624138851</v>
      </c>
      <c r="P41" s="129">
        <f t="shared" si="9"/>
        <v>-1332320.2927393061</v>
      </c>
      <c r="Q41" s="130">
        <f t="shared" si="6"/>
        <v>-4.4492714028811664E-4</v>
      </c>
      <c r="R41" s="129">
        <f t="shared" si="7"/>
        <v>11558893.253106162</v>
      </c>
      <c r="S41" s="128">
        <f t="shared" si="8"/>
        <v>3.8600818046733978E-3</v>
      </c>
      <c r="T41" s="121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9"/>
      <c r="CEJ41" s="9"/>
      <c r="CEK41" s="9"/>
      <c r="CEL41" s="9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9"/>
      <c r="CEZ41" s="9"/>
      <c r="CFA41" s="9"/>
      <c r="CFB41" s="9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9"/>
      <c r="CFP41" s="9"/>
      <c r="CFQ41" s="9"/>
      <c r="CFR41" s="9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9"/>
      <c r="CGF41" s="9"/>
      <c r="CGG41" s="9"/>
      <c r="CGH41" s="9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9"/>
      <c r="CGV41" s="9"/>
      <c r="CGW41" s="9"/>
      <c r="CGX41" s="9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9"/>
      <c r="CHL41" s="9"/>
      <c r="CHM41" s="9"/>
      <c r="CHN41" s="9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9"/>
      <c r="CIB41" s="9"/>
      <c r="CIC41" s="9"/>
      <c r="CID41" s="9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9"/>
      <c r="CIR41" s="9"/>
      <c r="CIS41" s="9"/>
      <c r="CIT41" s="9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9"/>
      <c r="CJH41" s="9"/>
      <c r="CJI41" s="9"/>
      <c r="CJJ41" s="9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9"/>
      <c r="CJX41" s="9"/>
      <c r="CJY41" s="9"/>
      <c r="CJZ41" s="9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9"/>
      <c r="CKN41" s="9"/>
      <c r="CKO41" s="9"/>
      <c r="CKP41" s="9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9"/>
      <c r="CLD41" s="9"/>
      <c r="CLE41" s="9"/>
      <c r="CLF41" s="9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9"/>
      <c r="CLT41" s="9"/>
      <c r="CLU41" s="9"/>
      <c r="CLV41" s="9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9"/>
      <c r="CMJ41" s="9"/>
      <c r="CMK41" s="9"/>
      <c r="CML41" s="9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9"/>
      <c r="CMZ41" s="9"/>
      <c r="CNA41" s="9"/>
      <c r="CNB41" s="9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9"/>
      <c r="CNP41" s="9"/>
      <c r="CNQ41" s="9"/>
      <c r="CNR41" s="9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9"/>
      <c r="COF41" s="9"/>
      <c r="COG41" s="9"/>
      <c r="COH41" s="9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9"/>
      <c r="COV41" s="9"/>
      <c r="COW41" s="9"/>
      <c r="COX41" s="9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9"/>
      <c r="CPL41" s="9"/>
      <c r="CPM41" s="9"/>
      <c r="CPN41" s="9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9"/>
      <c r="CQB41" s="9"/>
      <c r="CQC41" s="9"/>
      <c r="CQD41" s="9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9"/>
      <c r="CQR41" s="9"/>
      <c r="CQS41" s="9"/>
      <c r="CQT41" s="9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9"/>
      <c r="CRH41" s="9"/>
      <c r="CRI41" s="9"/>
      <c r="CRJ41" s="9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9"/>
      <c r="CRX41" s="9"/>
      <c r="CRY41" s="9"/>
      <c r="CRZ41" s="9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9"/>
      <c r="CSN41" s="9"/>
      <c r="CSO41" s="9"/>
      <c r="CSP41" s="9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9"/>
      <c r="CTD41" s="9"/>
      <c r="CTE41" s="9"/>
      <c r="CTF41" s="9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9"/>
      <c r="CTT41" s="9"/>
      <c r="CTU41" s="9"/>
      <c r="CTV41" s="9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9"/>
      <c r="CUJ41" s="9"/>
      <c r="CUK41" s="9"/>
      <c r="CUL41" s="9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9"/>
      <c r="CUZ41" s="9"/>
      <c r="CVA41" s="9"/>
      <c r="CVB41" s="9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9"/>
      <c r="CVP41" s="9"/>
      <c r="CVQ41" s="9"/>
      <c r="CVR41" s="9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9"/>
      <c r="CWF41" s="9"/>
      <c r="CWG41" s="9"/>
      <c r="CWH41" s="9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9"/>
      <c r="CWV41" s="9"/>
      <c r="CWW41" s="9"/>
      <c r="CWX41" s="9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9"/>
      <c r="CXL41" s="9"/>
      <c r="CXM41" s="9"/>
      <c r="CXN41" s="9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9"/>
      <c r="CYB41" s="9"/>
      <c r="CYC41" s="9"/>
      <c r="CYD41" s="9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9"/>
      <c r="CYR41" s="9"/>
      <c r="CYS41" s="9"/>
      <c r="CYT41" s="9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9"/>
      <c r="CZH41" s="9"/>
      <c r="CZI41" s="9"/>
      <c r="CZJ41" s="9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9"/>
      <c r="CZX41" s="9"/>
      <c r="CZY41" s="9"/>
      <c r="CZZ41" s="9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9"/>
      <c r="DAN41" s="9"/>
      <c r="DAO41" s="9"/>
      <c r="DAP41" s="9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9"/>
      <c r="DBD41" s="9"/>
      <c r="DBE41" s="9"/>
      <c r="DBF41" s="9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9"/>
      <c r="DBT41" s="9"/>
      <c r="DBU41" s="9"/>
      <c r="DBV41" s="9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9"/>
      <c r="DCJ41" s="9"/>
      <c r="DCK41" s="9"/>
      <c r="DCL41" s="9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9"/>
      <c r="DCZ41" s="9"/>
      <c r="DDA41" s="9"/>
      <c r="DDB41" s="9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9"/>
      <c r="DDP41" s="9"/>
      <c r="DDQ41" s="9"/>
      <c r="DDR41" s="9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9"/>
      <c r="DEF41" s="9"/>
      <c r="DEG41" s="9"/>
      <c r="DEH41" s="9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9"/>
      <c r="DEV41" s="9"/>
      <c r="DEW41" s="9"/>
      <c r="DEX41" s="9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9"/>
      <c r="DFL41" s="9"/>
      <c r="DFM41" s="9"/>
      <c r="DFN41" s="9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9"/>
      <c r="DGB41" s="9"/>
      <c r="DGC41" s="9"/>
      <c r="DGD41" s="9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9"/>
      <c r="DGR41" s="9"/>
      <c r="DGS41" s="9"/>
      <c r="DGT41" s="9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9"/>
      <c r="DHH41" s="9"/>
      <c r="DHI41" s="9"/>
      <c r="DHJ41" s="9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9"/>
      <c r="DHX41" s="9"/>
      <c r="DHY41" s="9"/>
      <c r="DHZ41" s="9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9"/>
      <c r="DIN41" s="9"/>
      <c r="DIO41" s="9"/>
      <c r="DIP41" s="9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9"/>
      <c r="DJD41" s="9"/>
      <c r="DJE41" s="9"/>
      <c r="DJF41" s="9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9"/>
      <c r="DJT41" s="9"/>
      <c r="DJU41" s="9"/>
      <c r="DJV41" s="9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9"/>
      <c r="DKJ41" s="9"/>
      <c r="DKK41" s="9"/>
      <c r="DKL41" s="9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9"/>
      <c r="DKZ41" s="9"/>
      <c r="DLA41" s="9"/>
      <c r="DLB41" s="9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9"/>
      <c r="DLP41" s="9"/>
      <c r="DLQ41" s="9"/>
      <c r="DLR41" s="9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9"/>
      <c r="DMF41" s="9"/>
      <c r="DMG41" s="9"/>
      <c r="DMH41" s="9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9"/>
      <c r="DMV41" s="9"/>
      <c r="DMW41" s="9"/>
      <c r="DMX41" s="9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9"/>
      <c r="DNL41" s="9"/>
      <c r="DNM41" s="9"/>
      <c r="DNN41" s="9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9"/>
      <c r="DOB41" s="9"/>
      <c r="DOC41" s="9"/>
      <c r="DOD41" s="9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9"/>
      <c r="DOR41" s="9"/>
      <c r="DOS41" s="9"/>
      <c r="DOT41" s="9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9"/>
      <c r="DPH41" s="9"/>
      <c r="DPI41" s="9"/>
      <c r="DPJ41" s="9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9"/>
      <c r="DPX41" s="9"/>
      <c r="DPY41" s="9"/>
      <c r="DPZ41" s="9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9"/>
      <c r="DQN41" s="9"/>
      <c r="DQO41" s="9"/>
      <c r="DQP41" s="9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9"/>
      <c r="DRD41" s="9"/>
      <c r="DRE41" s="9"/>
      <c r="DRF41" s="9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9"/>
      <c r="DRT41" s="9"/>
      <c r="DRU41" s="9"/>
      <c r="DRV41" s="9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9"/>
      <c r="DSJ41" s="9"/>
      <c r="DSK41" s="9"/>
      <c r="DSL41" s="9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9"/>
      <c r="DSZ41" s="9"/>
      <c r="DTA41" s="9"/>
      <c r="DTB41" s="9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9"/>
      <c r="DTP41" s="9"/>
      <c r="DTQ41" s="9"/>
      <c r="DTR41" s="9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9"/>
      <c r="DUF41" s="9"/>
      <c r="DUG41" s="9"/>
      <c r="DUH41" s="9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9"/>
      <c r="DUV41" s="9"/>
      <c r="DUW41" s="9"/>
      <c r="DUX41" s="9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9"/>
      <c r="DVL41" s="9"/>
      <c r="DVM41" s="9"/>
      <c r="DVN41" s="9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9"/>
      <c r="DWB41" s="9"/>
      <c r="DWC41" s="9"/>
      <c r="DWD41" s="9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9"/>
      <c r="DWR41" s="9"/>
      <c r="DWS41" s="9"/>
      <c r="DWT41" s="9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9"/>
      <c r="DXH41" s="9"/>
      <c r="DXI41" s="9"/>
      <c r="DXJ41" s="9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9"/>
      <c r="DXX41" s="9"/>
      <c r="DXY41" s="9"/>
      <c r="DXZ41" s="9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9"/>
      <c r="DYN41" s="9"/>
      <c r="DYO41" s="9"/>
      <c r="DYP41" s="9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9"/>
      <c r="DZD41" s="9"/>
      <c r="DZE41" s="9"/>
      <c r="DZF41" s="9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9"/>
      <c r="DZT41" s="9"/>
      <c r="DZU41" s="9"/>
      <c r="DZV41" s="9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9"/>
      <c r="EAJ41" s="9"/>
      <c r="EAK41" s="9"/>
      <c r="EAL41" s="9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9"/>
      <c r="EAZ41" s="9"/>
      <c r="EBA41" s="9"/>
      <c r="EBB41" s="9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9"/>
      <c r="EBP41" s="9"/>
      <c r="EBQ41" s="9"/>
      <c r="EBR41" s="9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9"/>
      <c r="ECF41" s="9"/>
      <c r="ECG41" s="9"/>
      <c r="ECH41" s="9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9"/>
      <c r="ECV41" s="9"/>
      <c r="ECW41" s="9"/>
      <c r="ECX41" s="9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9"/>
      <c r="EDL41" s="9"/>
      <c r="EDM41" s="9"/>
      <c r="EDN41" s="9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9"/>
      <c r="EEB41" s="9"/>
      <c r="EEC41" s="9"/>
      <c r="EED41" s="9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9"/>
      <c r="EER41" s="9"/>
      <c r="EES41" s="9"/>
      <c r="EET41" s="9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9"/>
      <c r="EFH41" s="9"/>
      <c r="EFI41" s="9"/>
      <c r="EFJ41" s="9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9"/>
      <c r="EFX41" s="9"/>
      <c r="EFY41" s="9"/>
      <c r="EFZ41" s="9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9"/>
      <c r="EGN41" s="9"/>
      <c r="EGO41" s="9"/>
      <c r="EGP41" s="9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9"/>
      <c r="EHD41" s="9"/>
      <c r="EHE41" s="9"/>
      <c r="EHF41" s="9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9"/>
      <c r="EHT41" s="9"/>
      <c r="EHU41" s="9"/>
      <c r="EHV41" s="9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9"/>
      <c r="EIJ41" s="9"/>
      <c r="EIK41" s="9"/>
      <c r="EIL41" s="9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9"/>
      <c r="EIZ41" s="9"/>
      <c r="EJA41" s="9"/>
      <c r="EJB41" s="9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9"/>
      <c r="EJP41" s="9"/>
      <c r="EJQ41" s="9"/>
      <c r="EJR41" s="9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9"/>
      <c r="EKF41" s="9"/>
      <c r="EKG41" s="9"/>
      <c r="EKH41" s="9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9"/>
      <c r="EKV41" s="9"/>
      <c r="EKW41" s="9"/>
      <c r="EKX41" s="9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9"/>
      <c r="ELL41" s="9"/>
      <c r="ELM41" s="9"/>
      <c r="ELN41" s="9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9"/>
      <c r="EMB41" s="9"/>
      <c r="EMC41" s="9"/>
      <c r="EMD41" s="9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9"/>
      <c r="EMR41" s="9"/>
      <c r="EMS41" s="9"/>
      <c r="EMT41" s="9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9"/>
      <c r="ENH41" s="9"/>
      <c r="ENI41" s="9"/>
      <c r="ENJ41" s="9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9"/>
      <c r="ENX41" s="9"/>
      <c r="ENY41" s="9"/>
      <c r="ENZ41" s="9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9"/>
      <c r="EON41" s="9"/>
      <c r="EOO41" s="9"/>
      <c r="EOP41" s="9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9"/>
      <c r="EPD41" s="9"/>
      <c r="EPE41" s="9"/>
      <c r="EPF41" s="9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9"/>
      <c r="EPT41" s="9"/>
      <c r="EPU41" s="9"/>
      <c r="EPV41" s="9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9"/>
      <c r="EQJ41" s="9"/>
      <c r="EQK41" s="9"/>
      <c r="EQL41" s="9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9"/>
      <c r="EQZ41" s="9"/>
      <c r="ERA41" s="9"/>
      <c r="ERB41" s="9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9"/>
      <c r="ERP41" s="9"/>
      <c r="ERQ41" s="9"/>
      <c r="ERR41" s="9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9"/>
      <c r="ESF41" s="9"/>
      <c r="ESG41" s="9"/>
      <c r="ESH41" s="9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9"/>
      <c r="ESV41" s="9"/>
      <c r="ESW41" s="9"/>
      <c r="ESX41" s="9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9"/>
      <c r="ETL41" s="9"/>
      <c r="ETM41" s="9"/>
      <c r="ETN41" s="9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9"/>
      <c r="EUB41" s="9"/>
      <c r="EUC41" s="9"/>
      <c r="EUD41" s="9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9"/>
      <c r="EUR41" s="9"/>
      <c r="EUS41" s="9"/>
      <c r="EUT41" s="9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9"/>
      <c r="EVH41" s="9"/>
      <c r="EVI41" s="9"/>
      <c r="EVJ41" s="9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9"/>
      <c r="EVX41" s="9"/>
      <c r="EVY41" s="9"/>
      <c r="EVZ41" s="9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9"/>
      <c r="EWN41" s="9"/>
      <c r="EWO41" s="9"/>
      <c r="EWP41" s="9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9"/>
      <c r="EXD41" s="9"/>
      <c r="EXE41" s="9"/>
      <c r="EXF41" s="9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9"/>
      <c r="EXT41" s="9"/>
      <c r="EXU41" s="9"/>
      <c r="EXV41" s="9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9"/>
      <c r="EYJ41" s="9"/>
      <c r="EYK41" s="9"/>
      <c r="EYL41" s="9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9"/>
      <c r="EYZ41" s="9"/>
      <c r="EZA41" s="9"/>
      <c r="EZB41" s="9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9"/>
      <c r="EZP41" s="9"/>
      <c r="EZQ41" s="9"/>
      <c r="EZR41" s="9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9"/>
      <c r="FAF41" s="9"/>
      <c r="FAG41" s="9"/>
      <c r="FAH41" s="9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9"/>
      <c r="FAV41" s="9"/>
      <c r="FAW41" s="9"/>
      <c r="FAX41" s="9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9"/>
      <c r="FBL41" s="9"/>
      <c r="FBM41" s="9"/>
      <c r="FBN41" s="9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9"/>
      <c r="FCB41" s="9"/>
      <c r="FCC41" s="9"/>
      <c r="FCD41" s="9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9"/>
      <c r="FCR41" s="9"/>
      <c r="FCS41" s="9"/>
      <c r="FCT41" s="9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9"/>
      <c r="FDH41" s="9"/>
      <c r="FDI41" s="9"/>
      <c r="FDJ41" s="9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9"/>
      <c r="FDX41" s="9"/>
      <c r="FDY41" s="9"/>
      <c r="FDZ41" s="9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9"/>
      <c r="FEN41" s="9"/>
      <c r="FEO41" s="9"/>
      <c r="FEP41" s="9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9"/>
      <c r="FFD41" s="9"/>
      <c r="FFE41" s="9"/>
      <c r="FFF41" s="9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9"/>
      <c r="FFT41" s="9"/>
      <c r="FFU41" s="9"/>
      <c r="FFV41" s="9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9"/>
      <c r="FGJ41" s="9"/>
      <c r="FGK41" s="9"/>
      <c r="FGL41" s="9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9"/>
      <c r="FGZ41" s="9"/>
      <c r="FHA41" s="9"/>
      <c r="FHB41" s="9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9"/>
      <c r="FHP41" s="9"/>
      <c r="FHQ41" s="9"/>
      <c r="FHR41" s="9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9"/>
      <c r="FIF41" s="9"/>
      <c r="FIG41" s="9"/>
      <c r="FIH41" s="9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9"/>
      <c r="FIV41" s="9"/>
      <c r="FIW41" s="9"/>
      <c r="FIX41" s="9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9"/>
      <c r="FJL41" s="9"/>
      <c r="FJM41" s="9"/>
      <c r="FJN41" s="9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9"/>
      <c r="FKB41" s="9"/>
      <c r="FKC41" s="9"/>
      <c r="FKD41" s="9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9"/>
      <c r="FKR41" s="9"/>
      <c r="FKS41" s="9"/>
      <c r="FKT41" s="9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9"/>
      <c r="FLH41" s="9"/>
      <c r="FLI41" s="9"/>
      <c r="FLJ41" s="9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9"/>
      <c r="FLX41" s="9"/>
      <c r="FLY41" s="9"/>
      <c r="FLZ41" s="9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9"/>
      <c r="FMN41" s="9"/>
      <c r="FMO41" s="9"/>
      <c r="FMP41" s="9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9"/>
      <c r="FND41" s="9"/>
      <c r="FNE41" s="9"/>
      <c r="FNF41" s="9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9"/>
      <c r="FNT41" s="9"/>
      <c r="FNU41" s="9"/>
      <c r="FNV41" s="9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9"/>
      <c r="FOJ41" s="9"/>
      <c r="FOK41" s="9"/>
      <c r="FOL41" s="9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9"/>
      <c r="FOZ41" s="9"/>
      <c r="FPA41" s="9"/>
      <c r="FPB41" s="9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9"/>
      <c r="FPP41" s="9"/>
      <c r="FPQ41" s="9"/>
      <c r="FPR41" s="9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9"/>
      <c r="FQF41" s="9"/>
      <c r="FQG41" s="9"/>
      <c r="FQH41" s="9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9"/>
      <c r="FQV41" s="9"/>
      <c r="FQW41" s="9"/>
      <c r="FQX41" s="9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9"/>
      <c r="FRL41" s="9"/>
      <c r="FRM41" s="9"/>
      <c r="FRN41" s="9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9"/>
      <c r="FSB41" s="9"/>
      <c r="FSC41" s="9"/>
      <c r="FSD41" s="9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9"/>
      <c r="FSR41" s="9"/>
      <c r="FSS41" s="9"/>
      <c r="FST41" s="9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9"/>
      <c r="FTH41" s="9"/>
      <c r="FTI41" s="9"/>
      <c r="FTJ41" s="9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9"/>
      <c r="FTX41" s="9"/>
      <c r="FTY41" s="9"/>
      <c r="FTZ41" s="9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9"/>
      <c r="FUN41" s="9"/>
      <c r="FUO41" s="9"/>
      <c r="FUP41" s="9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9"/>
      <c r="FVD41" s="9"/>
      <c r="FVE41" s="9"/>
      <c r="FVF41" s="9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9"/>
      <c r="FVT41" s="9"/>
      <c r="FVU41" s="9"/>
      <c r="FVV41" s="9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9"/>
      <c r="FWJ41" s="9"/>
      <c r="FWK41" s="9"/>
      <c r="FWL41" s="9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9"/>
      <c r="FWZ41" s="9"/>
      <c r="FXA41" s="9"/>
      <c r="FXB41" s="9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9"/>
      <c r="FXP41" s="9"/>
      <c r="FXQ41" s="9"/>
      <c r="FXR41" s="9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9"/>
      <c r="FYF41" s="9"/>
      <c r="FYG41" s="9"/>
      <c r="FYH41" s="9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9"/>
      <c r="FYV41" s="9"/>
      <c r="FYW41" s="9"/>
      <c r="FYX41" s="9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9"/>
      <c r="FZL41" s="9"/>
      <c r="FZM41" s="9"/>
      <c r="FZN41" s="9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9"/>
      <c r="GAB41" s="9"/>
      <c r="GAC41" s="9"/>
      <c r="GAD41" s="9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9"/>
      <c r="GAR41" s="9"/>
      <c r="GAS41" s="9"/>
      <c r="GAT41" s="9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9"/>
      <c r="GBH41" s="9"/>
      <c r="GBI41" s="9"/>
      <c r="GBJ41" s="9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9"/>
      <c r="GBX41" s="9"/>
      <c r="GBY41" s="9"/>
      <c r="GBZ41" s="9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9"/>
      <c r="GCN41" s="9"/>
      <c r="GCO41" s="9"/>
      <c r="GCP41" s="9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9"/>
      <c r="GDD41" s="9"/>
      <c r="GDE41" s="9"/>
      <c r="GDF41" s="9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9"/>
      <c r="GDT41" s="9"/>
      <c r="GDU41" s="9"/>
      <c r="GDV41" s="9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9"/>
      <c r="GEJ41" s="9"/>
      <c r="GEK41" s="9"/>
      <c r="GEL41" s="9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9"/>
      <c r="GEZ41" s="9"/>
      <c r="GFA41" s="9"/>
      <c r="GFB41" s="9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9"/>
      <c r="GFP41" s="9"/>
      <c r="GFQ41" s="9"/>
      <c r="GFR41" s="9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9"/>
      <c r="GGF41" s="9"/>
      <c r="GGG41" s="9"/>
      <c r="GGH41" s="9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9"/>
      <c r="GGV41" s="9"/>
      <c r="GGW41" s="9"/>
      <c r="GGX41" s="9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9"/>
      <c r="GHL41" s="9"/>
      <c r="GHM41" s="9"/>
      <c r="GHN41" s="9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9"/>
      <c r="GIB41" s="9"/>
      <c r="GIC41" s="9"/>
      <c r="GID41" s="9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9"/>
      <c r="GIR41" s="9"/>
      <c r="GIS41" s="9"/>
      <c r="GIT41" s="9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9"/>
      <c r="GJH41" s="9"/>
      <c r="GJI41" s="9"/>
      <c r="GJJ41" s="9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9"/>
      <c r="GJX41" s="9"/>
      <c r="GJY41" s="9"/>
      <c r="GJZ41" s="9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9"/>
      <c r="GKN41" s="9"/>
      <c r="GKO41" s="9"/>
      <c r="GKP41" s="9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9"/>
      <c r="GLD41" s="9"/>
      <c r="GLE41" s="9"/>
      <c r="GLF41" s="9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9"/>
      <c r="GLT41" s="9"/>
      <c r="GLU41" s="9"/>
      <c r="GLV41" s="9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9"/>
      <c r="GMJ41" s="9"/>
      <c r="GMK41" s="9"/>
      <c r="GML41" s="9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9"/>
      <c r="GMZ41" s="9"/>
      <c r="GNA41" s="9"/>
      <c r="GNB41" s="9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9"/>
      <c r="GNP41" s="9"/>
      <c r="GNQ41" s="9"/>
      <c r="GNR41" s="9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9"/>
      <c r="GOF41" s="9"/>
      <c r="GOG41" s="9"/>
      <c r="GOH41" s="9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9"/>
      <c r="GOV41" s="9"/>
      <c r="GOW41" s="9"/>
      <c r="GOX41" s="9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9"/>
      <c r="GPL41" s="9"/>
      <c r="GPM41" s="9"/>
      <c r="GPN41" s="9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9"/>
      <c r="GQB41" s="9"/>
      <c r="GQC41" s="9"/>
      <c r="GQD41" s="9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9"/>
      <c r="GQR41" s="9"/>
      <c r="GQS41" s="9"/>
      <c r="GQT41" s="9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9"/>
      <c r="GRH41" s="9"/>
      <c r="GRI41" s="9"/>
      <c r="GRJ41" s="9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9"/>
      <c r="GRX41" s="9"/>
      <c r="GRY41" s="9"/>
      <c r="GRZ41" s="9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9"/>
      <c r="GSN41" s="9"/>
      <c r="GSO41" s="9"/>
      <c r="GSP41" s="9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9"/>
      <c r="GTD41" s="9"/>
      <c r="GTE41" s="9"/>
      <c r="GTF41" s="9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9"/>
      <c r="GTT41" s="9"/>
      <c r="GTU41" s="9"/>
      <c r="GTV41" s="9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9"/>
      <c r="GUJ41" s="9"/>
      <c r="GUK41" s="9"/>
      <c r="GUL41" s="9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9"/>
      <c r="GUZ41" s="9"/>
      <c r="GVA41" s="9"/>
      <c r="GVB41" s="9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9"/>
      <c r="GVP41" s="9"/>
      <c r="GVQ41" s="9"/>
      <c r="GVR41" s="9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9"/>
      <c r="GWF41" s="9"/>
      <c r="GWG41" s="9"/>
      <c r="GWH41" s="9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9"/>
      <c r="GWV41" s="9"/>
      <c r="GWW41" s="9"/>
      <c r="GWX41" s="9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9"/>
      <c r="GXL41" s="9"/>
      <c r="GXM41" s="9"/>
      <c r="GXN41" s="9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9"/>
      <c r="GYB41" s="9"/>
      <c r="GYC41" s="9"/>
      <c r="GYD41" s="9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9"/>
      <c r="GYR41" s="9"/>
      <c r="GYS41" s="9"/>
      <c r="GYT41" s="9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9"/>
      <c r="GZH41" s="9"/>
      <c r="GZI41" s="9"/>
      <c r="GZJ41" s="9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9"/>
      <c r="GZX41" s="9"/>
      <c r="GZY41" s="9"/>
      <c r="GZZ41" s="9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9"/>
      <c r="HAN41" s="9"/>
      <c r="HAO41" s="9"/>
      <c r="HAP41" s="9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9"/>
      <c r="HBD41" s="9"/>
      <c r="HBE41" s="9"/>
      <c r="HBF41" s="9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9"/>
      <c r="HBT41" s="9"/>
      <c r="HBU41" s="9"/>
      <c r="HBV41" s="9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9"/>
      <c r="HCJ41" s="9"/>
      <c r="HCK41" s="9"/>
      <c r="HCL41" s="9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9"/>
      <c r="HCZ41" s="9"/>
      <c r="HDA41" s="9"/>
      <c r="HDB41" s="9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9"/>
      <c r="HDP41" s="9"/>
      <c r="HDQ41" s="9"/>
      <c r="HDR41" s="9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9"/>
      <c r="HEF41" s="9"/>
      <c r="HEG41" s="9"/>
      <c r="HEH41" s="9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9"/>
      <c r="HEV41" s="9"/>
      <c r="HEW41" s="9"/>
      <c r="HEX41" s="9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9"/>
      <c r="HFL41" s="9"/>
      <c r="HFM41" s="9"/>
      <c r="HFN41" s="9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9"/>
      <c r="HGB41" s="9"/>
      <c r="HGC41" s="9"/>
      <c r="HGD41" s="9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9"/>
      <c r="HGR41" s="9"/>
      <c r="HGS41" s="9"/>
      <c r="HGT41" s="9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9"/>
      <c r="HHH41" s="9"/>
      <c r="HHI41" s="9"/>
      <c r="HHJ41" s="9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9"/>
      <c r="HHX41" s="9"/>
      <c r="HHY41" s="9"/>
      <c r="HHZ41" s="9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9"/>
      <c r="HIN41" s="9"/>
      <c r="HIO41" s="9"/>
      <c r="HIP41" s="9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9"/>
      <c r="HJD41" s="9"/>
      <c r="HJE41" s="9"/>
      <c r="HJF41" s="9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9"/>
      <c r="HJT41" s="9"/>
      <c r="HJU41" s="9"/>
      <c r="HJV41" s="9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9"/>
      <c r="HKJ41" s="9"/>
      <c r="HKK41" s="9"/>
      <c r="HKL41" s="9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9"/>
      <c r="HKZ41" s="9"/>
      <c r="HLA41" s="9"/>
      <c r="HLB41" s="9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9"/>
      <c r="HLP41" s="9"/>
      <c r="HLQ41" s="9"/>
      <c r="HLR41" s="9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9"/>
      <c r="HMF41" s="9"/>
      <c r="HMG41" s="9"/>
      <c r="HMH41" s="9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9"/>
      <c r="HMV41" s="9"/>
      <c r="HMW41" s="9"/>
      <c r="HMX41" s="9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9"/>
      <c r="HNL41" s="9"/>
      <c r="HNM41" s="9"/>
      <c r="HNN41" s="9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9"/>
      <c r="HOB41" s="9"/>
      <c r="HOC41" s="9"/>
      <c r="HOD41" s="9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9"/>
      <c r="HOR41" s="9"/>
      <c r="HOS41" s="9"/>
      <c r="HOT41" s="9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9"/>
      <c r="HPH41" s="9"/>
      <c r="HPI41" s="9"/>
      <c r="HPJ41" s="9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9"/>
      <c r="HPX41" s="9"/>
      <c r="HPY41" s="9"/>
      <c r="HPZ41" s="9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9"/>
      <c r="HQN41" s="9"/>
      <c r="HQO41" s="9"/>
      <c r="HQP41" s="9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9"/>
      <c r="HRD41" s="9"/>
      <c r="HRE41" s="9"/>
      <c r="HRF41" s="9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9"/>
      <c r="HRT41" s="9"/>
      <c r="HRU41" s="9"/>
      <c r="HRV41" s="9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9"/>
      <c r="HSJ41" s="9"/>
      <c r="HSK41" s="9"/>
      <c r="HSL41" s="9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9"/>
      <c r="HSZ41" s="9"/>
      <c r="HTA41" s="9"/>
      <c r="HTB41" s="9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9"/>
      <c r="HTP41" s="9"/>
      <c r="HTQ41" s="9"/>
      <c r="HTR41" s="9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9"/>
      <c r="HUF41" s="9"/>
      <c r="HUG41" s="9"/>
      <c r="HUH41" s="9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9"/>
      <c r="HUV41" s="9"/>
      <c r="HUW41" s="9"/>
      <c r="HUX41" s="9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9"/>
      <c r="HVL41" s="9"/>
      <c r="HVM41" s="9"/>
      <c r="HVN41" s="9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9"/>
      <c r="HWB41" s="9"/>
      <c r="HWC41" s="9"/>
      <c r="HWD41" s="9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9"/>
      <c r="HWR41" s="9"/>
      <c r="HWS41" s="9"/>
      <c r="HWT41" s="9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9"/>
      <c r="HXH41" s="9"/>
      <c r="HXI41" s="9"/>
      <c r="HXJ41" s="9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9"/>
      <c r="HXX41" s="9"/>
      <c r="HXY41" s="9"/>
      <c r="HXZ41" s="9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9"/>
      <c r="HYN41" s="9"/>
      <c r="HYO41" s="9"/>
      <c r="HYP41" s="9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9"/>
      <c r="HZD41" s="9"/>
      <c r="HZE41" s="9"/>
      <c r="HZF41" s="9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9"/>
      <c r="HZT41" s="9"/>
      <c r="HZU41" s="9"/>
      <c r="HZV41" s="9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9"/>
      <c r="IAJ41" s="9"/>
      <c r="IAK41" s="9"/>
      <c r="IAL41" s="9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9"/>
      <c r="IAZ41" s="9"/>
      <c r="IBA41" s="9"/>
      <c r="IBB41" s="9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9"/>
      <c r="IBP41" s="9"/>
      <c r="IBQ41" s="9"/>
      <c r="IBR41" s="9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9"/>
      <c r="ICF41" s="9"/>
      <c r="ICG41" s="9"/>
      <c r="ICH41" s="9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9"/>
      <c r="ICV41" s="9"/>
      <c r="ICW41" s="9"/>
      <c r="ICX41" s="9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9"/>
      <c r="IDL41" s="9"/>
      <c r="IDM41" s="9"/>
      <c r="IDN41" s="9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9"/>
      <c r="IEB41" s="9"/>
      <c r="IEC41" s="9"/>
      <c r="IED41" s="9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9"/>
      <c r="IER41" s="9"/>
      <c r="IES41" s="9"/>
      <c r="IET41" s="9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9"/>
      <c r="IFH41" s="9"/>
      <c r="IFI41" s="9"/>
      <c r="IFJ41" s="9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9"/>
      <c r="IFX41" s="9"/>
      <c r="IFY41" s="9"/>
      <c r="IFZ41" s="9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9"/>
      <c r="IGN41" s="9"/>
      <c r="IGO41" s="9"/>
      <c r="IGP41" s="9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9"/>
      <c r="IHD41" s="9"/>
      <c r="IHE41" s="9"/>
      <c r="IHF41" s="9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9"/>
      <c r="IHT41" s="9"/>
      <c r="IHU41" s="9"/>
      <c r="IHV41" s="9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9"/>
      <c r="IIJ41" s="9"/>
      <c r="IIK41" s="9"/>
      <c r="IIL41" s="9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9"/>
      <c r="IIZ41" s="9"/>
      <c r="IJA41" s="9"/>
      <c r="IJB41" s="9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9"/>
      <c r="IJP41" s="9"/>
      <c r="IJQ41" s="9"/>
      <c r="IJR41" s="9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9"/>
      <c r="IKF41" s="9"/>
      <c r="IKG41" s="9"/>
      <c r="IKH41" s="9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9"/>
      <c r="IKV41" s="9"/>
      <c r="IKW41" s="9"/>
      <c r="IKX41" s="9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9"/>
      <c r="ILL41" s="9"/>
      <c r="ILM41" s="9"/>
      <c r="ILN41" s="9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9"/>
      <c r="IMB41" s="9"/>
      <c r="IMC41" s="9"/>
      <c r="IMD41" s="9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9"/>
      <c r="IMR41" s="9"/>
      <c r="IMS41" s="9"/>
      <c r="IMT41" s="9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9"/>
      <c r="INH41" s="9"/>
      <c r="INI41" s="9"/>
      <c r="INJ41" s="9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9"/>
      <c r="INX41" s="9"/>
      <c r="INY41" s="9"/>
      <c r="INZ41" s="9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9"/>
      <c r="ION41" s="9"/>
      <c r="IOO41" s="9"/>
      <c r="IOP41" s="9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9"/>
      <c r="IPD41" s="9"/>
      <c r="IPE41" s="9"/>
      <c r="IPF41" s="9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9"/>
      <c r="IPT41" s="9"/>
      <c r="IPU41" s="9"/>
      <c r="IPV41" s="9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9"/>
      <c r="IQJ41" s="9"/>
      <c r="IQK41" s="9"/>
      <c r="IQL41" s="9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9"/>
      <c r="IQZ41" s="9"/>
      <c r="IRA41" s="9"/>
      <c r="IRB41" s="9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9"/>
      <c r="IRP41" s="9"/>
      <c r="IRQ41" s="9"/>
      <c r="IRR41" s="9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9"/>
      <c r="ISF41" s="9"/>
      <c r="ISG41" s="9"/>
      <c r="ISH41" s="9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9"/>
      <c r="ISV41" s="9"/>
      <c r="ISW41" s="9"/>
      <c r="ISX41" s="9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9"/>
      <c r="ITL41" s="9"/>
      <c r="ITM41" s="9"/>
      <c r="ITN41" s="9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9"/>
      <c r="IUB41" s="9"/>
      <c r="IUC41" s="9"/>
      <c r="IUD41" s="9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9"/>
      <c r="IUR41" s="9"/>
      <c r="IUS41" s="9"/>
      <c r="IUT41" s="9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9"/>
      <c r="IVH41" s="9"/>
      <c r="IVI41" s="9"/>
      <c r="IVJ41" s="9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9"/>
      <c r="IVX41" s="9"/>
      <c r="IVY41" s="9"/>
      <c r="IVZ41" s="9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9"/>
      <c r="IWN41" s="9"/>
      <c r="IWO41" s="9"/>
      <c r="IWP41" s="9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9"/>
      <c r="IXD41" s="9"/>
      <c r="IXE41" s="9"/>
      <c r="IXF41" s="9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9"/>
      <c r="IXT41" s="9"/>
      <c r="IXU41" s="9"/>
      <c r="IXV41" s="9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9"/>
      <c r="IYJ41" s="9"/>
      <c r="IYK41" s="9"/>
      <c r="IYL41" s="9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9"/>
      <c r="IYZ41" s="9"/>
      <c r="IZA41" s="9"/>
      <c r="IZB41" s="9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9"/>
      <c r="IZP41" s="9"/>
      <c r="IZQ41" s="9"/>
      <c r="IZR41" s="9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9"/>
      <c r="JAF41" s="9"/>
      <c r="JAG41" s="9"/>
      <c r="JAH41" s="9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9"/>
      <c r="JAV41" s="9"/>
      <c r="JAW41" s="9"/>
      <c r="JAX41" s="9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9"/>
      <c r="JBL41" s="9"/>
      <c r="JBM41" s="9"/>
      <c r="JBN41" s="9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9"/>
      <c r="JCB41" s="9"/>
      <c r="JCC41" s="9"/>
      <c r="JCD41" s="9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9"/>
      <c r="JCR41" s="9"/>
      <c r="JCS41" s="9"/>
      <c r="JCT41" s="9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9"/>
      <c r="JDH41" s="9"/>
      <c r="JDI41" s="9"/>
      <c r="JDJ41" s="9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9"/>
      <c r="JDX41" s="9"/>
      <c r="JDY41" s="9"/>
      <c r="JDZ41" s="9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9"/>
      <c r="JEN41" s="9"/>
      <c r="JEO41" s="9"/>
      <c r="JEP41" s="9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9"/>
      <c r="JFD41" s="9"/>
      <c r="JFE41" s="9"/>
      <c r="JFF41" s="9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9"/>
      <c r="JFT41" s="9"/>
      <c r="JFU41" s="9"/>
      <c r="JFV41" s="9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9"/>
      <c r="JGJ41" s="9"/>
      <c r="JGK41" s="9"/>
      <c r="JGL41" s="9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9"/>
      <c r="JGZ41" s="9"/>
      <c r="JHA41" s="9"/>
      <c r="JHB41" s="9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9"/>
      <c r="JHP41" s="9"/>
      <c r="JHQ41" s="9"/>
      <c r="JHR41" s="9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9"/>
      <c r="JIF41" s="9"/>
      <c r="JIG41" s="9"/>
      <c r="JIH41" s="9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9"/>
      <c r="JIV41" s="9"/>
      <c r="JIW41" s="9"/>
      <c r="JIX41" s="9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9"/>
      <c r="JJL41" s="9"/>
      <c r="JJM41" s="9"/>
      <c r="JJN41" s="9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9"/>
      <c r="JKB41" s="9"/>
      <c r="JKC41" s="9"/>
      <c r="JKD41" s="9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9"/>
      <c r="JKR41" s="9"/>
      <c r="JKS41" s="9"/>
      <c r="JKT41" s="9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9"/>
      <c r="JLH41" s="9"/>
      <c r="JLI41" s="9"/>
      <c r="JLJ41" s="9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9"/>
      <c r="JLX41" s="9"/>
      <c r="JLY41" s="9"/>
      <c r="JLZ41" s="9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9"/>
      <c r="JMN41" s="9"/>
      <c r="JMO41" s="9"/>
      <c r="JMP41" s="9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9"/>
      <c r="JND41" s="9"/>
      <c r="JNE41" s="9"/>
      <c r="JNF41" s="9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9"/>
      <c r="JNT41" s="9"/>
      <c r="JNU41" s="9"/>
      <c r="JNV41" s="9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9"/>
      <c r="JOJ41" s="9"/>
      <c r="JOK41" s="9"/>
      <c r="JOL41" s="9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9"/>
      <c r="JOZ41" s="9"/>
      <c r="JPA41" s="9"/>
      <c r="JPB41" s="9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9"/>
      <c r="JPP41" s="9"/>
      <c r="JPQ41" s="9"/>
      <c r="JPR41" s="9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9"/>
      <c r="JQF41" s="9"/>
      <c r="JQG41" s="9"/>
      <c r="JQH41" s="9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9"/>
      <c r="JQV41" s="9"/>
      <c r="JQW41" s="9"/>
      <c r="JQX41" s="9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9"/>
      <c r="JRL41" s="9"/>
      <c r="JRM41" s="9"/>
      <c r="JRN41" s="9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9"/>
      <c r="JSB41" s="9"/>
      <c r="JSC41" s="9"/>
      <c r="JSD41" s="9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9"/>
      <c r="JSR41" s="9"/>
      <c r="JSS41" s="9"/>
      <c r="JST41" s="9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9"/>
      <c r="JTH41" s="9"/>
      <c r="JTI41" s="9"/>
      <c r="JTJ41" s="9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9"/>
      <c r="JTX41" s="9"/>
      <c r="JTY41" s="9"/>
      <c r="JTZ41" s="9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9"/>
      <c r="JUN41" s="9"/>
      <c r="JUO41" s="9"/>
      <c r="JUP41" s="9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9"/>
      <c r="JVD41" s="9"/>
      <c r="JVE41" s="9"/>
      <c r="JVF41" s="9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9"/>
      <c r="JVT41" s="9"/>
      <c r="JVU41" s="9"/>
      <c r="JVV41" s="9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9"/>
      <c r="JWJ41" s="9"/>
      <c r="JWK41" s="9"/>
      <c r="JWL41" s="9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9"/>
      <c r="JWZ41" s="9"/>
      <c r="JXA41" s="9"/>
      <c r="JXB41" s="9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9"/>
      <c r="JXP41" s="9"/>
      <c r="JXQ41" s="9"/>
      <c r="JXR41" s="9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9"/>
      <c r="JYF41" s="9"/>
      <c r="JYG41" s="9"/>
      <c r="JYH41" s="9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9"/>
      <c r="JYV41" s="9"/>
      <c r="JYW41" s="9"/>
      <c r="JYX41" s="9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9"/>
      <c r="JZL41" s="9"/>
      <c r="JZM41" s="9"/>
      <c r="JZN41" s="9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9"/>
      <c r="KAB41" s="9"/>
      <c r="KAC41" s="9"/>
      <c r="KAD41" s="9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9"/>
      <c r="KAR41" s="9"/>
      <c r="KAS41" s="9"/>
      <c r="KAT41" s="9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9"/>
      <c r="KBH41" s="9"/>
      <c r="KBI41" s="9"/>
      <c r="KBJ41" s="9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9"/>
      <c r="KBX41" s="9"/>
      <c r="KBY41" s="9"/>
      <c r="KBZ41" s="9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9"/>
      <c r="KCN41" s="9"/>
      <c r="KCO41" s="9"/>
      <c r="KCP41" s="9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9"/>
      <c r="KDD41" s="9"/>
      <c r="KDE41" s="9"/>
      <c r="KDF41" s="9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9"/>
      <c r="KDT41" s="9"/>
      <c r="KDU41" s="9"/>
      <c r="KDV41" s="9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9"/>
      <c r="KEJ41" s="9"/>
      <c r="KEK41" s="9"/>
      <c r="KEL41" s="9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9"/>
      <c r="KEZ41" s="9"/>
      <c r="KFA41" s="9"/>
      <c r="KFB41" s="9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9"/>
      <c r="KFP41" s="9"/>
      <c r="KFQ41" s="9"/>
      <c r="KFR41" s="9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9"/>
      <c r="KGF41" s="9"/>
      <c r="KGG41" s="9"/>
      <c r="KGH41" s="9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9"/>
      <c r="KGV41" s="9"/>
      <c r="KGW41" s="9"/>
      <c r="KGX41" s="9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9"/>
      <c r="KHL41" s="9"/>
      <c r="KHM41" s="9"/>
      <c r="KHN41" s="9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9"/>
      <c r="KIB41" s="9"/>
      <c r="KIC41" s="9"/>
      <c r="KID41" s="9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9"/>
      <c r="KIR41" s="9"/>
      <c r="KIS41" s="9"/>
      <c r="KIT41" s="9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9"/>
      <c r="KJH41" s="9"/>
      <c r="KJI41" s="9"/>
      <c r="KJJ41" s="9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9"/>
      <c r="KJX41" s="9"/>
      <c r="KJY41" s="9"/>
      <c r="KJZ41" s="9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9"/>
      <c r="KKN41" s="9"/>
      <c r="KKO41" s="9"/>
      <c r="KKP41" s="9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9"/>
      <c r="KLD41" s="9"/>
      <c r="KLE41" s="9"/>
      <c r="KLF41" s="9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9"/>
      <c r="KLT41" s="9"/>
      <c r="KLU41" s="9"/>
      <c r="KLV41" s="9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9"/>
      <c r="KMJ41" s="9"/>
      <c r="KMK41" s="9"/>
      <c r="KML41" s="9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9"/>
      <c r="KMZ41" s="9"/>
      <c r="KNA41" s="9"/>
      <c r="KNB41" s="9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9"/>
      <c r="KNP41" s="9"/>
      <c r="KNQ41" s="9"/>
      <c r="KNR41" s="9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9"/>
      <c r="KOF41" s="9"/>
      <c r="KOG41" s="9"/>
      <c r="KOH41" s="9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9"/>
      <c r="KOV41" s="9"/>
      <c r="KOW41" s="9"/>
      <c r="KOX41" s="9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9"/>
      <c r="KPL41" s="9"/>
      <c r="KPM41" s="9"/>
      <c r="KPN41" s="9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9"/>
      <c r="KQB41" s="9"/>
      <c r="KQC41" s="9"/>
      <c r="KQD41" s="9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9"/>
      <c r="KQR41" s="9"/>
      <c r="KQS41" s="9"/>
      <c r="KQT41" s="9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9"/>
      <c r="KRH41" s="9"/>
      <c r="KRI41" s="9"/>
      <c r="KRJ41" s="9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9"/>
      <c r="KRX41" s="9"/>
      <c r="KRY41" s="9"/>
      <c r="KRZ41" s="9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9"/>
      <c r="KSN41" s="9"/>
      <c r="KSO41" s="9"/>
      <c r="KSP41" s="9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9"/>
      <c r="KTD41" s="9"/>
      <c r="KTE41" s="9"/>
      <c r="KTF41" s="9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9"/>
      <c r="KTT41" s="9"/>
      <c r="KTU41" s="9"/>
      <c r="KTV41" s="9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9"/>
      <c r="KUJ41" s="9"/>
      <c r="KUK41" s="9"/>
      <c r="KUL41" s="9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9"/>
      <c r="KUZ41" s="9"/>
      <c r="KVA41" s="9"/>
      <c r="KVB41" s="9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9"/>
      <c r="KVP41" s="9"/>
      <c r="KVQ41" s="9"/>
      <c r="KVR41" s="9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9"/>
      <c r="KWF41" s="9"/>
      <c r="KWG41" s="9"/>
      <c r="KWH41" s="9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9"/>
      <c r="KWV41" s="9"/>
      <c r="KWW41" s="9"/>
      <c r="KWX41" s="9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9"/>
      <c r="KXL41" s="9"/>
      <c r="KXM41" s="9"/>
      <c r="KXN41" s="9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9"/>
      <c r="KYB41" s="9"/>
      <c r="KYC41" s="9"/>
      <c r="KYD41" s="9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9"/>
      <c r="KYR41" s="9"/>
      <c r="KYS41" s="9"/>
      <c r="KYT41" s="9"/>
      <c r="KYU41" s="9"/>
      <c r="KYV41" s="9"/>
      <c r="KYW41" s="9"/>
      <c r="KYX41" s="9"/>
      <c r="KYY41" s="9"/>
      <c r="KYZ41" s="9"/>
      <c r="KZA41" s="9"/>
      <c r="KZB41" s="9"/>
      <c r="KZC41" s="9"/>
      <c r="KZD41" s="9"/>
      <c r="KZE41" s="9"/>
      <c r="KZF41" s="9"/>
      <c r="KZG41" s="9"/>
      <c r="KZH41" s="9"/>
      <c r="KZI41" s="9"/>
      <c r="KZJ41" s="9"/>
      <c r="KZK41" s="9"/>
      <c r="KZL41" s="9"/>
      <c r="KZM41" s="9"/>
      <c r="KZN41" s="9"/>
      <c r="KZO41" s="9"/>
      <c r="KZP41" s="9"/>
      <c r="KZQ41" s="9"/>
      <c r="KZR41" s="9"/>
      <c r="KZS41" s="9"/>
      <c r="KZT41" s="9"/>
      <c r="KZU41" s="9"/>
      <c r="KZV41" s="9"/>
      <c r="KZW41" s="9"/>
      <c r="KZX41" s="9"/>
      <c r="KZY41" s="9"/>
      <c r="KZZ41" s="9"/>
      <c r="LAA41" s="9"/>
      <c r="LAB41" s="9"/>
      <c r="LAC41" s="9"/>
      <c r="LAD41" s="9"/>
      <c r="LAE41" s="9"/>
      <c r="LAF41" s="9"/>
      <c r="LAG41" s="9"/>
      <c r="LAH41" s="9"/>
      <c r="LAI41" s="9"/>
      <c r="LAJ41" s="9"/>
      <c r="LAK41" s="9"/>
      <c r="LAL41" s="9"/>
      <c r="LAM41" s="9"/>
      <c r="LAN41" s="9"/>
      <c r="LAO41" s="9"/>
      <c r="LAP41" s="9"/>
      <c r="LAQ41" s="9"/>
      <c r="LAR41" s="9"/>
      <c r="LAS41" s="9"/>
      <c r="LAT41" s="9"/>
      <c r="LAU41" s="9"/>
      <c r="LAV41" s="9"/>
      <c r="LAW41" s="9"/>
      <c r="LAX41" s="9"/>
      <c r="LAY41" s="9"/>
      <c r="LAZ41" s="9"/>
      <c r="LBA41" s="9"/>
      <c r="LBB41" s="9"/>
      <c r="LBC41" s="9"/>
      <c r="LBD41" s="9"/>
      <c r="LBE41" s="9"/>
      <c r="LBF41" s="9"/>
      <c r="LBG41" s="9"/>
      <c r="LBH41" s="9"/>
      <c r="LBI41" s="9"/>
      <c r="LBJ41" s="9"/>
      <c r="LBK41" s="9"/>
      <c r="LBL41" s="9"/>
      <c r="LBM41" s="9"/>
      <c r="LBN41" s="9"/>
      <c r="LBO41" s="9"/>
      <c r="LBP41" s="9"/>
      <c r="LBQ41" s="9"/>
      <c r="LBR41" s="9"/>
      <c r="LBS41" s="9"/>
      <c r="LBT41" s="9"/>
      <c r="LBU41" s="9"/>
      <c r="LBV41" s="9"/>
      <c r="LBW41" s="9"/>
      <c r="LBX41" s="9"/>
      <c r="LBY41" s="9"/>
      <c r="LBZ41" s="9"/>
      <c r="LCA41" s="9"/>
      <c r="LCB41" s="9"/>
      <c r="LCC41" s="9"/>
      <c r="LCD41" s="9"/>
      <c r="LCE41" s="9"/>
      <c r="LCF41" s="9"/>
      <c r="LCG41" s="9"/>
      <c r="LCH41" s="9"/>
      <c r="LCI41" s="9"/>
      <c r="LCJ41" s="9"/>
      <c r="LCK41" s="9"/>
      <c r="LCL41" s="9"/>
      <c r="LCM41" s="9"/>
      <c r="LCN41" s="9"/>
      <c r="LCO41" s="9"/>
      <c r="LCP41" s="9"/>
      <c r="LCQ41" s="9"/>
      <c r="LCR41" s="9"/>
      <c r="LCS41" s="9"/>
      <c r="LCT41" s="9"/>
      <c r="LCU41" s="9"/>
      <c r="LCV41" s="9"/>
      <c r="LCW41" s="9"/>
      <c r="LCX41" s="9"/>
      <c r="LCY41" s="9"/>
      <c r="LCZ41" s="9"/>
      <c r="LDA41" s="9"/>
      <c r="LDB41" s="9"/>
      <c r="LDC41" s="9"/>
      <c r="LDD41" s="9"/>
      <c r="LDE41" s="9"/>
      <c r="LDF41" s="9"/>
      <c r="LDG41" s="9"/>
      <c r="LDH41" s="9"/>
      <c r="LDI41" s="9"/>
      <c r="LDJ41" s="9"/>
      <c r="LDK41" s="9"/>
      <c r="LDL41" s="9"/>
      <c r="LDM41" s="9"/>
      <c r="LDN41" s="9"/>
      <c r="LDO41" s="9"/>
      <c r="LDP41" s="9"/>
      <c r="LDQ41" s="9"/>
      <c r="LDR41" s="9"/>
      <c r="LDS41" s="9"/>
      <c r="LDT41" s="9"/>
      <c r="LDU41" s="9"/>
      <c r="LDV41" s="9"/>
      <c r="LDW41" s="9"/>
      <c r="LDX41" s="9"/>
      <c r="LDY41" s="9"/>
      <c r="LDZ41" s="9"/>
      <c r="LEA41" s="9"/>
      <c r="LEB41" s="9"/>
      <c r="LEC41" s="9"/>
      <c r="LED41" s="9"/>
      <c r="LEE41" s="9"/>
      <c r="LEF41" s="9"/>
      <c r="LEG41" s="9"/>
      <c r="LEH41" s="9"/>
      <c r="LEI41" s="9"/>
      <c r="LEJ41" s="9"/>
      <c r="LEK41" s="9"/>
      <c r="LEL41" s="9"/>
      <c r="LEM41" s="9"/>
      <c r="LEN41" s="9"/>
      <c r="LEO41" s="9"/>
      <c r="LEP41" s="9"/>
      <c r="LEQ41" s="9"/>
      <c r="LER41" s="9"/>
      <c r="LES41" s="9"/>
      <c r="LET41" s="9"/>
      <c r="LEU41" s="9"/>
      <c r="LEV41" s="9"/>
      <c r="LEW41" s="9"/>
      <c r="LEX41" s="9"/>
      <c r="LEY41" s="9"/>
      <c r="LEZ41" s="9"/>
      <c r="LFA41" s="9"/>
      <c r="LFB41" s="9"/>
      <c r="LFC41" s="9"/>
      <c r="LFD41" s="9"/>
      <c r="LFE41" s="9"/>
      <c r="LFF41" s="9"/>
      <c r="LFG41" s="9"/>
      <c r="LFH41" s="9"/>
      <c r="LFI41" s="9"/>
      <c r="LFJ41" s="9"/>
      <c r="LFK41" s="9"/>
      <c r="LFL41" s="9"/>
      <c r="LFM41" s="9"/>
      <c r="LFN41" s="9"/>
      <c r="LFO41" s="9"/>
      <c r="LFP41" s="9"/>
      <c r="LFQ41" s="9"/>
      <c r="LFR41" s="9"/>
      <c r="LFS41" s="9"/>
      <c r="LFT41" s="9"/>
      <c r="LFU41" s="9"/>
      <c r="LFV41" s="9"/>
      <c r="LFW41" s="9"/>
      <c r="LFX41" s="9"/>
      <c r="LFY41" s="9"/>
      <c r="LFZ41" s="9"/>
      <c r="LGA41" s="9"/>
      <c r="LGB41" s="9"/>
      <c r="LGC41" s="9"/>
      <c r="LGD41" s="9"/>
      <c r="LGE41" s="9"/>
      <c r="LGF41" s="9"/>
      <c r="LGG41" s="9"/>
      <c r="LGH41" s="9"/>
      <c r="LGI41" s="9"/>
      <c r="LGJ41" s="9"/>
      <c r="LGK41" s="9"/>
      <c r="LGL41" s="9"/>
      <c r="LGM41" s="9"/>
      <c r="LGN41" s="9"/>
      <c r="LGO41" s="9"/>
      <c r="LGP41" s="9"/>
      <c r="LGQ41" s="9"/>
      <c r="LGR41" s="9"/>
      <c r="LGS41" s="9"/>
      <c r="LGT41" s="9"/>
      <c r="LGU41" s="9"/>
      <c r="LGV41" s="9"/>
      <c r="LGW41" s="9"/>
      <c r="LGX41" s="9"/>
      <c r="LGY41" s="9"/>
      <c r="LGZ41" s="9"/>
      <c r="LHA41" s="9"/>
      <c r="LHB41" s="9"/>
      <c r="LHC41" s="9"/>
      <c r="LHD41" s="9"/>
      <c r="LHE41" s="9"/>
      <c r="LHF41" s="9"/>
      <c r="LHG41" s="9"/>
      <c r="LHH41" s="9"/>
      <c r="LHI41" s="9"/>
      <c r="LHJ41" s="9"/>
      <c r="LHK41" s="9"/>
      <c r="LHL41" s="9"/>
      <c r="LHM41" s="9"/>
      <c r="LHN41" s="9"/>
      <c r="LHO41" s="9"/>
      <c r="LHP41" s="9"/>
      <c r="LHQ41" s="9"/>
      <c r="LHR41" s="9"/>
      <c r="LHS41" s="9"/>
      <c r="LHT41" s="9"/>
      <c r="LHU41" s="9"/>
      <c r="LHV41" s="9"/>
      <c r="LHW41" s="9"/>
      <c r="LHX41" s="9"/>
      <c r="LHY41" s="9"/>
      <c r="LHZ41" s="9"/>
      <c r="LIA41" s="9"/>
      <c r="LIB41" s="9"/>
      <c r="LIC41" s="9"/>
      <c r="LID41" s="9"/>
      <c r="LIE41" s="9"/>
      <c r="LIF41" s="9"/>
      <c r="LIG41" s="9"/>
      <c r="LIH41" s="9"/>
      <c r="LII41" s="9"/>
      <c r="LIJ41" s="9"/>
      <c r="LIK41" s="9"/>
      <c r="LIL41" s="9"/>
      <c r="LIM41" s="9"/>
      <c r="LIN41" s="9"/>
      <c r="LIO41" s="9"/>
      <c r="LIP41" s="9"/>
      <c r="LIQ41" s="9"/>
      <c r="LIR41" s="9"/>
      <c r="LIS41" s="9"/>
      <c r="LIT41" s="9"/>
      <c r="LIU41" s="9"/>
      <c r="LIV41" s="9"/>
      <c r="LIW41" s="9"/>
      <c r="LIX41" s="9"/>
      <c r="LIY41" s="9"/>
      <c r="LIZ41" s="9"/>
      <c r="LJA41" s="9"/>
      <c r="LJB41" s="9"/>
      <c r="LJC41" s="9"/>
      <c r="LJD41" s="9"/>
      <c r="LJE41" s="9"/>
      <c r="LJF41" s="9"/>
      <c r="LJG41" s="9"/>
      <c r="LJH41" s="9"/>
      <c r="LJI41" s="9"/>
      <c r="LJJ41" s="9"/>
      <c r="LJK41" s="9"/>
      <c r="LJL41" s="9"/>
      <c r="LJM41" s="9"/>
      <c r="LJN41" s="9"/>
      <c r="LJO41" s="9"/>
      <c r="LJP41" s="9"/>
      <c r="LJQ41" s="9"/>
      <c r="LJR41" s="9"/>
      <c r="LJS41" s="9"/>
      <c r="LJT41" s="9"/>
      <c r="LJU41" s="9"/>
      <c r="LJV41" s="9"/>
      <c r="LJW41" s="9"/>
      <c r="LJX41" s="9"/>
      <c r="LJY41" s="9"/>
      <c r="LJZ41" s="9"/>
      <c r="LKA41" s="9"/>
      <c r="LKB41" s="9"/>
      <c r="LKC41" s="9"/>
      <c r="LKD41" s="9"/>
      <c r="LKE41" s="9"/>
      <c r="LKF41" s="9"/>
      <c r="LKG41" s="9"/>
      <c r="LKH41" s="9"/>
      <c r="LKI41" s="9"/>
      <c r="LKJ41" s="9"/>
      <c r="LKK41" s="9"/>
      <c r="LKL41" s="9"/>
      <c r="LKM41" s="9"/>
      <c r="LKN41" s="9"/>
      <c r="LKO41" s="9"/>
      <c r="LKP41" s="9"/>
      <c r="LKQ41" s="9"/>
      <c r="LKR41" s="9"/>
      <c r="LKS41" s="9"/>
      <c r="LKT41" s="9"/>
      <c r="LKU41" s="9"/>
      <c r="LKV41" s="9"/>
      <c r="LKW41" s="9"/>
      <c r="LKX41" s="9"/>
      <c r="LKY41" s="9"/>
      <c r="LKZ41" s="9"/>
      <c r="LLA41" s="9"/>
      <c r="LLB41" s="9"/>
      <c r="LLC41" s="9"/>
      <c r="LLD41" s="9"/>
      <c r="LLE41" s="9"/>
      <c r="LLF41" s="9"/>
      <c r="LLG41" s="9"/>
      <c r="LLH41" s="9"/>
      <c r="LLI41" s="9"/>
      <c r="LLJ41" s="9"/>
      <c r="LLK41" s="9"/>
      <c r="LLL41" s="9"/>
      <c r="LLM41" s="9"/>
      <c r="LLN41" s="9"/>
      <c r="LLO41" s="9"/>
      <c r="LLP41" s="9"/>
      <c r="LLQ41" s="9"/>
      <c r="LLR41" s="9"/>
      <c r="LLS41" s="9"/>
      <c r="LLT41" s="9"/>
      <c r="LLU41" s="9"/>
      <c r="LLV41" s="9"/>
      <c r="LLW41" s="9"/>
      <c r="LLX41" s="9"/>
      <c r="LLY41" s="9"/>
      <c r="LLZ41" s="9"/>
      <c r="LMA41" s="9"/>
      <c r="LMB41" s="9"/>
      <c r="LMC41" s="9"/>
      <c r="LMD41" s="9"/>
      <c r="LME41" s="9"/>
      <c r="LMF41" s="9"/>
      <c r="LMG41" s="9"/>
      <c r="LMH41" s="9"/>
      <c r="LMI41" s="9"/>
      <c r="LMJ41" s="9"/>
      <c r="LMK41" s="9"/>
      <c r="LML41" s="9"/>
      <c r="LMM41" s="9"/>
      <c r="LMN41" s="9"/>
      <c r="LMO41" s="9"/>
      <c r="LMP41" s="9"/>
      <c r="LMQ41" s="9"/>
      <c r="LMR41" s="9"/>
      <c r="LMS41" s="9"/>
      <c r="LMT41" s="9"/>
      <c r="LMU41" s="9"/>
      <c r="LMV41" s="9"/>
      <c r="LMW41" s="9"/>
      <c r="LMX41" s="9"/>
      <c r="LMY41" s="9"/>
      <c r="LMZ41" s="9"/>
      <c r="LNA41" s="9"/>
      <c r="LNB41" s="9"/>
      <c r="LNC41" s="9"/>
      <c r="LND41" s="9"/>
      <c r="LNE41" s="9"/>
      <c r="LNF41" s="9"/>
      <c r="LNG41" s="9"/>
      <c r="LNH41" s="9"/>
      <c r="LNI41" s="9"/>
      <c r="LNJ41" s="9"/>
      <c r="LNK41" s="9"/>
      <c r="LNL41" s="9"/>
      <c r="LNM41" s="9"/>
      <c r="LNN41" s="9"/>
      <c r="LNO41" s="9"/>
      <c r="LNP41" s="9"/>
      <c r="LNQ41" s="9"/>
      <c r="LNR41" s="9"/>
      <c r="LNS41" s="9"/>
      <c r="LNT41" s="9"/>
      <c r="LNU41" s="9"/>
      <c r="LNV41" s="9"/>
      <c r="LNW41" s="9"/>
      <c r="LNX41" s="9"/>
      <c r="LNY41" s="9"/>
      <c r="LNZ41" s="9"/>
      <c r="LOA41" s="9"/>
      <c r="LOB41" s="9"/>
      <c r="LOC41" s="9"/>
      <c r="LOD41" s="9"/>
      <c r="LOE41" s="9"/>
      <c r="LOF41" s="9"/>
      <c r="LOG41" s="9"/>
      <c r="LOH41" s="9"/>
      <c r="LOI41" s="9"/>
      <c r="LOJ41" s="9"/>
      <c r="LOK41" s="9"/>
      <c r="LOL41" s="9"/>
      <c r="LOM41" s="9"/>
      <c r="LON41" s="9"/>
      <c r="LOO41" s="9"/>
      <c r="LOP41" s="9"/>
      <c r="LOQ41" s="9"/>
      <c r="LOR41" s="9"/>
      <c r="LOS41" s="9"/>
      <c r="LOT41" s="9"/>
      <c r="LOU41" s="9"/>
      <c r="LOV41" s="9"/>
      <c r="LOW41" s="9"/>
      <c r="LOX41" s="9"/>
      <c r="LOY41" s="9"/>
      <c r="LOZ41" s="9"/>
      <c r="LPA41" s="9"/>
      <c r="LPB41" s="9"/>
      <c r="LPC41" s="9"/>
      <c r="LPD41" s="9"/>
      <c r="LPE41" s="9"/>
      <c r="LPF41" s="9"/>
      <c r="LPG41" s="9"/>
      <c r="LPH41" s="9"/>
      <c r="LPI41" s="9"/>
      <c r="LPJ41" s="9"/>
      <c r="LPK41" s="9"/>
      <c r="LPL41" s="9"/>
      <c r="LPM41" s="9"/>
      <c r="LPN41" s="9"/>
      <c r="LPO41" s="9"/>
      <c r="LPP41" s="9"/>
      <c r="LPQ41" s="9"/>
      <c r="LPR41" s="9"/>
      <c r="LPS41" s="9"/>
      <c r="LPT41" s="9"/>
      <c r="LPU41" s="9"/>
      <c r="LPV41" s="9"/>
      <c r="LPW41" s="9"/>
      <c r="LPX41" s="9"/>
      <c r="LPY41" s="9"/>
      <c r="LPZ41" s="9"/>
      <c r="LQA41" s="9"/>
      <c r="LQB41" s="9"/>
      <c r="LQC41" s="9"/>
      <c r="LQD41" s="9"/>
      <c r="LQE41" s="9"/>
      <c r="LQF41" s="9"/>
      <c r="LQG41" s="9"/>
      <c r="LQH41" s="9"/>
      <c r="LQI41" s="9"/>
      <c r="LQJ41" s="9"/>
      <c r="LQK41" s="9"/>
      <c r="LQL41" s="9"/>
      <c r="LQM41" s="9"/>
      <c r="LQN41" s="9"/>
      <c r="LQO41" s="9"/>
      <c r="LQP41" s="9"/>
      <c r="LQQ41" s="9"/>
      <c r="LQR41" s="9"/>
      <c r="LQS41" s="9"/>
      <c r="LQT41" s="9"/>
      <c r="LQU41" s="9"/>
      <c r="LQV41" s="9"/>
      <c r="LQW41" s="9"/>
      <c r="LQX41" s="9"/>
      <c r="LQY41" s="9"/>
      <c r="LQZ41" s="9"/>
      <c r="LRA41" s="9"/>
      <c r="LRB41" s="9"/>
      <c r="LRC41" s="9"/>
      <c r="LRD41" s="9"/>
      <c r="LRE41" s="9"/>
      <c r="LRF41" s="9"/>
      <c r="LRG41" s="9"/>
      <c r="LRH41" s="9"/>
      <c r="LRI41" s="9"/>
      <c r="LRJ41" s="9"/>
      <c r="LRK41" s="9"/>
      <c r="LRL41" s="9"/>
      <c r="LRM41" s="9"/>
      <c r="LRN41" s="9"/>
      <c r="LRO41" s="9"/>
      <c r="LRP41" s="9"/>
      <c r="LRQ41" s="9"/>
      <c r="LRR41" s="9"/>
      <c r="LRS41" s="9"/>
      <c r="LRT41" s="9"/>
      <c r="LRU41" s="9"/>
      <c r="LRV41" s="9"/>
      <c r="LRW41" s="9"/>
      <c r="LRX41" s="9"/>
      <c r="LRY41" s="9"/>
      <c r="LRZ41" s="9"/>
      <c r="LSA41" s="9"/>
      <c r="LSB41" s="9"/>
      <c r="LSC41" s="9"/>
      <c r="LSD41" s="9"/>
      <c r="LSE41" s="9"/>
      <c r="LSF41" s="9"/>
      <c r="LSG41" s="9"/>
      <c r="LSH41" s="9"/>
      <c r="LSI41" s="9"/>
      <c r="LSJ41" s="9"/>
      <c r="LSK41" s="9"/>
      <c r="LSL41" s="9"/>
      <c r="LSM41" s="9"/>
      <c r="LSN41" s="9"/>
      <c r="LSO41" s="9"/>
      <c r="LSP41" s="9"/>
      <c r="LSQ41" s="9"/>
      <c r="LSR41" s="9"/>
      <c r="LSS41" s="9"/>
      <c r="LST41" s="9"/>
      <c r="LSU41" s="9"/>
      <c r="LSV41" s="9"/>
      <c r="LSW41" s="9"/>
      <c r="LSX41" s="9"/>
      <c r="LSY41" s="9"/>
      <c r="LSZ41" s="9"/>
      <c r="LTA41" s="9"/>
      <c r="LTB41" s="9"/>
      <c r="LTC41" s="9"/>
      <c r="LTD41" s="9"/>
      <c r="LTE41" s="9"/>
      <c r="LTF41" s="9"/>
      <c r="LTG41" s="9"/>
      <c r="LTH41" s="9"/>
      <c r="LTI41" s="9"/>
      <c r="LTJ41" s="9"/>
      <c r="LTK41" s="9"/>
      <c r="LTL41" s="9"/>
      <c r="LTM41" s="9"/>
      <c r="LTN41" s="9"/>
      <c r="LTO41" s="9"/>
      <c r="LTP41" s="9"/>
      <c r="LTQ41" s="9"/>
      <c r="LTR41" s="9"/>
      <c r="LTS41" s="9"/>
      <c r="LTT41" s="9"/>
      <c r="LTU41" s="9"/>
      <c r="LTV41" s="9"/>
      <c r="LTW41" s="9"/>
      <c r="LTX41" s="9"/>
      <c r="LTY41" s="9"/>
      <c r="LTZ41" s="9"/>
      <c r="LUA41" s="9"/>
      <c r="LUB41" s="9"/>
      <c r="LUC41" s="9"/>
      <c r="LUD41" s="9"/>
      <c r="LUE41" s="9"/>
      <c r="LUF41" s="9"/>
      <c r="LUG41" s="9"/>
      <c r="LUH41" s="9"/>
      <c r="LUI41" s="9"/>
      <c r="LUJ41" s="9"/>
      <c r="LUK41" s="9"/>
      <c r="LUL41" s="9"/>
      <c r="LUM41" s="9"/>
      <c r="LUN41" s="9"/>
      <c r="LUO41" s="9"/>
      <c r="LUP41" s="9"/>
      <c r="LUQ41" s="9"/>
      <c r="LUR41" s="9"/>
      <c r="LUS41" s="9"/>
      <c r="LUT41" s="9"/>
      <c r="LUU41" s="9"/>
      <c r="LUV41" s="9"/>
      <c r="LUW41" s="9"/>
      <c r="LUX41" s="9"/>
      <c r="LUY41" s="9"/>
      <c r="LUZ41" s="9"/>
      <c r="LVA41" s="9"/>
      <c r="LVB41" s="9"/>
      <c r="LVC41" s="9"/>
      <c r="LVD41" s="9"/>
      <c r="LVE41" s="9"/>
      <c r="LVF41" s="9"/>
      <c r="LVG41" s="9"/>
      <c r="LVH41" s="9"/>
      <c r="LVI41" s="9"/>
      <c r="LVJ41" s="9"/>
      <c r="LVK41" s="9"/>
      <c r="LVL41" s="9"/>
      <c r="LVM41" s="9"/>
      <c r="LVN41" s="9"/>
      <c r="LVO41" s="9"/>
      <c r="LVP41" s="9"/>
      <c r="LVQ41" s="9"/>
      <c r="LVR41" s="9"/>
      <c r="LVS41" s="9"/>
      <c r="LVT41" s="9"/>
      <c r="LVU41" s="9"/>
      <c r="LVV41" s="9"/>
      <c r="LVW41" s="9"/>
      <c r="LVX41" s="9"/>
      <c r="LVY41" s="9"/>
      <c r="LVZ41" s="9"/>
      <c r="LWA41" s="9"/>
      <c r="LWB41" s="9"/>
      <c r="LWC41" s="9"/>
      <c r="LWD41" s="9"/>
      <c r="LWE41" s="9"/>
      <c r="LWF41" s="9"/>
      <c r="LWG41" s="9"/>
      <c r="LWH41" s="9"/>
      <c r="LWI41" s="9"/>
      <c r="LWJ41" s="9"/>
      <c r="LWK41" s="9"/>
      <c r="LWL41" s="9"/>
      <c r="LWM41" s="9"/>
      <c r="LWN41" s="9"/>
      <c r="LWO41" s="9"/>
      <c r="LWP41" s="9"/>
      <c r="LWQ41" s="9"/>
      <c r="LWR41" s="9"/>
      <c r="LWS41" s="9"/>
      <c r="LWT41" s="9"/>
      <c r="LWU41" s="9"/>
      <c r="LWV41" s="9"/>
      <c r="LWW41" s="9"/>
      <c r="LWX41" s="9"/>
      <c r="LWY41" s="9"/>
      <c r="LWZ41" s="9"/>
      <c r="LXA41" s="9"/>
      <c r="LXB41" s="9"/>
      <c r="LXC41" s="9"/>
      <c r="LXD41" s="9"/>
      <c r="LXE41" s="9"/>
      <c r="LXF41" s="9"/>
      <c r="LXG41" s="9"/>
      <c r="LXH41" s="9"/>
      <c r="LXI41" s="9"/>
      <c r="LXJ41" s="9"/>
      <c r="LXK41" s="9"/>
      <c r="LXL41" s="9"/>
      <c r="LXM41" s="9"/>
      <c r="LXN41" s="9"/>
      <c r="LXO41" s="9"/>
      <c r="LXP41" s="9"/>
      <c r="LXQ41" s="9"/>
      <c r="LXR41" s="9"/>
      <c r="LXS41" s="9"/>
      <c r="LXT41" s="9"/>
      <c r="LXU41" s="9"/>
      <c r="LXV41" s="9"/>
      <c r="LXW41" s="9"/>
      <c r="LXX41" s="9"/>
      <c r="LXY41" s="9"/>
      <c r="LXZ41" s="9"/>
      <c r="LYA41" s="9"/>
      <c r="LYB41" s="9"/>
      <c r="LYC41" s="9"/>
      <c r="LYD41" s="9"/>
      <c r="LYE41" s="9"/>
      <c r="LYF41" s="9"/>
      <c r="LYG41" s="9"/>
      <c r="LYH41" s="9"/>
      <c r="LYI41" s="9"/>
      <c r="LYJ41" s="9"/>
      <c r="LYK41" s="9"/>
      <c r="LYL41" s="9"/>
      <c r="LYM41" s="9"/>
      <c r="LYN41" s="9"/>
      <c r="LYO41" s="9"/>
      <c r="LYP41" s="9"/>
      <c r="LYQ41" s="9"/>
      <c r="LYR41" s="9"/>
      <c r="LYS41" s="9"/>
      <c r="LYT41" s="9"/>
      <c r="LYU41" s="9"/>
      <c r="LYV41" s="9"/>
      <c r="LYW41" s="9"/>
      <c r="LYX41" s="9"/>
      <c r="LYY41" s="9"/>
      <c r="LYZ41" s="9"/>
      <c r="LZA41" s="9"/>
      <c r="LZB41" s="9"/>
      <c r="LZC41" s="9"/>
      <c r="LZD41" s="9"/>
      <c r="LZE41" s="9"/>
      <c r="LZF41" s="9"/>
      <c r="LZG41" s="9"/>
      <c r="LZH41" s="9"/>
      <c r="LZI41" s="9"/>
      <c r="LZJ41" s="9"/>
      <c r="LZK41" s="9"/>
      <c r="LZL41" s="9"/>
      <c r="LZM41" s="9"/>
      <c r="LZN41" s="9"/>
      <c r="LZO41" s="9"/>
      <c r="LZP41" s="9"/>
      <c r="LZQ41" s="9"/>
      <c r="LZR41" s="9"/>
      <c r="LZS41" s="9"/>
      <c r="LZT41" s="9"/>
      <c r="LZU41" s="9"/>
      <c r="LZV41" s="9"/>
      <c r="LZW41" s="9"/>
      <c r="LZX41" s="9"/>
      <c r="LZY41" s="9"/>
      <c r="LZZ41" s="9"/>
      <c r="MAA41" s="9"/>
      <c r="MAB41" s="9"/>
      <c r="MAC41" s="9"/>
      <c r="MAD41" s="9"/>
      <c r="MAE41" s="9"/>
      <c r="MAF41" s="9"/>
      <c r="MAG41" s="9"/>
      <c r="MAH41" s="9"/>
      <c r="MAI41" s="9"/>
      <c r="MAJ41" s="9"/>
      <c r="MAK41" s="9"/>
      <c r="MAL41" s="9"/>
      <c r="MAM41" s="9"/>
      <c r="MAN41" s="9"/>
      <c r="MAO41" s="9"/>
      <c r="MAP41" s="9"/>
      <c r="MAQ41" s="9"/>
      <c r="MAR41" s="9"/>
      <c r="MAS41" s="9"/>
      <c r="MAT41" s="9"/>
      <c r="MAU41" s="9"/>
      <c r="MAV41" s="9"/>
      <c r="MAW41" s="9"/>
      <c r="MAX41" s="9"/>
      <c r="MAY41" s="9"/>
      <c r="MAZ41" s="9"/>
      <c r="MBA41" s="9"/>
      <c r="MBB41" s="9"/>
      <c r="MBC41" s="9"/>
      <c r="MBD41" s="9"/>
      <c r="MBE41" s="9"/>
      <c r="MBF41" s="9"/>
      <c r="MBG41" s="9"/>
      <c r="MBH41" s="9"/>
      <c r="MBI41" s="9"/>
      <c r="MBJ41" s="9"/>
      <c r="MBK41" s="9"/>
      <c r="MBL41" s="9"/>
      <c r="MBM41" s="9"/>
      <c r="MBN41" s="9"/>
      <c r="MBO41" s="9"/>
      <c r="MBP41" s="9"/>
      <c r="MBQ41" s="9"/>
      <c r="MBR41" s="9"/>
      <c r="MBS41" s="9"/>
      <c r="MBT41" s="9"/>
      <c r="MBU41" s="9"/>
      <c r="MBV41" s="9"/>
      <c r="MBW41" s="9"/>
      <c r="MBX41" s="9"/>
      <c r="MBY41" s="9"/>
      <c r="MBZ41" s="9"/>
      <c r="MCA41" s="9"/>
      <c r="MCB41" s="9"/>
      <c r="MCC41" s="9"/>
      <c r="MCD41" s="9"/>
      <c r="MCE41" s="9"/>
      <c r="MCF41" s="9"/>
      <c r="MCG41" s="9"/>
      <c r="MCH41" s="9"/>
      <c r="MCI41" s="9"/>
      <c r="MCJ41" s="9"/>
      <c r="MCK41" s="9"/>
      <c r="MCL41" s="9"/>
      <c r="MCM41" s="9"/>
      <c r="MCN41" s="9"/>
      <c r="MCO41" s="9"/>
      <c r="MCP41" s="9"/>
      <c r="MCQ41" s="9"/>
      <c r="MCR41" s="9"/>
      <c r="MCS41" s="9"/>
      <c r="MCT41" s="9"/>
      <c r="MCU41" s="9"/>
      <c r="MCV41" s="9"/>
      <c r="MCW41" s="9"/>
      <c r="MCX41" s="9"/>
      <c r="MCY41" s="9"/>
      <c r="MCZ41" s="9"/>
      <c r="MDA41" s="9"/>
      <c r="MDB41" s="9"/>
      <c r="MDC41" s="9"/>
      <c r="MDD41" s="9"/>
      <c r="MDE41" s="9"/>
      <c r="MDF41" s="9"/>
      <c r="MDG41" s="9"/>
      <c r="MDH41" s="9"/>
      <c r="MDI41" s="9"/>
      <c r="MDJ41" s="9"/>
      <c r="MDK41" s="9"/>
      <c r="MDL41" s="9"/>
      <c r="MDM41" s="9"/>
      <c r="MDN41" s="9"/>
      <c r="MDO41" s="9"/>
      <c r="MDP41" s="9"/>
      <c r="MDQ41" s="9"/>
      <c r="MDR41" s="9"/>
      <c r="MDS41" s="9"/>
      <c r="MDT41" s="9"/>
      <c r="MDU41" s="9"/>
      <c r="MDV41" s="9"/>
      <c r="MDW41" s="9"/>
      <c r="MDX41" s="9"/>
      <c r="MDY41" s="9"/>
      <c r="MDZ41" s="9"/>
      <c r="MEA41" s="9"/>
      <c r="MEB41" s="9"/>
      <c r="MEC41" s="9"/>
      <c r="MED41" s="9"/>
      <c r="MEE41" s="9"/>
      <c r="MEF41" s="9"/>
      <c r="MEG41" s="9"/>
      <c r="MEH41" s="9"/>
      <c r="MEI41" s="9"/>
      <c r="MEJ41" s="9"/>
      <c r="MEK41" s="9"/>
      <c r="MEL41" s="9"/>
      <c r="MEM41" s="9"/>
      <c r="MEN41" s="9"/>
      <c r="MEO41" s="9"/>
      <c r="MEP41" s="9"/>
      <c r="MEQ41" s="9"/>
      <c r="MER41" s="9"/>
      <c r="MES41" s="9"/>
      <c r="MET41" s="9"/>
      <c r="MEU41" s="9"/>
      <c r="MEV41" s="9"/>
      <c r="MEW41" s="9"/>
      <c r="MEX41" s="9"/>
      <c r="MEY41" s="9"/>
      <c r="MEZ41" s="9"/>
      <c r="MFA41" s="9"/>
      <c r="MFB41" s="9"/>
      <c r="MFC41" s="9"/>
      <c r="MFD41" s="9"/>
      <c r="MFE41" s="9"/>
      <c r="MFF41" s="9"/>
      <c r="MFG41" s="9"/>
      <c r="MFH41" s="9"/>
      <c r="MFI41" s="9"/>
      <c r="MFJ41" s="9"/>
      <c r="MFK41" s="9"/>
      <c r="MFL41" s="9"/>
      <c r="MFM41" s="9"/>
      <c r="MFN41" s="9"/>
      <c r="MFO41" s="9"/>
      <c r="MFP41" s="9"/>
      <c r="MFQ41" s="9"/>
      <c r="MFR41" s="9"/>
      <c r="MFS41" s="9"/>
      <c r="MFT41" s="9"/>
      <c r="MFU41" s="9"/>
      <c r="MFV41" s="9"/>
      <c r="MFW41" s="9"/>
      <c r="MFX41" s="9"/>
      <c r="MFY41" s="9"/>
      <c r="MFZ41" s="9"/>
      <c r="MGA41" s="9"/>
      <c r="MGB41" s="9"/>
      <c r="MGC41" s="9"/>
      <c r="MGD41" s="9"/>
      <c r="MGE41" s="9"/>
      <c r="MGF41" s="9"/>
      <c r="MGG41" s="9"/>
      <c r="MGH41" s="9"/>
      <c r="MGI41" s="9"/>
      <c r="MGJ41" s="9"/>
      <c r="MGK41" s="9"/>
      <c r="MGL41" s="9"/>
      <c r="MGM41" s="9"/>
      <c r="MGN41" s="9"/>
      <c r="MGO41" s="9"/>
      <c r="MGP41" s="9"/>
      <c r="MGQ41" s="9"/>
      <c r="MGR41" s="9"/>
      <c r="MGS41" s="9"/>
      <c r="MGT41" s="9"/>
      <c r="MGU41" s="9"/>
      <c r="MGV41" s="9"/>
      <c r="MGW41" s="9"/>
      <c r="MGX41" s="9"/>
      <c r="MGY41" s="9"/>
      <c r="MGZ41" s="9"/>
      <c r="MHA41" s="9"/>
      <c r="MHB41" s="9"/>
      <c r="MHC41" s="9"/>
      <c r="MHD41" s="9"/>
      <c r="MHE41" s="9"/>
      <c r="MHF41" s="9"/>
      <c r="MHG41" s="9"/>
      <c r="MHH41" s="9"/>
      <c r="MHI41" s="9"/>
      <c r="MHJ41" s="9"/>
      <c r="MHK41" s="9"/>
      <c r="MHL41" s="9"/>
      <c r="MHM41" s="9"/>
      <c r="MHN41" s="9"/>
      <c r="MHO41" s="9"/>
      <c r="MHP41" s="9"/>
      <c r="MHQ41" s="9"/>
      <c r="MHR41" s="9"/>
      <c r="MHS41" s="9"/>
      <c r="MHT41" s="9"/>
      <c r="MHU41" s="9"/>
      <c r="MHV41" s="9"/>
      <c r="MHW41" s="9"/>
      <c r="MHX41" s="9"/>
      <c r="MHY41" s="9"/>
      <c r="MHZ41" s="9"/>
      <c r="MIA41" s="9"/>
      <c r="MIB41" s="9"/>
      <c r="MIC41" s="9"/>
      <c r="MID41" s="9"/>
      <c r="MIE41" s="9"/>
      <c r="MIF41" s="9"/>
      <c r="MIG41" s="9"/>
      <c r="MIH41" s="9"/>
      <c r="MII41" s="9"/>
      <c r="MIJ41" s="9"/>
      <c r="MIK41" s="9"/>
      <c r="MIL41" s="9"/>
      <c r="MIM41" s="9"/>
      <c r="MIN41" s="9"/>
      <c r="MIO41" s="9"/>
      <c r="MIP41" s="9"/>
      <c r="MIQ41" s="9"/>
      <c r="MIR41" s="9"/>
      <c r="MIS41" s="9"/>
      <c r="MIT41" s="9"/>
      <c r="MIU41" s="9"/>
      <c r="MIV41" s="9"/>
      <c r="MIW41" s="9"/>
      <c r="MIX41" s="9"/>
      <c r="MIY41" s="9"/>
      <c r="MIZ41" s="9"/>
      <c r="MJA41" s="9"/>
      <c r="MJB41" s="9"/>
      <c r="MJC41" s="9"/>
      <c r="MJD41" s="9"/>
      <c r="MJE41" s="9"/>
      <c r="MJF41" s="9"/>
      <c r="MJG41" s="9"/>
      <c r="MJH41" s="9"/>
      <c r="MJI41" s="9"/>
      <c r="MJJ41" s="9"/>
      <c r="MJK41" s="9"/>
      <c r="MJL41" s="9"/>
      <c r="MJM41" s="9"/>
      <c r="MJN41" s="9"/>
      <c r="MJO41" s="9"/>
      <c r="MJP41" s="9"/>
      <c r="MJQ41" s="9"/>
      <c r="MJR41" s="9"/>
      <c r="MJS41" s="9"/>
      <c r="MJT41" s="9"/>
      <c r="MJU41" s="9"/>
      <c r="MJV41" s="9"/>
      <c r="MJW41" s="9"/>
      <c r="MJX41" s="9"/>
      <c r="MJY41" s="9"/>
      <c r="MJZ41" s="9"/>
      <c r="MKA41" s="9"/>
      <c r="MKB41" s="9"/>
      <c r="MKC41" s="9"/>
      <c r="MKD41" s="9"/>
      <c r="MKE41" s="9"/>
      <c r="MKF41" s="9"/>
      <c r="MKG41" s="9"/>
      <c r="MKH41" s="9"/>
      <c r="MKI41" s="9"/>
      <c r="MKJ41" s="9"/>
      <c r="MKK41" s="9"/>
      <c r="MKL41" s="9"/>
      <c r="MKM41" s="9"/>
      <c r="MKN41" s="9"/>
      <c r="MKO41" s="9"/>
      <c r="MKP41" s="9"/>
      <c r="MKQ41" s="9"/>
      <c r="MKR41" s="9"/>
      <c r="MKS41" s="9"/>
      <c r="MKT41" s="9"/>
      <c r="MKU41" s="9"/>
      <c r="MKV41" s="9"/>
      <c r="MKW41" s="9"/>
      <c r="MKX41" s="9"/>
      <c r="MKY41" s="9"/>
      <c r="MKZ41" s="9"/>
      <c r="MLA41" s="9"/>
      <c r="MLB41" s="9"/>
      <c r="MLC41" s="9"/>
      <c r="MLD41" s="9"/>
      <c r="MLE41" s="9"/>
      <c r="MLF41" s="9"/>
      <c r="MLG41" s="9"/>
      <c r="MLH41" s="9"/>
      <c r="MLI41" s="9"/>
      <c r="MLJ41" s="9"/>
      <c r="MLK41" s="9"/>
      <c r="MLL41" s="9"/>
      <c r="MLM41" s="9"/>
      <c r="MLN41" s="9"/>
      <c r="MLO41" s="9"/>
      <c r="MLP41" s="9"/>
      <c r="MLQ41" s="9"/>
      <c r="MLR41" s="9"/>
      <c r="MLS41" s="9"/>
      <c r="MLT41" s="9"/>
      <c r="MLU41" s="9"/>
      <c r="MLV41" s="9"/>
      <c r="MLW41" s="9"/>
      <c r="MLX41" s="9"/>
      <c r="MLY41" s="9"/>
      <c r="MLZ41" s="9"/>
      <c r="MMA41" s="9"/>
      <c r="MMB41" s="9"/>
      <c r="MMC41" s="9"/>
      <c r="MMD41" s="9"/>
      <c r="MME41" s="9"/>
      <c r="MMF41" s="9"/>
      <c r="MMG41" s="9"/>
      <c r="MMH41" s="9"/>
      <c r="MMI41" s="9"/>
      <c r="MMJ41" s="9"/>
      <c r="MMK41" s="9"/>
      <c r="MML41" s="9"/>
      <c r="MMM41" s="9"/>
      <c r="MMN41" s="9"/>
      <c r="MMO41" s="9"/>
      <c r="MMP41" s="9"/>
      <c r="MMQ41" s="9"/>
      <c r="MMR41" s="9"/>
      <c r="MMS41" s="9"/>
      <c r="MMT41" s="9"/>
      <c r="MMU41" s="9"/>
      <c r="MMV41" s="9"/>
      <c r="MMW41" s="9"/>
      <c r="MMX41" s="9"/>
      <c r="MMY41" s="9"/>
      <c r="MMZ41" s="9"/>
      <c r="MNA41" s="9"/>
      <c r="MNB41" s="9"/>
      <c r="MNC41" s="9"/>
      <c r="MND41" s="9"/>
      <c r="MNE41" s="9"/>
      <c r="MNF41" s="9"/>
      <c r="MNG41" s="9"/>
      <c r="MNH41" s="9"/>
      <c r="MNI41" s="9"/>
      <c r="MNJ41" s="9"/>
      <c r="MNK41" s="9"/>
      <c r="MNL41" s="9"/>
      <c r="MNM41" s="9"/>
      <c r="MNN41" s="9"/>
      <c r="MNO41" s="9"/>
      <c r="MNP41" s="9"/>
      <c r="MNQ41" s="9"/>
      <c r="MNR41" s="9"/>
      <c r="MNS41" s="9"/>
      <c r="MNT41" s="9"/>
      <c r="MNU41" s="9"/>
      <c r="MNV41" s="9"/>
      <c r="MNW41" s="9"/>
      <c r="MNX41" s="9"/>
      <c r="MNY41" s="9"/>
      <c r="MNZ41" s="9"/>
      <c r="MOA41" s="9"/>
      <c r="MOB41" s="9"/>
      <c r="MOC41" s="9"/>
      <c r="MOD41" s="9"/>
      <c r="MOE41" s="9"/>
      <c r="MOF41" s="9"/>
      <c r="MOG41" s="9"/>
      <c r="MOH41" s="9"/>
      <c r="MOI41" s="9"/>
      <c r="MOJ41" s="9"/>
      <c r="MOK41" s="9"/>
      <c r="MOL41" s="9"/>
      <c r="MOM41" s="9"/>
      <c r="MON41" s="9"/>
      <c r="MOO41" s="9"/>
      <c r="MOP41" s="9"/>
      <c r="MOQ41" s="9"/>
      <c r="MOR41" s="9"/>
      <c r="MOS41" s="9"/>
      <c r="MOT41" s="9"/>
      <c r="MOU41" s="9"/>
      <c r="MOV41" s="9"/>
      <c r="MOW41" s="9"/>
      <c r="MOX41" s="9"/>
      <c r="MOY41" s="9"/>
      <c r="MOZ41" s="9"/>
      <c r="MPA41" s="9"/>
      <c r="MPB41" s="9"/>
      <c r="MPC41" s="9"/>
      <c r="MPD41" s="9"/>
      <c r="MPE41" s="9"/>
      <c r="MPF41" s="9"/>
      <c r="MPG41" s="9"/>
      <c r="MPH41" s="9"/>
      <c r="MPI41" s="9"/>
      <c r="MPJ41" s="9"/>
      <c r="MPK41" s="9"/>
      <c r="MPL41" s="9"/>
      <c r="MPM41" s="9"/>
      <c r="MPN41" s="9"/>
      <c r="MPO41" s="9"/>
      <c r="MPP41" s="9"/>
      <c r="MPQ41" s="9"/>
      <c r="MPR41" s="9"/>
      <c r="MPS41" s="9"/>
      <c r="MPT41" s="9"/>
      <c r="MPU41" s="9"/>
      <c r="MPV41" s="9"/>
      <c r="MPW41" s="9"/>
      <c r="MPX41" s="9"/>
      <c r="MPY41" s="9"/>
      <c r="MPZ41" s="9"/>
      <c r="MQA41" s="9"/>
      <c r="MQB41" s="9"/>
      <c r="MQC41" s="9"/>
      <c r="MQD41" s="9"/>
      <c r="MQE41" s="9"/>
      <c r="MQF41" s="9"/>
      <c r="MQG41" s="9"/>
      <c r="MQH41" s="9"/>
      <c r="MQI41" s="9"/>
      <c r="MQJ41" s="9"/>
      <c r="MQK41" s="9"/>
      <c r="MQL41" s="9"/>
      <c r="MQM41" s="9"/>
      <c r="MQN41" s="9"/>
      <c r="MQO41" s="9"/>
      <c r="MQP41" s="9"/>
      <c r="MQQ41" s="9"/>
      <c r="MQR41" s="9"/>
      <c r="MQS41" s="9"/>
      <c r="MQT41" s="9"/>
      <c r="MQU41" s="9"/>
      <c r="MQV41" s="9"/>
      <c r="MQW41" s="9"/>
      <c r="MQX41" s="9"/>
      <c r="MQY41" s="9"/>
      <c r="MQZ41" s="9"/>
      <c r="MRA41" s="9"/>
      <c r="MRB41" s="9"/>
      <c r="MRC41" s="9"/>
      <c r="MRD41" s="9"/>
      <c r="MRE41" s="9"/>
      <c r="MRF41" s="9"/>
      <c r="MRG41" s="9"/>
      <c r="MRH41" s="9"/>
      <c r="MRI41" s="9"/>
      <c r="MRJ41" s="9"/>
      <c r="MRK41" s="9"/>
      <c r="MRL41" s="9"/>
      <c r="MRM41" s="9"/>
      <c r="MRN41" s="9"/>
      <c r="MRO41" s="9"/>
      <c r="MRP41" s="9"/>
      <c r="MRQ41" s="9"/>
      <c r="MRR41" s="9"/>
      <c r="MRS41" s="9"/>
      <c r="MRT41" s="9"/>
      <c r="MRU41" s="9"/>
      <c r="MRV41" s="9"/>
      <c r="MRW41" s="9"/>
      <c r="MRX41" s="9"/>
      <c r="MRY41" s="9"/>
      <c r="MRZ41" s="9"/>
      <c r="MSA41" s="9"/>
      <c r="MSB41" s="9"/>
      <c r="MSC41" s="9"/>
      <c r="MSD41" s="9"/>
      <c r="MSE41" s="9"/>
      <c r="MSF41" s="9"/>
      <c r="MSG41" s="9"/>
      <c r="MSH41" s="9"/>
      <c r="MSI41" s="9"/>
      <c r="MSJ41" s="9"/>
      <c r="MSK41" s="9"/>
      <c r="MSL41" s="9"/>
      <c r="MSM41" s="9"/>
      <c r="MSN41" s="9"/>
      <c r="MSO41" s="9"/>
      <c r="MSP41" s="9"/>
      <c r="MSQ41" s="9"/>
      <c r="MSR41" s="9"/>
      <c r="MSS41" s="9"/>
      <c r="MST41" s="9"/>
      <c r="MSU41" s="9"/>
      <c r="MSV41" s="9"/>
      <c r="MSW41" s="9"/>
      <c r="MSX41" s="9"/>
      <c r="MSY41" s="9"/>
      <c r="MSZ41" s="9"/>
      <c r="MTA41" s="9"/>
      <c r="MTB41" s="9"/>
      <c r="MTC41" s="9"/>
      <c r="MTD41" s="9"/>
      <c r="MTE41" s="9"/>
      <c r="MTF41" s="9"/>
      <c r="MTG41" s="9"/>
      <c r="MTH41" s="9"/>
      <c r="MTI41" s="9"/>
      <c r="MTJ41" s="9"/>
      <c r="MTK41" s="9"/>
      <c r="MTL41" s="9"/>
      <c r="MTM41" s="9"/>
      <c r="MTN41" s="9"/>
      <c r="MTO41" s="9"/>
      <c r="MTP41" s="9"/>
      <c r="MTQ41" s="9"/>
      <c r="MTR41" s="9"/>
      <c r="MTS41" s="9"/>
      <c r="MTT41" s="9"/>
      <c r="MTU41" s="9"/>
      <c r="MTV41" s="9"/>
      <c r="MTW41" s="9"/>
      <c r="MTX41" s="9"/>
      <c r="MTY41" s="9"/>
      <c r="MTZ41" s="9"/>
      <c r="MUA41" s="9"/>
      <c r="MUB41" s="9"/>
      <c r="MUC41" s="9"/>
      <c r="MUD41" s="9"/>
      <c r="MUE41" s="9"/>
      <c r="MUF41" s="9"/>
      <c r="MUG41" s="9"/>
      <c r="MUH41" s="9"/>
      <c r="MUI41" s="9"/>
      <c r="MUJ41" s="9"/>
      <c r="MUK41" s="9"/>
      <c r="MUL41" s="9"/>
      <c r="MUM41" s="9"/>
      <c r="MUN41" s="9"/>
      <c r="MUO41" s="9"/>
      <c r="MUP41" s="9"/>
      <c r="MUQ41" s="9"/>
      <c r="MUR41" s="9"/>
      <c r="MUS41" s="9"/>
      <c r="MUT41" s="9"/>
      <c r="MUU41" s="9"/>
      <c r="MUV41" s="9"/>
      <c r="MUW41" s="9"/>
      <c r="MUX41" s="9"/>
      <c r="MUY41" s="9"/>
      <c r="MUZ41" s="9"/>
      <c r="MVA41" s="9"/>
      <c r="MVB41" s="9"/>
      <c r="MVC41" s="9"/>
      <c r="MVD41" s="9"/>
      <c r="MVE41" s="9"/>
      <c r="MVF41" s="9"/>
      <c r="MVG41" s="9"/>
      <c r="MVH41" s="9"/>
      <c r="MVI41" s="9"/>
      <c r="MVJ41" s="9"/>
      <c r="MVK41" s="9"/>
      <c r="MVL41" s="9"/>
      <c r="MVM41" s="9"/>
      <c r="MVN41" s="9"/>
      <c r="MVO41" s="9"/>
      <c r="MVP41" s="9"/>
      <c r="MVQ41" s="9"/>
      <c r="MVR41" s="9"/>
      <c r="MVS41" s="9"/>
      <c r="MVT41" s="9"/>
      <c r="MVU41" s="9"/>
      <c r="MVV41" s="9"/>
      <c r="MVW41" s="9"/>
      <c r="MVX41" s="9"/>
      <c r="MVY41" s="9"/>
      <c r="MVZ41" s="9"/>
      <c r="MWA41" s="9"/>
      <c r="MWB41" s="9"/>
      <c r="MWC41" s="9"/>
      <c r="MWD41" s="9"/>
      <c r="MWE41" s="9"/>
      <c r="MWF41" s="9"/>
      <c r="MWG41" s="9"/>
      <c r="MWH41" s="9"/>
      <c r="MWI41" s="9"/>
      <c r="MWJ41" s="9"/>
      <c r="MWK41" s="9"/>
      <c r="MWL41" s="9"/>
      <c r="MWM41" s="9"/>
      <c r="MWN41" s="9"/>
      <c r="MWO41" s="9"/>
      <c r="MWP41" s="9"/>
      <c r="MWQ41" s="9"/>
      <c r="MWR41" s="9"/>
      <c r="MWS41" s="9"/>
      <c r="MWT41" s="9"/>
      <c r="MWU41" s="9"/>
      <c r="MWV41" s="9"/>
      <c r="MWW41" s="9"/>
      <c r="MWX41" s="9"/>
      <c r="MWY41" s="9"/>
      <c r="MWZ41" s="9"/>
      <c r="MXA41" s="9"/>
      <c r="MXB41" s="9"/>
      <c r="MXC41" s="9"/>
      <c r="MXD41" s="9"/>
      <c r="MXE41" s="9"/>
      <c r="MXF41" s="9"/>
      <c r="MXG41" s="9"/>
      <c r="MXH41" s="9"/>
      <c r="MXI41" s="9"/>
      <c r="MXJ41" s="9"/>
      <c r="MXK41" s="9"/>
      <c r="MXL41" s="9"/>
      <c r="MXM41" s="9"/>
      <c r="MXN41" s="9"/>
      <c r="MXO41" s="9"/>
      <c r="MXP41" s="9"/>
      <c r="MXQ41" s="9"/>
      <c r="MXR41" s="9"/>
      <c r="MXS41" s="9"/>
      <c r="MXT41" s="9"/>
      <c r="MXU41" s="9"/>
      <c r="MXV41" s="9"/>
      <c r="MXW41" s="9"/>
      <c r="MXX41" s="9"/>
      <c r="MXY41" s="9"/>
      <c r="MXZ41" s="9"/>
      <c r="MYA41" s="9"/>
      <c r="MYB41" s="9"/>
      <c r="MYC41" s="9"/>
      <c r="MYD41" s="9"/>
      <c r="MYE41" s="9"/>
      <c r="MYF41" s="9"/>
      <c r="MYG41" s="9"/>
      <c r="MYH41" s="9"/>
      <c r="MYI41" s="9"/>
      <c r="MYJ41" s="9"/>
      <c r="MYK41" s="9"/>
      <c r="MYL41" s="9"/>
      <c r="MYM41" s="9"/>
      <c r="MYN41" s="9"/>
      <c r="MYO41" s="9"/>
      <c r="MYP41" s="9"/>
      <c r="MYQ41" s="9"/>
      <c r="MYR41" s="9"/>
      <c r="MYS41" s="9"/>
      <c r="MYT41" s="9"/>
      <c r="MYU41" s="9"/>
      <c r="MYV41" s="9"/>
      <c r="MYW41" s="9"/>
      <c r="MYX41" s="9"/>
      <c r="MYY41" s="9"/>
      <c r="MYZ41" s="9"/>
      <c r="MZA41" s="9"/>
      <c r="MZB41" s="9"/>
      <c r="MZC41" s="9"/>
      <c r="MZD41" s="9"/>
      <c r="MZE41" s="9"/>
      <c r="MZF41" s="9"/>
      <c r="MZG41" s="9"/>
      <c r="MZH41" s="9"/>
      <c r="MZI41" s="9"/>
      <c r="MZJ41" s="9"/>
      <c r="MZK41" s="9"/>
      <c r="MZL41" s="9"/>
      <c r="MZM41" s="9"/>
      <c r="MZN41" s="9"/>
      <c r="MZO41" s="9"/>
      <c r="MZP41" s="9"/>
      <c r="MZQ41" s="9"/>
      <c r="MZR41" s="9"/>
      <c r="MZS41" s="9"/>
      <c r="MZT41" s="9"/>
      <c r="MZU41" s="9"/>
      <c r="MZV41" s="9"/>
      <c r="MZW41" s="9"/>
      <c r="MZX41" s="9"/>
      <c r="MZY41" s="9"/>
      <c r="MZZ41" s="9"/>
      <c r="NAA41" s="9"/>
      <c r="NAB41" s="9"/>
      <c r="NAC41" s="9"/>
      <c r="NAD41" s="9"/>
      <c r="NAE41" s="9"/>
      <c r="NAF41" s="9"/>
      <c r="NAG41" s="9"/>
      <c r="NAH41" s="9"/>
      <c r="NAI41" s="9"/>
      <c r="NAJ41" s="9"/>
      <c r="NAK41" s="9"/>
      <c r="NAL41" s="9"/>
      <c r="NAM41" s="9"/>
      <c r="NAN41" s="9"/>
      <c r="NAO41" s="9"/>
      <c r="NAP41" s="9"/>
      <c r="NAQ41" s="9"/>
      <c r="NAR41" s="9"/>
      <c r="NAS41" s="9"/>
      <c r="NAT41" s="9"/>
      <c r="NAU41" s="9"/>
      <c r="NAV41" s="9"/>
      <c r="NAW41" s="9"/>
      <c r="NAX41" s="9"/>
      <c r="NAY41" s="9"/>
      <c r="NAZ41" s="9"/>
      <c r="NBA41" s="9"/>
      <c r="NBB41" s="9"/>
      <c r="NBC41" s="9"/>
      <c r="NBD41" s="9"/>
      <c r="NBE41" s="9"/>
      <c r="NBF41" s="9"/>
      <c r="NBG41" s="9"/>
      <c r="NBH41" s="9"/>
      <c r="NBI41" s="9"/>
      <c r="NBJ41" s="9"/>
      <c r="NBK41" s="9"/>
      <c r="NBL41" s="9"/>
      <c r="NBM41" s="9"/>
      <c r="NBN41" s="9"/>
      <c r="NBO41" s="9"/>
      <c r="NBP41" s="9"/>
      <c r="NBQ41" s="9"/>
      <c r="NBR41" s="9"/>
      <c r="NBS41" s="9"/>
      <c r="NBT41" s="9"/>
      <c r="NBU41" s="9"/>
      <c r="NBV41" s="9"/>
      <c r="NBW41" s="9"/>
      <c r="NBX41" s="9"/>
      <c r="NBY41" s="9"/>
      <c r="NBZ41" s="9"/>
      <c r="NCA41" s="9"/>
      <c r="NCB41" s="9"/>
      <c r="NCC41" s="9"/>
      <c r="NCD41" s="9"/>
      <c r="NCE41" s="9"/>
      <c r="NCF41" s="9"/>
      <c r="NCG41" s="9"/>
      <c r="NCH41" s="9"/>
      <c r="NCI41" s="9"/>
      <c r="NCJ41" s="9"/>
      <c r="NCK41" s="9"/>
      <c r="NCL41" s="9"/>
      <c r="NCM41" s="9"/>
      <c r="NCN41" s="9"/>
      <c r="NCO41" s="9"/>
      <c r="NCP41" s="9"/>
      <c r="NCQ41" s="9"/>
      <c r="NCR41" s="9"/>
      <c r="NCS41" s="9"/>
      <c r="NCT41" s="9"/>
      <c r="NCU41" s="9"/>
      <c r="NCV41" s="9"/>
      <c r="NCW41" s="9"/>
      <c r="NCX41" s="9"/>
      <c r="NCY41" s="9"/>
      <c r="NCZ41" s="9"/>
      <c r="NDA41" s="9"/>
      <c r="NDB41" s="9"/>
      <c r="NDC41" s="9"/>
      <c r="NDD41" s="9"/>
      <c r="NDE41" s="9"/>
      <c r="NDF41" s="9"/>
      <c r="NDG41" s="9"/>
      <c r="NDH41" s="9"/>
      <c r="NDI41" s="9"/>
      <c r="NDJ41" s="9"/>
      <c r="NDK41" s="9"/>
      <c r="NDL41" s="9"/>
      <c r="NDM41" s="9"/>
      <c r="NDN41" s="9"/>
      <c r="NDO41" s="9"/>
      <c r="NDP41" s="9"/>
      <c r="NDQ41" s="9"/>
      <c r="NDR41" s="9"/>
      <c r="NDS41" s="9"/>
      <c r="NDT41" s="9"/>
      <c r="NDU41" s="9"/>
      <c r="NDV41" s="9"/>
      <c r="NDW41" s="9"/>
      <c r="NDX41" s="9"/>
      <c r="NDY41" s="9"/>
      <c r="NDZ41" s="9"/>
      <c r="NEA41" s="9"/>
      <c r="NEB41" s="9"/>
      <c r="NEC41" s="9"/>
      <c r="NED41" s="9"/>
      <c r="NEE41" s="9"/>
      <c r="NEF41" s="9"/>
      <c r="NEG41" s="9"/>
      <c r="NEH41" s="9"/>
      <c r="NEI41" s="9"/>
      <c r="NEJ41" s="9"/>
      <c r="NEK41" s="9"/>
      <c r="NEL41" s="9"/>
      <c r="NEM41" s="9"/>
      <c r="NEN41" s="9"/>
      <c r="NEO41" s="9"/>
      <c r="NEP41" s="9"/>
      <c r="NEQ41" s="9"/>
      <c r="NER41" s="9"/>
      <c r="NES41" s="9"/>
      <c r="NET41" s="9"/>
      <c r="NEU41" s="9"/>
      <c r="NEV41" s="9"/>
      <c r="NEW41" s="9"/>
      <c r="NEX41" s="9"/>
      <c r="NEY41" s="9"/>
      <c r="NEZ41" s="9"/>
      <c r="NFA41" s="9"/>
      <c r="NFB41" s="9"/>
      <c r="NFC41" s="9"/>
      <c r="NFD41" s="9"/>
      <c r="NFE41" s="9"/>
      <c r="NFF41" s="9"/>
      <c r="NFG41" s="9"/>
      <c r="NFH41" s="9"/>
      <c r="NFI41" s="9"/>
      <c r="NFJ41" s="9"/>
      <c r="NFK41" s="9"/>
      <c r="NFL41" s="9"/>
      <c r="NFM41" s="9"/>
      <c r="NFN41" s="9"/>
      <c r="NFO41" s="9"/>
      <c r="NFP41" s="9"/>
      <c r="NFQ41" s="9"/>
      <c r="NFR41" s="9"/>
      <c r="NFS41" s="9"/>
      <c r="NFT41" s="9"/>
      <c r="NFU41" s="9"/>
      <c r="NFV41" s="9"/>
      <c r="NFW41" s="9"/>
      <c r="NFX41" s="9"/>
      <c r="NFY41" s="9"/>
      <c r="NFZ41" s="9"/>
      <c r="NGA41" s="9"/>
      <c r="NGB41" s="9"/>
      <c r="NGC41" s="9"/>
      <c r="NGD41" s="9"/>
      <c r="NGE41" s="9"/>
      <c r="NGF41" s="9"/>
      <c r="NGG41" s="9"/>
      <c r="NGH41" s="9"/>
      <c r="NGI41" s="9"/>
      <c r="NGJ41" s="9"/>
      <c r="NGK41" s="9"/>
      <c r="NGL41" s="9"/>
      <c r="NGM41" s="9"/>
      <c r="NGN41" s="9"/>
      <c r="NGO41" s="9"/>
      <c r="NGP41" s="9"/>
      <c r="NGQ41" s="9"/>
      <c r="NGR41" s="9"/>
      <c r="NGS41" s="9"/>
      <c r="NGT41" s="9"/>
      <c r="NGU41" s="9"/>
      <c r="NGV41" s="9"/>
      <c r="NGW41" s="9"/>
      <c r="NGX41" s="9"/>
      <c r="NGY41" s="9"/>
      <c r="NGZ41" s="9"/>
      <c r="NHA41" s="9"/>
      <c r="NHB41" s="9"/>
      <c r="NHC41" s="9"/>
      <c r="NHD41" s="9"/>
      <c r="NHE41" s="9"/>
      <c r="NHF41" s="9"/>
      <c r="NHG41" s="9"/>
      <c r="NHH41" s="9"/>
      <c r="NHI41" s="9"/>
      <c r="NHJ41" s="9"/>
      <c r="NHK41" s="9"/>
      <c r="NHL41" s="9"/>
      <c r="NHM41" s="9"/>
      <c r="NHN41" s="9"/>
      <c r="NHO41" s="9"/>
      <c r="NHP41" s="9"/>
      <c r="NHQ41" s="9"/>
      <c r="NHR41" s="9"/>
      <c r="NHS41" s="9"/>
      <c r="NHT41" s="9"/>
      <c r="NHU41" s="9"/>
      <c r="NHV41" s="9"/>
      <c r="NHW41" s="9"/>
      <c r="NHX41" s="9"/>
      <c r="NHY41" s="9"/>
      <c r="NHZ41" s="9"/>
      <c r="NIA41" s="9"/>
      <c r="NIB41" s="9"/>
      <c r="NIC41" s="9"/>
      <c r="NID41" s="9"/>
      <c r="NIE41" s="9"/>
      <c r="NIF41" s="9"/>
      <c r="NIG41" s="9"/>
      <c r="NIH41" s="9"/>
      <c r="NII41" s="9"/>
      <c r="NIJ41" s="9"/>
      <c r="NIK41" s="9"/>
      <c r="NIL41" s="9"/>
      <c r="NIM41" s="9"/>
      <c r="NIN41" s="9"/>
      <c r="NIO41" s="9"/>
      <c r="NIP41" s="9"/>
      <c r="NIQ41" s="9"/>
      <c r="NIR41" s="9"/>
      <c r="NIS41" s="9"/>
      <c r="NIT41" s="9"/>
      <c r="NIU41" s="9"/>
      <c r="NIV41" s="9"/>
      <c r="NIW41" s="9"/>
      <c r="NIX41" s="9"/>
      <c r="NIY41" s="9"/>
      <c r="NIZ41" s="9"/>
      <c r="NJA41" s="9"/>
      <c r="NJB41" s="9"/>
      <c r="NJC41" s="9"/>
      <c r="NJD41" s="9"/>
      <c r="NJE41" s="9"/>
      <c r="NJF41" s="9"/>
      <c r="NJG41" s="9"/>
      <c r="NJH41" s="9"/>
      <c r="NJI41" s="9"/>
      <c r="NJJ41" s="9"/>
      <c r="NJK41" s="9"/>
      <c r="NJL41" s="9"/>
      <c r="NJM41" s="9"/>
      <c r="NJN41" s="9"/>
      <c r="NJO41" s="9"/>
      <c r="NJP41" s="9"/>
      <c r="NJQ41" s="9"/>
      <c r="NJR41" s="9"/>
      <c r="NJS41" s="9"/>
      <c r="NJT41" s="9"/>
      <c r="NJU41" s="9"/>
      <c r="NJV41" s="9"/>
      <c r="NJW41" s="9"/>
      <c r="NJX41" s="9"/>
      <c r="NJY41" s="9"/>
      <c r="NJZ41" s="9"/>
      <c r="NKA41" s="9"/>
      <c r="NKB41" s="9"/>
      <c r="NKC41" s="9"/>
      <c r="NKD41" s="9"/>
      <c r="NKE41" s="9"/>
      <c r="NKF41" s="9"/>
      <c r="NKG41" s="9"/>
      <c r="NKH41" s="9"/>
      <c r="NKI41" s="9"/>
      <c r="NKJ41" s="9"/>
      <c r="NKK41" s="9"/>
      <c r="NKL41" s="9"/>
      <c r="NKM41" s="9"/>
      <c r="NKN41" s="9"/>
      <c r="NKO41" s="9"/>
      <c r="NKP41" s="9"/>
      <c r="NKQ41" s="9"/>
      <c r="NKR41" s="9"/>
      <c r="NKS41" s="9"/>
      <c r="NKT41" s="9"/>
      <c r="NKU41" s="9"/>
      <c r="NKV41" s="9"/>
      <c r="NKW41" s="9"/>
      <c r="NKX41" s="9"/>
      <c r="NKY41" s="9"/>
      <c r="NKZ41" s="9"/>
      <c r="NLA41" s="9"/>
      <c r="NLB41" s="9"/>
      <c r="NLC41" s="9"/>
      <c r="NLD41" s="9"/>
      <c r="NLE41" s="9"/>
      <c r="NLF41" s="9"/>
      <c r="NLG41" s="9"/>
      <c r="NLH41" s="9"/>
      <c r="NLI41" s="9"/>
      <c r="NLJ41" s="9"/>
      <c r="NLK41" s="9"/>
      <c r="NLL41" s="9"/>
      <c r="NLM41" s="9"/>
      <c r="NLN41" s="9"/>
      <c r="NLO41" s="9"/>
      <c r="NLP41" s="9"/>
      <c r="NLQ41" s="9"/>
      <c r="NLR41" s="9"/>
      <c r="NLS41" s="9"/>
      <c r="NLT41" s="9"/>
      <c r="NLU41" s="9"/>
      <c r="NLV41" s="9"/>
      <c r="NLW41" s="9"/>
      <c r="NLX41" s="9"/>
      <c r="NLY41" s="9"/>
      <c r="NLZ41" s="9"/>
      <c r="NMA41" s="9"/>
      <c r="NMB41" s="9"/>
      <c r="NMC41" s="9"/>
      <c r="NMD41" s="9"/>
      <c r="NME41" s="9"/>
      <c r="NMF41" s="9"/>
      <c r="NMG41" s="9"/>
      <c r="NMH41" s="9"/>
      <c r="NMI41" s="9"/>
      <c r="NMJ41" s="9"/>
      <c r="NMK41" s="9"/>
      <c r="NML41" s="9"/>
      <c r="NMM41" s="9"/>
      <c r="NMN41" s="9"/>
      <c r="NMO41" s="9"/>
      <c r="NMP41" s="9"/>
      <c r="NMQ41" s="9"/>
      <c r="NMR41" s="9"/>
      <c r="NMS41" s="9"/>
      <c r="NMT41" s="9"/>
      <c r="NMU41" s="9"/>
      <c r="NMV41" s="9"/>
      <c r="NMW41" s="9"/>
      <c r="NMX41" s="9"/>
      <c r="NMY41" s="9"/>
      <c r="NMZ41" s="9"/>
      <c r="NNA41" s="9"/>
      <c r="NNB41" s="9"/>
      <c r="NNC41" s="9"/>
      <c r="NND41" s="9"/>
      <c r="NNE41" s="9"/>
      <c r="NNF41" s="9"/>
      <c r="NNG41" s="9"/>
      <c r="NNH41" s="9"/>
      <c r="NNI41" s="9"/>
      <c r="NNJ41" s="9"/>
      <c r="NNK41" s="9"/>
      <c r="NNL41" s="9"/>
      <c r="NNM41" s="9"/>
      <c r="NNN41" s="9"/>
      <c r="NNO41" s="9"/>
      <c r="NNP41" s="9"/>
      <c r="NNQ41" s="9"/>
      <c r="NNR41" s="9"/>
      <c r="NNS41" s="9"/>
      <c r="NNT41" s="9"/>
      <c r="NNU41" s="9"/>
      <c r="NNV41" s="9"/>
      <c r="NNW41" s="9"/>
      <c r="NNX41" s="9"/>
      <c r="NNY41" s="9"/>
      <c r="NNZ41" s="9"/>
      <c r="NOA41" s="9"/>
      <c r="NOB41" s="9"/>
      <c r="NOC41" s="9"/>
      <c r="NOD41" s="9"/>
      <c r="NOE41" s="9"/>
      <c r="NOF41" s="9"/>
      <c r="NOG41" s="9"/>
      <c r="NOH41" s="9"/>
      <c r="NOI41" s="9"/>
      <c r="NOJ41" s="9"/>
      <c r="NOK41" s="9"/>
      <c r="NOL41" s="9"/>
      <c r="NOM41" s="9"/>
      <c r="NON41" s="9"/>
      <c r="NOO41" s="9"/>
      <c r="NOP41" s="9"/>
      <c r="NOQ41" s="9"/>
      <c r="NOR41" s="9"/>
      <c r="NOS41" s="9"/>
      <c r="NOT41" s="9"/>
      <c r="NOU41" s="9"/>
      <c r="NOV41" s="9"/>
      <c r="NOW41" s="9"/>
      <c r="NOX41" s="9"/>
      <c r="NOY41" s="9"/>
      <c r="NOZ41" s="9"/>
      <c r="NPA41" s="9"/>
      <c r="NPB41" s="9"/>
      <c r="NPC41" s="9"/>
      <c r="NPD41" s="9"/>
      <c r="NPE41" s="9"/>
      <c r="NPF41" s="9"/>
      <c r="NPG41" s="9"/>
      <c r="NPH41" s="9"/>
      <c r="NPI41" s="9"/>
      <c r="NPJ41" s="9"/>
      <c r="NPK41" s="9"/>
      <c r="NPL41" s="9"/>
      <c r="NPM41" s="9"/>
      <c r="NPN41" s="9"/>
      <c r="NPO41" s="9"/>
      <c r="NPP41" s="9"/>
      <c r="NPQ41" s="9"/>
      <c r="NPR41" s="9"/>
      <c r="NPS41" s="9"/>
      <c r="NPT41" s="9"/>
      <c r="NPU41" s="9"/>
      <c r="NPV41" s="9"/>
      <c r="NPW41" s="9"/>
      <c r="NPX41" s="9"/>
      <c r="NPY41" s="9"/>
      <c r="NPZ41" s="9"/>
      <c r="NQA41" s="9"/>
      <c r="NQB41" s="9"/>
      <c r="NQC41" s="9"/>
      <c r="NQD41" s="9"/>
      <c r="NQE41" s="9"/>
      <c r="NQF41" s="9"/>
      <c r="NQG41" s="9"/>
      <c r="NQH41" s="9"/>
      <c r="NQI41" s="9"/>
      <c r="NQJ41" s="9"/>
      <c r="NQK41" s="9"/>
      <c r="NQL41" s="9"/>
      <c r="NQM41" s="9"/>
      <c r="NQN41" s="9"/>
      <c r="NQO41" s="9"/>
      <c r="NQP41" s="9"/>
      <c r="NQQ41" s="9"/>
      <c r="NQR41" s="9"/>
      <c r="NQS41" s="9"/>
      <c r="NQT41" s="9"/>
      <c r="NQU41" s="9"/>
      <c r="NQV41" s="9"/>
      <c r="NQW41" s="9"/>
      <c r="NQX41" s="9"/>
      <c r="NQY41" s="9"/>
      <c r="NQZ41" s="9"/>
      <c r="NRA41" s="9"/>
      <c r="NRB41" s="9"/>
      <c r="NRC41" s="9"/>
      <c r="NRD41" s="9"/>
      <c r="NRE41" s="9"/>
      <c r="NRF41" s="9"/>
      <c r="NRG41" s="9"/>
      <c r="NRH41" s="9"/>
      <c r="NRI41" s="9"/>
      <c r="NRJ41" s="9"/>
      <c r="NRK41" s="9"/>
      <c r="NRL41" s="9"/>
      <c r="NRM41" s="9"/>
      <c r="NRN41" s="9"/>
      <c r="NRO41" s="9"/>
      <c r="NRP41" s="9"/>
      <c r="NRQ41" s="9"/>
      <c r="NRR41" s="9"/>
      <c r="NRS41" s="9"/>
      <c r="NRT41" s="9"/>
      <c r="NRU41" s="9"/>
      <c r="NRV41" s="9"/>
      <c r="NRW41" s="9"/>
      <c r="NRX41" s="9"/>
      <c r="NRY41" s="9"/>
      <c r="NRZ41" s="9"/>
      <c r="NSA41" s="9"/>
      <c r="NSB41" s="9"/>
      <c r="NSC41" s="9"/>
      <c r="NSD41" s="9"/>
      <c r="NSE41" s="9"/>
      <c r="NSF41" s="9"/>
      <c r="NSG41" s="9"/>
      <c r="NSH41" s="9"/>
      <c r="NSI41" s="9"/>
      <c r="NSJ41" s="9"/>
      <c r="NSK41" s="9"/>
      <c r="NSL41" s="9"/>
      <c r="NSM41" s="9"/>
      <c r="NSN41" s="9"/>
      <c r="NSO41" s="9"/>
      <c r="NSP41" s="9"/>
      <c r="NSQ41" s="9"/>
      <c r="NSR41" s="9"/>
      <c r="NSS41" s="9"/>
      <c r="NST41" s="9"/>
      <c r="NSU41" s="9"/>
      <c r="NSV41" s="9"/>
      <c r="NSW41" s="9"/>
      <c r="NSX41" s="9"/>
      <c r="NSY41" s="9"/>
      <c r="NSZ41" s="9"/>
      <c r="NTA41" s="9"/>
      <c r="NTB41" s="9"/>
      <c r="NTC41" s="9"/>
      <c r="NTD41" s="9"/>
      <c r="NTE41" s="9"/>
      <c r="NTF41" s="9"/>
      <c r="NTG41" s="9"/>
      <c r="NTH41" s="9"/>
      <c r="NTI41" s="9"/>
      <c r="NTJ41" s="9"/>
      <c r="NTK41" s="9"/>
      <c r="NTL41" s="9"/>
      <c r="NTM41" s="9"/>
      <c r="NTN41" s="9"/>
      <c r="NTO41" s="9"/>
      <c r="NTP41" s="9"/>
      <c r="NTQ41" s="9"/>
      <c r="NTR41" s="9"/>
      <c r="NTS41" s="9"/>
      <c r="NTT41" s="9"/>
      <c r="NTU41" s="9"/>
      <c r="NTV41" s="9"/>
      <c r="NTW41" s="9"/>
      <c r="NTX41" s="9"/>
      <c r="NTY41" s="9"/>
      <c r="NTZ41" s="9"/>
      <c r="NUA41" s="9"/>
      <c r="NUB41" s="9"/>
      <c r="NUC41" s="9"/>
      <c r="NUD41" s="9"/>
      <c r="NUE41" s="9"/>
      <c r="NUF41" s="9"/>
      <c r="NUG41" s="9"/>
      <c r="NUH41" s="9"/>
      <c r="NUI41" s="9"/>
      <c r="NUJ41" s="9"/>
      <c r="NUK41" s="9"/>
      <c r="NUL41" s="9"/>
      <c r="NUM41" s="9"/>
      <c r="NUN41" s="9"/>
      <c r="NUO41" s="9"/>
      <c r="NUP41" s="9"/>
      <c r="NUQ41" s="9"/>
      <c r="NUR41" s="9"/>
      <c r="NUS41" s="9"/>
      <c r="NUT41" s="9"/>
      <c r="NUU41" s="9"/>
      <c r="NUV41" s="9"/>
      <c r="NUW41" s="9"/>
      <c r="NUX41" s="9"/>
      <c r="NUY41" s="9"/>
      <c r="NUZ41" s="9"/>
      <c r="NVA41" s="9"/>
      <c r="NVB41" s="9"/>
      <c r="NVC41" s="9"/>
      <c r="NVD41" s="9"/>
      <c r="NVE41" s="9"/>
      <c r="NVF41" s="9"/>
      <c r="NVG41" s="9"/>
      <c r="NVH41" s="9"/>
      <c r="NVI41" s="9"/>
      <c r="NVJ41" s="9"/>
      <c r="NVK41" s="9"/>
      <c r="NVL41" s="9"/>
      <c r="NVM41" s="9"/>
      <c r="NVN41" s="9"/>
      <c r="NVO41" s="9"/>
      <c r="NVP41" s="9"/>
      <c r="NVQ41" s="9"/>
      <c r="NVR41" s="9"/>
      <c r="NVS41" s="9"/>
      <c r="NVT41" s="9"/>
      <c r="NVU41" s="9"/>
      <c r="NVV41" s="9"/>
      <c r="NVW41" s="9"/>
      <c r="NVX41" s="9"/>
      <c r="NVY41" s="9"/>
      <c r="NVZ41" s="9"/>
      <c r="NWA41" s="9"/>
      <c r="NWB41" s="9"/>
      <c r="NWC41" s="9"/>
      <c r="NWD41" s="9"/>
      <c r="NWE41" s="9"/>
      <c r="NWF41" s="9"/>
      <c r="NWG41" s="9"/>
      <c r="NWH41" s="9"/>
      <c r="NWI41" s="9"/>
      <c r="NWJ41" s="9"/>
      <c r="NWK41" s="9"/>
      <c r="NWL41" s="9"/>
      <c r="NWM41" s="9"/>
      <c r="NWN41" s="9"/>
      <c r="NWO41" s="9"/>
      <c r="NWP41" s="9"/>
      <c r="NWQ41" s="9"/>
      <c r="NWR41" s="9"/>
      <c r="NWS41" s="9"/>
      <c r="NWT41" s="9"/>
      <c r="NWU41" s="9"/>
      <c r="NWV41" s="9"/>
      <c r="NWW41" s="9"/>
      <c r="NWX41" s="9"/>
      <c r="NWY41" s="9"/>
      <c r="NWZ41" s="9"/>
      <c r="NXA41" s="9"/>
      <c r="NXB41" s="9"/>
      <c r="NXC41" s="9"/>
      <c r="NXD41" s="9"/>
      <c r="NXE41" s="9"/>
      <c r="NXF41" s="9"/>
      <c r="NXG41" s="9"/>
      <c r="NXH41" s="9"/>
      <c r="NXI41" s="9"/>
      <c r="NXJ41" s="9"/>
      <c r="NXK41" s="9"/>
      <c r="NXL41" s="9"/>
      <c r="NXM41" s="9"/>
      <c r="NXN41" s="9"/>
      <c r="NXO41" s="9"/>
      <c r="NXP41" s="9"/>
      <c r="NXQ41" s="9"/>
      <c r="NXR41" s="9"/>
      <c r="NXS41" s="9"/>
      <c r="NXT41" s="9"/>
      <c r="NXU41" s="9"/>
      <c r="NXV41" s="9"/>
      <c r="NXW41" s="9"/>
      <c r="NXX41" s="9"/>
      <c r="NXY41" s="9"/>
      <c r="NXZ41" s="9"/>
      <c r="NYA41" s="9"/>
      <c r="NYB41" s="9"/>
      <c r="NYC41" s="9"/>
      <c r="NYD41" s="9"/>
      <c r="NYE41" s="9"/>
      <c r="NYF41" s="9"/>
      <c r="NYG41" s="9"/>
      <c r="NYH41" s="9"/>
      <c r="NYI41" s="9"/>
      <c r="NYJ41" s="9"/>
      <c r="NYK41" s="9"/>
      <c r="NYL41" s="9"/>
      <c r="NYM41" s="9"/>
      <c r="NYN41" s="9"/>
      <c r="NYO41" s="9"/>
      <c r="NYP41" s="9"/>
      <c r="NYQ41" s="9"/>
      <c r="NYR41" s="9"/>
      <c r="NYS41" s="9"/>
      <c r="NYT41" s="9"/>
      <c r="NYU41" s="9"/>
      <c r="NYV41" s="9"/>
      <c r="NYW41" s="9"/>
      <c r="NYX41" s="9"/>
      <c r="NYY41" s="9"/>
      <c r="NYZ41" s="9"/>
      <c r="NZA41" s="9"/>
      <c r="NZB41" s="9"/>
      <c r="NZC41" s="9"/>
      <c r="NZD41" s="9"/>
      <c r="NZE41" s="9"/>
      <c r="NZF41" s="9"/>
      <c r="NZG41" s="9"/>
      <c r="NZH41" s="9"/>
      <c r="NZI41" s="9"/>
      <c r="NZJ41" s="9"/>
      <c r="NZK41" s="9"/>
      <c r="NZL41" s="9"/>
      <c r="NZM41" s="9"/>
      <c r="NZN41" s="9"/>
      <c r="NZO41" s="9"/>
      <c r="NZP41" s="9"/>
      <c r="NZQ41" s="9"/>
      <c r="NZR41" s="9"/>
      <c r="NZS41" s="9"/>
      <c r="NZT41" s="9"/>
      <c r="NZU41" s="9"/>
      <c r="NZV41" s="9"/>
      <c r="NZW41" s="9"/>
      <c r="NZX41" s="9"/>
      <c r="NZY41" s="9"/>
      <c r="NZZ41" s="9"/>
      <c r="OAA41" s="9"/>
      <c r="OAB41" s="9"/>
      <c r="OAC41" s="9"/>
      <c r="OAD41" s="9"/>
      <c r="OAE41" s="9"/>
      <c r="OAF41" s="9"/>
      <c r="OAG41" s="9"/>
      <c r="OAH41" s="9"/>
      <c r="OAI41" s="9"/>
      <c r="OAJ41" s="9"/>
      <c r="OAK41" s="9"/>
      <c r="OAL41" s="9"/>
      <c r="OAM41" s="9"/>
      <c r="OAN41" s="9"/>
      <c r="OAO41" s="9"/>
      <c r="OAP41" s="9"/>
      <c r="OAQ41" s="9"/>
      <c r="OAR41" s="9"/>
      <c r="OAS41" s="9"/>
      <c r="OAT41" s="9"/>
      <c r="OAU41" s="9"/>
      <c r="OAV41" s="9"/>
      <c r="OAW41" s="9"/>
      <c r="OAX41" s="9"/>
      <c r="OAY41" s="9"/>
      <c r="OAZ41" s="9"/>
      <c r="OBA41" s="9"/>
      <c r="OBB41" s="9"/>
      <c r="OBC41" s="9"/>
      <c r="OBD41" s="9"/>
      <c r="OBE41" s="9"/>
      <c r="OBF41" s="9"/>
      <c r="OBG41" s="9"/>
      <c r="OBH41" s="9"/>
      <c r="OBI41" s="9"/>
      <c r="OBJ41" s="9"/>
      <c r="OBK41" s="9"/>
      <c r="OBL41" s="9"/>
      <c r="OBM41" s="9"/>
      <c r="OBN41" s="9"/>
      <c r="OBO41" s="9"/>
      <c r="OBP41" s="9"/>
      <c r="OBQ41" s="9"/>
      <c r="OBR41" s="9"/>
      <c r="OBS41" s="9"/>
      <c r="OBT41" s="9"/>
      <c r="OBU41" s="9"/>
      <c r="OBV41" s="9"/>
      <c r="OBW41" s="9"/>
      <c r="OBX41" s="9"/>
      <c r="OBY41" s="9"/>
      <c r="OBZ41" s="9"/>
      <c r="OCA41" s="9"/>
      <c r="OCB41" s="9"/>
      <c r="OCC41" s="9"/>
      <c r="OCD41" s="9"/>
      <c r="OCE41" s="9"/>
      <c r="OCF41" s="9"/>
      <c r="OCG41" s="9"/>
      <c r="OCH41" s="9"/>
      <c r="OCI41" s="9"/>
      <c r="OCJ41" s="9"/>
      <c r="OCK41" s="9"/>
      <c r="OCL41" s="9"/>
      <c r="OCM41" s="9"/>
      <c r="OCN41" s="9"/>
      <c r="OCO41" s="9"/>
      <c r="OCP41" s="9"/>
      <c r="OCQ41" s="9"/>
      <c r="OCR41" s="9"/>
      <c r="OCS41" s="9"/>
      <c r="OCT41" s="9"/>
      <c r="OCU41" s="9"/>
      <c r="OCV41" s="9"/>
      <c r="OCW41" s="9"/>
      <c r="OCX41" s="9"/>
      <c r="OCY41" s="9"/>
      <c r="OCZ41" s="9"/>
      <c r="ODA41" s="9"/>
      <c r="ODB41" s="9"/>
      <c r="ODC41" s="9"/>
      <c r="ODD41" s="9"/>
      <c r="ODE41" s="9"/>
      <c r="ODF41" s="9"/>
      <c r="ODG41" s="9"/>
      <c r="ODH41" s="9"/>
      <c r="ODI41" s="9"/>
      <c r="ODJ41" s="9"/>
      <c r="ODK41" s="9"/>
      <c r="ODL41" s="9"/>
      <c r="ODM41" s="9"/>
      <c r="ODN41" s="9"/>
      <c r="ODO41" s="9"/>
      <c r="ODP41" s="9"/>
      <c r="ODQ41" s="9"/>
      <c r="ODR41" s="9"/>
      <c r="ODS41" s="9"/>
      <c r="ODT41" s="9"/>
      <c r="ODU41" s="9"/>
      <c r="ODV41" s="9"/>
      <c r="ODW41" s="9"/>
      <c r="ODX41" s="9"/>
      <c r="ODY41" s="9"/>
      <c r="ODZ41" s="9"/>
      <c r="OEA41" s="9"/>
      <c r="OEB41" s="9"/>
      <c r="OEC41" s="9"/>
      <c r="OED41" s="9"/>
      <c r="OEE41" s="9"/>
      <c r="OEF41" s="9"/>
      <c r="OEG41" s="9"/>
      <c r="OEH41" s="9"/>
      <c r="OEI41" s="9"/>
      <c r="OEJ41" s="9"/>
      <c r="OEK41" s="9"/>
      <c r="OEL41" s="9"/>
      <c r="OEM41" s="9"/>
      <c r="OEN41" s="9"/>
      <c r="OEO41" s="9"/>
      <c r="OEP41" s="9"/>
      <c r="OEQ41" s="9"/>
      <c r="OER41" s="9"/>
      <c r="OES41" s="9"/>
      <c r="OET41" s="9"/>
      <c r="OEU41" s="9"/>
      <c r="OEV41" s="9"/>
      <c r="OEW41" s="9"/>
      <c r="OEX41" s="9"/>
      <c r="OEY41" s="9"/>
      <c r="OEZ41" s="9"/>
      <c r="OFA41" s="9"/>
      <c r="OFB41" s="9"/>
      <c r="OFC41" s="9"/>
      <c r="OFD41" s="9"/>
      <c r="OFE41" s="9"/>
      <c r="OFF41" s="9"/>
      <c r="OFG41" s="9"/>
      <c r="OFH41" s="9"/>
      <c r="OFI41" s="9"/>
      <c r="OFJ41" s="9"/>
      <c r="OFK41" s="9"/>
      <c r="OFL41" s="9"/>
      <c r="OFM41" s="9"/>
      <c r="OFN41" s="9"/>
      <c r="OFO41" s="9"/>
      <c r="OFP41" s="9"/>
      <c r="OFQ41" s="9"/>
      <c r="OFR41" s="9"/>
      <c r="OFS41" s="9"/>
      <c r="OFT41" s="9"/>
      <c r="OFU41" s="9"/>
      <c r="OFV41" s="9"/>
      <c r="OFW41" s="9"/>
      <c r="OFX41" s="9"/>
      <c r="OFY41" s="9"/>
      <c r="OFZ41" s="9"/>
      <c r="OGA41" s="9"/>
      <c r="OGB41" s="9"/>
      <c r="OGC41" s="9"/>
      <c r="OGD41" s="9"/>
      <c r="OGE41" s="9"/>
      <c r="OGF41" s="9"/>
      <c r="OGG41" s="9"/>
      <c r="OGH41" s="9"/>
      <c r="OGI41" s="9"/>
      <c r="OGJ41" s="9"/>
      <c r="OGK41" s="9"/>
      <c r="OGL41" s="9"/>
      <c r="OGM41" s="9"/>
      <c r="OGN41" s="9"/>
      <c r="OGO41" s="9"/>
      <c r="OGP41" s="9"/>
      <c r="OGQ41" s="9"/>
      <c r="OGR41" s="9"/>
      <c r="OGS41" s="9"/>
      <c r="OGT41" s="9"/>
      <c r="OGU41" s="9"/>
      <c r="OGV41" s="9"/>
      <c r="OGW41" s="9"/>
      <c r="OGX41" s="9"/>
      <c r="OGY41" s="9"/>
      <c r="OGZ41" s="9"/>
      <c r="OHA41" s="9"/>
      <c r="OHB41" s="9"/>
      <c r="OHC41" s="9"/>
      <c r="OHD41" s="9"/>
      <c r="OHE41" s="9"/>
      <c r="OHF41" s="9"/>
      <c r="OHG41" s="9"/>
      <c r="OHH41" s="9"/>
      <c r="OHI41" s="9"/>
      <c r="OHJ41" s="9"/>
      <c r="OHK41" s="9"/>
      <c r="OHL41" s="9"/>
      <c r="OHM41" s="9"/>
      <c r="OHN41" s="9"/>
      <c r="OHO41" s="9"/>
      <c r="OHP41" s="9"/>
      <c r="OHQ41" s="9"/>
      <c r="OHR41" s="9"/>
      <c r="OHS41" s="9"/>
      <c r="OHT41" s="9"/>
      <c r="OHU41" s="9"/>
      <c r="OHV41" s="9"/>
      <c r="OHW41" s="9"/>
      <c r="OHX41" s="9"/>
      <c r="OHY41" s="9"/>
      <c r="OHZ41" s="9"/>
      <c r="OIA41" s="9"/>
      <c r="OIB41" s="9"/>
      <c r="OIC41" s="9"/>
      <c r="OID41" s="9"/>
      <c r="OIE41" s="9"/>
      <c r="OIF41" s="9"/>
      <c r="OIG41" s="9"/>
      <c r="OIH41" s="9"/>
      <c r="OII41" s="9"/>
      <c r="OIJ41" s="9"/>
      <c r="OIK41" s="9"/>
      <c r="OIL41" s="9"/>
      <c r="OIM41" s="9"/>
      <c r="OIN41" s="9"/>
      <c r="OIO41" s="9"/>
      <c r="OIP41" s="9"/>
      <c r="OIQ41" s="9"/>
      <c r="OIR41" s="9"/>
      <c r="OIS41" s="9"/>
      <c r="OIT41" s="9"/>
      <c r="OIU41" s="9"/>
      <c r="OIV41" s="9"/>
      <c r="OIW41" s="9"/>
      <c r="OIX41" s="9"/>
      <c r="OIY41" s="9"/>
      <c r="OIZ41" s="9"/>
      <c r="OJA41" s="9"/>
      <c r="OJB41" s="9"/>
      <c r="OJC41" s="9"/>
      <c r="OJD41" s="9"/>
      <c r="OJE41" s="9"/>
      <c r="OJF41" s="9"/>
      <c r="OJG41" s="9"/>
      <c r="OJH41" s="9"/>
      <c r="OJI41" s="9"/>
      <c r="OJJ41" s="9"/>
      <c r="OJK41" s="9"/>
      <c r="OJL41" s="9"/>
      <c r="OJM41" s="9"/>
      <c r="OJN41" s="9"/>
      <c r="OJO41" s="9"/>
      <c r="OJP41" s="9"/>
      <c r="OJQ41" s="9"/>
      <c r="OJR41" s="9"/>
      <c r="OJS41" s="9"/>
      <c r="OJT41" s="9"/>
      <c r="OJU41" s="9"/>
      <c r="OJV41" s="9"/>
      <c r="OJW41" s="9"/>
      <c r="OJX41" s="9"/>
      <c r="OJY41" s="9"/>
      <c r="OJZ41" s="9"/>
      <c r="OKA41" s="9"/>
      <c r="OKB41" s="9"/>
      <c r="OKC41" s="9"/>
      <c r="OKD41" s="9"/>
      <c r="OKE41" s="9"/>
      <c r="OKF41" s="9"/>
      <c r="OKG41" s="9"/>
      <c r="OKH41" s="9"/>
      <c r="OKI41" s="9"/>
      <c r="OKJ41" s="9"/>
      <c r="OKK41" s="9"/>
      <c r="OKL41" s="9"/>
      <c r="OKM41" s="9"/>
      <c r="OKN41" s="9"/>
      <c r="OKO41" s="9"/>
      <c r="OKP41" s="9"/>
      <c r="OKQ41" s="9"/>
      <c r="OKR41" s="9"/>
      <c r="OKS41" s="9"/>
      <c r="OKT41" s="9"/>
      <c r="OKU41" s="9"/>
      <c r="OKV41" s="9"/>
      <c r="OKW41" s="9"/>
      <c r="OKX41" s="9"/>
      <c r="OKY41" s="9"/>
      <c r="OKZ41" s="9"/>
      <c r="OLA41" s="9"/>
      <c r="OLB41" s="9"/>
      <c r="OLC41" s="9"/>
      <c r="OLD41" s="9"/>
      <c r="OLE41" s="9"/>
      <c r="OLF41" s="9"/>
      <c r="OLG41" s="9"/>
      <c r="OLH41" s="9"/>
      <c r="OLI41" s="9"/>
      <c r="OLJ41" s="9"/>
      <c r="OLK41" s="9"/>
      <c r="OLL41" s="9"/>
      <c r="OLM41" s="9"/>
      <c r="OLN41" s="9"/>
      <c r="OLO41" s="9"/>
      <c r="OLP41" s="9"/>
      <c r="OLQ41" s="9"/>
      <c r="OLR41" s="9"/>
      <c r="OLS41" s="9"/>
      <c r="OLT41" s="9"/>
      <c r="OLU41" s="9"/>
      <c r="OLV41" s="9"/>
      <c r="OLW41" s="9"/>
      <c r="OLX41" s="9"/>
      <c r="OLY41" s="9"/>
      <c r="OLZ41" s="9"/>
      <c r="OMA41" s="9"/>
      <c r="OMB41" s="9"/>
      <c r="OMC41" s="9"/>
      <c r="OMD41" s="9"/>
      <c r="OME41" s="9"/>
      <c r="OMF41" s="9"/>
      <c r="OMG41" s="9"/>
      <c r="OMH41" s="9"/>
      <c r="OMI41" s="9"/>
      <c r="OMJ41" s="9"/>
      <c r="OMK41" s="9"/>
      <c r="OML41" s="9"/>
      <c r="OMM41" s="9"/>
      <c r="OMN41" s="9"/>
      <c r="OMO41" s="9"/>
      <c r="OMP41" s="9"/>
      <c r="OMQ41" s="9"/>
      <c r="OMR41" s="9"/>
      <c r="OMS41" s="9"/>
      <c r="OMT41" s="9"/>
      <c r="OMU41" s="9"/>
      <c r="OMV41" s="9"/>
      <c r="OMW41" s="9"/>
      <c r="OMX41" s="9"/>
      <c r="OMY41" s="9"/>
      <c r="OMZ41" s="9"/>
      <c r="ONA41" s="9"/>
      <c r="ONB41" s="9"/>
      <c r="ONC41" s="9"/>
      <c r="OND41" s="9"/>
      <c r="ONE41" s="9"/>
      <c r="ONF41" s="9"/>
      <c r="ONG41" s="9"/>
      <c r="ONH41" s="9"/>
      <c r="ONI41" s="9"/>
      <c r="ONJ41" s="9"/>
      <c r="ONK41" s="9"/>
      <c r="ONL41" s="9"/>
      <c r="ONM41" s="9"/>
      <c r="ONN41" s="9"/>
      <c r="ONO41" s="9"/>
      <c r="ONP41" s="9"/>
      <c r="ONQ41" s="9"/>
      <c r="ONR41" s="9"/>
      <c r="ONS41" s="9"/>
      <c r="ONT41" s="9"/>
      <c r="ONU41" s="9"/>
      <c r="ONV41" s="9"/>
      <c r="ONW41" s="9"/>
      <c r="ONX41" s="9"/>
      <c r="ONY41" s="9"/>
      <c r="ONZ41" s="9"/>
      <c r="OOA41" s="9"/>
      <c r="OOB41" s="9"/>
      <c r="OOC41" s="9"/>
      <c r="OOD41" s="9"/>
      <c r="OOE41" s="9"/>
      <c r="OOF41" s="9"/>
      <c r="OOG41" s="9"/>
      <c r="OOH41" s="9"/>
      <c r="OOI41" s="9"/>
      <c r="OOJ41" s="9"/>
      <c r="OOK41" s="9"/>
      <c r="OOL41" s="9"/>
      <c r="OOM41" s="9"/>
      <c r="OON41" s="9"/>
      <c r="OOO41" s="9"/>
      <c r="OOP41" s="9"/>
      <c r="OOQ41" s="9"/>
      <c r="OOR41" s="9"/>
      <c r="OOS41" s="9"/>
      <c r="OOT41" s="9"/>
      <c r="OOU41" s="9"/>
      <c r="OOV41" s="9"/>
      <c r="OOW41" s="9"/>
      <c r="OOX41" s="9"/>
      <c r="OOY41" s="9"/>
      <c r="OOZ41" s="9"/>
      <c r="OPA41" s="9"/>
      <c r="OPB41" s="9"/>
      <c r="OPC41" s="9"/>
      <c r="OPD41" s="9"/>
      <c r="OPE41" s="9"/>
      <c r="OPF41" s="9"/>
      <c r="OPG41" s="9"/>
      <c r="OPH41" s="9"/>
      <c r="OPI41" s="9"/>
      <c r="OPJ41" s="9"/>
      <c r="OPK41" s="9"/>
      <c r="OPL41" s="9"/>
      <c r="OPM41" s="9"/>
      <c r="OPN41" s="9"/>
      <c r="OPO41" s="9"/>
      <c r="OPP41" s="9"/>
      <c r="OPQ41" s="9"/>
      <c r="OPR41" s="9"/>
      <c r="OPS41" s="9"/>
      <c r="OPT41" s="9"/>
      <c r="OPU41" s="9"/>
      <c r="OPV41" s="9"/>
      <c r="OPW41" s="9"/>
      <c r="OPX41" s="9"/>
      <c r="OPY41" s="9"/>
      <c r="OPZ41" s="9"/>
      <c r="OQA41" s="9"/>
      <c r="OQB41" s="9"/>
      <c r="OQC41" s="9"/>
      <c r="OQD41" s="9"/>
      <c r="OQE41" s="9"/>
      <c r="OQF41" s="9"/>
      <c r="OQG41" s="9"/>
      <c r="OQH41" s="9"/>
      <c r="OQI41" s="9"/>
      <c r="OQJ41" s="9"/>
      <c r="OQK41" s="9"/>
      <c r="OQL41" s="9"/>
      <c r="OQM41" s="9"/>
      <c r="OQN41" s="9"/>
      <c r="OQO41" s="9"/>
      <c r="OQP41" s="9"/>
      <c r="OQQ41" s="9"/>
      <c r="OQR41" s="9"/>
      <c r="OQS41" s="9"/>
      <c r="OQT41" s="9"/>
      <c r="OQU41" s="9"/>
      <c r="OQV41" s="9"/>
      <c r="OQW41" s="9"/>
      <c r="OQX41" s="9"/>
      <c r="OQY41" s="9"/>
      <c r="OQZ41" s="9"/>
      <c r="ORA41" s="9"/>
      <c r="ORB41" s="9"/>
      <c r="ORC41" s="9"/>
      <c r="ORD41" s="9"/>
      <c r="ORE41" s="9"/>
      <c r="ORF41" s="9"/>
      <c r="ORG41" s="9"/>
      <c r="ORH41" s="9"/>
      <c r="ORI41" s="9"/>
      <c r="ORJ41" s="9"/>
      <c r="ORK41" s="9"/>
      <c r="ORL41" s="9"/>
      <c r="ORM41" s="9"/>
      <c r="ORN41" s="9"/>
      <c r="ORO41" s="9"/>
      <c r="ORP41" s="9"/>
      <c r="ORQ41" s="9"/>
      <c r="ORR41" s="9"/>
      <c r="ORS41" s="9"/>
      <c r="ORT41" s="9"/>
      <c r="ORU41" s="9"/>
      <c r="ORV41" s="9"/>
      <c r="ORW41" s="9"/>
      <c r="ORX41" s="9"/>
      <c r="ORY41" s="9"/>
      <c r="ORZ41" s="9"/>
      <c r="OSA41" s="9"/>
      <c r="OSB41" s="9"/>
      <c r="OSC41" s="9"/>
      <c r="OSD41" s="9"/>
      <c r="OSE41" s="9"/>
      <c r="OSF41" s="9"/>
      <c r="OSG41" s="9"/>
      <c r="OSH41" s="9"/>
      <c r="OSI41" s="9"/>
      <c r="OSJ41" s="9"/>
      <c r="OSK41" s="9"/>
      <c r="OSL41" s="9"/>
      <c r="OSM41" s="9"/>
      <c r="OSN41" s="9"/>
      <c r="OSO41" s="9"/>
      <c r="OSP41" s="9"/>
      <c r="OSQ41" s="9"/>
      <c r="OSR41" s="9"/>
      <c r="OSS41" s="9"/>
      <c r="OST41" s="9"/>
      <c r="OSU41" s="9"/>
      <c r="OSV41" s="9"/>
      <c r="OSW41" s="9"/>
      <c r="OSX41" s="9"/>
      <c r="OSY41" s="9"/>
      <c r="OSZ41" s="9"/>
      <c r="OTA41" s="9"/>
      <c r="OTB41" s="9"/>
      <c r="OTC41" s="9"/>
      <c r="OTD41" s="9"/>
      <c r="OTE41" s="9"/>
      <c r="OTF41" s="9"/>
      <c r="OTG41" s="9"/>
      <c r="OTH41" s="9"/>
      <c r="OTI41" s="9"/>
      <c r="OTJ41" s="9"/>
      <c r="OTK41" s="9"/>
      <c r="OTL41" s="9"/>
      <c r="OTM41" s="9"/>
      <c r="OTN41" s="9"/>
      <c r="OTO41" s="9"/>
      <c r="OTP41" s="9"/>
      <c r="OTQ41" s="9"/>
      <c r="OTR41" s="9"/>
      <c r="OTS41" s="9"/>
      <c r="OTT41" s="9"/>
      <c r="OTU41" s="9"/>
      <c r="OTV41" s="9"/>
      <c r="OTW41" s="9"/>
      <c r="OTX41" s="9"/>
      <c r="OTY41" s="9"/>
      <c r="OTZ41" s="9"/>
      <c r="OUA41" s="9"/>
      <c r="OUB41" s="9"/>
      <c r="OUC41" s="9"/>
      <c r="OUD41" s="9"/>
      <c r="OUE41" s="9"/>
      <c r="OUF41" s="9"/>
      <c r="OUG41" s="9"/>
      <c r="OUH41" s="9"/>
      <c r="OUI41" s="9"/>
      <c r="OUJ41" s="9"/>
      <c r="OUK41" s="9"/>
      <c r="OUL41" s="9"/>
      <c r="OUM41" s="9"/>
      <c r="OUN41" s="9"/>
      <c r="OUO41" s="9"/>
      <c r="OUP41" s="9"/>
      <c r="OUQ41" s="9"/>
      <c r="OUR41" s="9"/>
      <c r="OUS41" s="9"/>
      <c r="OUT41" s="9"/>
      <c r="OUU41" s="9"/>
      <c r="OUV41" s="9"/>
      <c r="OUW41" s="9"/>
      <c r="OUX41" s="9"/>
      <c r="OUY41" s="9"/>
      <c r="OUZ41" s="9"/>
      <c r="OVA41" s="9"/>
      <c r="OVB41" s="9"/>
      <c r="OVC41" s="9"/>
      <c r="OVD41" s="9"/>
      <c r="OVE41" s="9"/>
      <c r="OVF41" s="9"/>
      <c r="OVG41" s="9"/>
      <c r="OVH41" s="9"/>
      <c r="OVI41" s="9"/>
      <c r="OVJ41" s="9"/>
      <c r="OVK41" s="9"/>
      <c r="OVL41" s="9"/>
      <c r="OVM41" s="9"/>
      <c r="OVN41" s="9"/>
      <c r="OVO41" s="9"/>
      <c r="OVP41" s="9"/>
      <c r="OVQ41" s="9"/>
      <c r="OVR41" s="9"/>
      <c r="OVS41" s="9"/>
      <c r="OVT41" s="9"/>
      <c r="OVU41" s="9"/>
      <c r="OVV41" s="9"/>
      <c r="OVW41" s="9"/>
      <c r="OVX41" s="9"/>
      <c r="OVY41" s="9"/>
      <c r="OVZ41" s="9"/>
      <c r="OWA41" s="9"/>
      <c r="OWB41" s="9"/>
      <c r="OWC41" s="9"/>
      <c r="OWD41" s="9"/>
      <c r="OWE41" s="9"/>
      <c r="OWF41" s="9"/>
      <c r="OWG41" s="9"/>
      <c r="OWH41" s="9"/>
      <c r="OWI41" s="9"/>
      <c r="OWJ41" s="9"/>
      <c r="OWK41" s="9"/>
      <c r="OWL41" s="9"/>
      <c r="OWM41" s="9"/>
      <c r="OWN41" s="9"/>
      <c r="OWO41" s="9"/>
      <c r="OWP41" s="9"/>
      <c r="OWQ41" s="9"/>
      <c r="OWR41" s="9"/>
      <c r="OWS41" s="9"/>
      <c r="OWT41" s="9"/>
      <c r="OWU41" s="9"/>
      <c r="OWV41" s="9"/>
      <c r="OWW41" s="9"/>
      <c r="OWX41" s="9"/>
      <c r="OWY41" s="9"/>
      <c r="OWZ41" s="9"/>
      <c r="OXA41" s="9"/>
      <c r="OXB41" s="9"/>
      <c r="OXC41" s="9"/>
      <c r="OXD41" s="9"/>
      <c r="OXE41" s="9"/>
      <c r="OXF41" s="9"/>
      <c r="OXG41" s="9"/>
      <c r="OXH41" s="9"/>
      <c r="OXI41" s="9"/>
      <c r="OXJ41" s="9"/>
      <c r="OXK41" s="9"/>
      <c r="OXL41" s="9"/>
      <c r="OXM41" s="9"/>
      <c r="OXN41" s="9"/>
      <c r="OXO41" s="9"/>
      <c r="OXP41" s="9"/>
      <c r="OXQ41" s="9"/>
      <c r="OXR41" s="9"/>
      <c r="OXS41" s="9"/>
      <c r="OXT41" s="9"/>
      <c r="OXU41" s="9"/>
      <c r="OXV41" s="9"/>
      <c r="OXW41" s="9"/>
      <c r="OXX41" s="9"/>
      <c r="OXY41" s="9"/>
      <c r="OXZ41" s="9"/>
      <c r="OYA41" s="9"/>
      <c r="OYB41" s="9"/>
      <c r="OYC41" s="9"/>
      <c r="OYD41" s="9"/>
      <c r="OYE41" s="9"/>
      <c r="OYF41" s="9"/>
      <c r="OYG41" s="9"/>
      <c r="OYH41" s="9"/>
      <c r="OYI41" s="9"/>
      <c r="OYJ41" s="9"/>
      <c r="OYK41" s="9"/>
      <c r="OYL41" s="9"/>
      <c r="OYM41" s="9"/>
      <c r="OYN41" s="9"/>
      <c r="OYO41" s="9"/>
      <c r="OYP41" s="9"/>
      <c r="OYQ41" s="9"/>
      <c r="OYR41" s="9"/>
      <c r="OYS41" s="9"/>
      <c r="OYT41" s="9"/>
      <c r="OYU41" s="9"/>
      <c r="OYV41" s="9"/>
      <c r="OYW41" s="9"/>
      <c r="OYX41" s="9"/>
      <c r="OYY41" s="9"/>
      <c r="OYZ41" s="9"/>
      <c r="OZA41" s="9"/>
      <c r="OZB41" s="9"/>
      <c r="OZC41" s="9"/>
      <c r="OZD41" s="9"/>
      <c r="OZE41" s="9"/>
      <c r="OZF41" s="9"/>
      <c r="OZG41" s="9"/>
      <c r="OZH41" s="9"/>
      <c r="OZI41" s="9"/>
      <c r="OZJ41" s="9"/>
      <c r="OZK41" s="9"/>
      <c r="OZL41" s="9"/>
      <c r="OZM41" s="9"/>
      <c r="OZN41" s="9"/>
      <c r="OZO41" s="9"/>
      <c r="OZP41" s="9"/>
      <c r="OZQ41" s="9"/>
      <c r="OZR41" s="9"/>
      <c r="OZS41" s="9"/>
      <c r="OZT41" s="9"/>
      <c r="OZU41" s="9"/>
      <c r="OZV41" s="9"/>
      <c r="OZW41" s="9"/>
      <c r="OZX41" s="9"/>
      <c r="OZY41" s="9"/>
      <c r="OZZ41" s="9"/>
      <c r="PAA41" s="9"/>
      <c r="PAB41" s="9"/>
      <c r="PAC41" s="9"/>
      <c r="PAD41" s="9"/>
      <c r="PAE41" s="9"/>
      <c r="PAF41" s="9"/>
      <c r="PAG41" s="9"/>
      <c r="PAH41" s="9"/>
      <c r="PAI41" s="9"/>
      <c r="PAJ41" s="9"/>
      <c r="PAK41" s="9"/>
      <c r="PAL41" s="9"/>
      <c r="PAM41" s="9"/>
      <c r="PAN41" s="9"/>
      <c r="PAO41" s="9"/>
      <c r="PAP41" s="9"/>
      <c r="PAQ41" s="9"/>
      <c r="PAR41" s="9"/>
      <c r="PAS41" s="9"/>
      <c r="PAT41" s="9"/>
      <c r="PAU41" s="9"/>
      <c r="PAV41" s="9"/>
      <c r="PAW41" s="9"/>
      <c r="PAX41" s="9"/>
      <c r="PAY41" s="9"/>
      <c r="PAZ41" s="9"/>
      <c r="PBA41" s="9"/>
      <c r="PBB41" s="9"/>
      <c r="PBC41" s="9"/>
      <c r="PBD41" s="9"/>
      <c r="PBE41" s="9"/>
      <c r="PBF41" s="9"/>
      <c r="PBG41" s="9"/>
      <c r="PBH41" s="9"/>
      <c r="PBI41" s="9"/>
      <c r="PBJ41" s="9"/>
      <c r="PBK41" s="9"/>
      <c r="PBL41" s="9"/>
      <c r="PBM41" s="9"/>
      <c r="PBN41" s="9"/>
      <c r="PBO41" s="9"/>
      <c r="PBP41" s="9"/>
      <c r="PBQ41" s="9"/>
      <c r="PBR41" s="9"/>
      <c r="PBS41" s="9"/>
      <c r="PBT41" s="9"/>
      <c r="PBU41" s="9"/>
      <c r="PBV41" s="9"/>
      <c r="PBW41" s="9"/>
      <c r="PBX41" s="9"/>
      <c r="PBY41" s="9"/>
      <c r="PBZ41" s="9"/>
      <c r="PCA41" s="9"/>
      <c r="PCB41" s="9"/>
      <c r="PCC41" s="9"/>
      <c r="PCD41" s="9"/>
      <c r="PCE41" s="9"/>
      <c r="PCF41" s="9"/>
      <c r="PCG41" s="9"/>
      <c r="PCH41" s="9"/>
      <c r="PCI41" s="9"/>
      <c r="PCJ41" s="9"/>
      <c r="PCK41" s="9"/>
      <c r="PCL41" s="9"/>
      <c r="PCM41" s="9"/>
      <c r="PCN41" s="9"/>
      <c r="PCO41" s="9"/>
      <c r="PCP41" s="9"/>
      <c r="PCQ41" s="9"/>
      <c r="PCR41" s="9"/>
      <c r="PCS41" s="9"/>
      <c r="PCT41" s="9"/>
      <c r="PCU41" s="9"/>
      <c r="PCV41" s="9"/>
      <c r="PCW41" s="9"/>
      <c r="PCX41" s="9"/>
      <c r="PCY41" s="9"/>
      <c r="PCZ41" s="9"/>
      <c r="PDA41" s="9"/>
      <c r="PDB41" s="9"/>
      <c r="PDC41" s="9"/>
      <c r="PDD41" s="9"/>
      <c r="PDE41" s="9"/>
      <c r="PDF41" s="9"/>
      <c r="PDG41" s="9"/>
      <c r="PDH41" s="9"/>
      <c r="PDI41" s="9"/>
      <c r="PDJ41" s="9"/>
      <c r="PDK41" s="9"/>
      <c r="PDL41" s="9"/>
      <c r="PDM41" s="9"/>
      <c r="PDN41" s="9"/>
      <c r="PDO41" s="9"/>
      <c r="PDP41" s="9"/>
      <c r="PDQ41" s="9"/>
      <c r="PDR41" s="9"/>
      <c r="PDS41" s="9"/>
      <c r="PDT41" s="9"/>
      <c r="PDU41" s="9"/>
      <c r="PDV41" s="9"/>
      <c r="PDW41" s="9"/>
      <c r="PDX41" s="9"/>
      <c r="PDY41" s="9"/>
      <c r="PDZ41" s="9"/>
      <c r="PEA41" s="9"/>
      <c r="PEB41" s="9"/>
      <c r="PEC41" s="9"/>
      <c r="PED41" s="9"/>
      <c r="PEE41" s="9"/>
      <c r="PEF41" s="9"/>
      <c r="PEG41" s="9"/>
      <c r="PEH41" s="9"/>
      <c r="PEI41" s="9"/>
      <c r="PEJ41" s="9"/>
      <c r="PEK41" s="9"/>
      <c r="PEL41" s="9"/>
      <c r="PEM41" s="9"/>
      <c r="PEN41" s="9"/>
      <c r="PEO41" s="9"/>
      <c r="PEP41" s="9"/>
      <c r="PEQ41" s="9"/>
      <c r="PER41" s="9"/>
      <c r="PES41" s="9"/>
      <c r="PET41" s="9"/>
      <c r="PEU41" s="9"/>
      <c r="PEV41" s="9"/>
      <c r="PEW41" s="9"/>
      <c r="PEX41" s="9"/>
      <c r="PEY41" s="9"/>
      <c r="PEZ41" s="9"/>
      <c r="PFA41" s="9"/>
      <c r="PFB41" s="9"/>
      <c r="PFC41" s="9"/>
      <c r="PFD41" s="9"/>
      <c r="PFE41" s="9"/>
      <c r="PFF41" s="9"/>
      <c r="PFG41" s="9"/>
      <c r="PFH41" s="9"/>
      <c r="PFI41" s="9"/>
      <c r="PFJ41" s="9"/>
      <c r="PFK41" s="9"/>
      <c r="PFL41" s="9"/>
      <c r="PFM41" s="9"/>
      <c r="PFN41" s="9"/>
      <c r="PFO41" s="9"/>
      <c r="PFP41" s="9"/>
      <c r="PFQ41" s="9"/>
      <c r="PFR41" s="9"/>
      <c r="PFS41" s="9"/>
      <c r="PFT41" s="9"/>
      <c r="PFU41" s="9"/>
      <c r="PFV41" s="9"/>
      <c r="PFW41" s="9"/>
      <c r="PFX41" s="9"/>
      <c r="PFY41" s="9"/>
      <c r="PFZ41" s="9"/>
      <c r="PGA41" s="9"/>
      <c r="PGB41" s="9"/>
      <c r="PGC41" s="9"/>
      <c r="PGD41" s="9"/>
      <c r="PGE41" s="9"/>
      <c r="PGF41" s="9"/>
      <c r="PGG41" s="9"/>
      <c r="PGH41" s="9"/>
      <c r="PGI41" s="9"/>
      <c r="PGJ41" s="9"/>
      <c r="PGK41" s="9"/>
      <c r="PGL41" s="9"/>
      <c r="PGM41" s="9"/>
      <c r="PGN41" s="9"/>
      <c r="PGO41" s="9"/>
      <c r="PGP41" s="9"/>
      <c r="PGQ41" s="9"/>
      <c r="PGR41" s="9"/>
      <c r="PGS41" s="9"/>
      <c r="PGT41" s="9"/>
      <c r="PGU41" s="9"/>
      <c r="PGV41" s="9"/>
      <c r="PGW41" s="9"/>
      <c r="PGX41" s="9"/>
      <c r="PGY41" s="9"/>
      <c r="PGZ41" s="9"/>
      <c r="PHA41" s="9"/>
      <c r="PHB41" s="9"/>
      <c r="PHC41" s="9"/>
      <c r="PHD41" s="9"/>
      <c r="PHE41" s="9"/>
      <c r="PHF41" s="9"/>
      <c r="PHG41" s="9"/>
      <c r="PHH41" s="9"/>
      <c r="PHI41" s="9"/>
      <c r="PHJ41" s="9"/>
      <c r="PHK41" s="9"/>
      <c r="PHL41" s="9"/>
      <c r="PHM41" s="9"/>
      <c r="PHN41" s="9"/>
      <c r="PHO41" s="9"/>
      <c r="PHP41" s="9"/>
      <c r="PHQ41" s="9"/>
      <c r="PHR41" s="9"/>
      <c r="PHS41" s="9"/>
      <c r="PHT41" s="9"/>
      <c r="PHU41" s="9"/>
      <c r="PHV41" s="9"/>
      <c r="PHW41" s="9"/>
      <c r="PHX41" s="9"/>
      <c r="PHY41" s="9"/>
      <c r="PHZ41" s="9"/>
      <c r="PIA41" s="9"/>
      <c r="PIB41" s="9"/>
      <c r="PIC41" s="9"/>
      <c r="PID41" s="9"/>
      <c r="PIE41" s="9"/>
      <c r="PIF41" s="9"/>
      <c r="PIG41" s="9"/>
      <c r="PIH41" s="9"/>
      <c r="PII41" s="9"/>
      <c r="PIJ41" s="9"/>
      <c r="PIK41" s="9"/>
      <c r="PIL41" s="9"/>
      <c r="PIM41" s="9"/>
      <c r="PIN41" s="9"/>
      <c r="PIO41" s="9"/>
      <c r="PIP41" s="9"/>
      <c r="PIQ41" s="9"/>
      <c r="PIR41" s="9"/>
      <c r="PIS41" s="9"/>
      <c r="PIT41" s="9"/>
      <c r="PIU41" s="9"/>
      <c r="PIV41" s="9"/>
      <c r="PIW41" s="9"/>
      <c r="PIX41" s="9"/>
      <c r="PIY41" s="9"/>
      <c r="PIZ41" s="9"/>
      <c r="PJA41" s="9"/>
      <c r="PJB41" s="9"/>
      <c r="PJC41" s="9"/>
      <c r="PJD41" s="9"/>
      <c r="PJE41" s="9"/>
      <c r="PJF41" s="9"/>
      <c r="PJG41" s="9"/>
      <c r="PJH41" s="9"/>
      <c r="PJI41" s="9"/>
      <c r="PJJ41" s="9"/>
      <c r="PJK41" s="9"/>
      <c r="PJL41" s="9"/>
      <c r="PJM41" s="9"/>
      <c r="PJN41" s="9"/>
      <c r="PJO41" s="9"/>
      <c r="PJP41" s="9"/>
      <c r="PJQ41" s="9"/>
      <c r="PJR41" s="9"/>
      <c r="PJS41" s="9"/>
      <c r="PJT41" s="9"/>
      <c r="PJU41" s="9"/>
      <c r="PJV41" s="9"/>
      <c r="PJW41" s="9"/>
      <c r="PJX41" s="9"/>
      <c r="PJY41" s="9"/>
      <c r="PJZ41" s="9"/>
      <c r="PKA41" s="9"/>
      <c r="PKB41" s="9"/>
      <c r="PKC41" s="9"/>
      <c r="PKD41" s="9"/>
      <c r="PKE41" s="9"/>
      <c r="PKF41" s="9"/>
      <c r="PKG41" s="9"/>
      <c r="PKH41" s="9"/>
      <c r="PKI41" s="9"/>
      <c r="PKJ41" s="9"/>
      <c r="PKK41" s="9"/>
      <c r="PKL41" s="9"/>
      <c r="PKM41" s="9"/>
      <c r="PKN41" s="9"/>
      <c r="PKO41" s="9"/>
      <c r="PKP41" s="9"/>
      <c r="PKQ41" s="9"/>
      <c r="PKR41" s="9"/>
      <c r="PKS41" s="9"/>
      <c r="PKT41" s="9"/>
      <c r="PKU41" s="9"/>
      <c r="PKV41" s="9"/>
      <c r="PKW41" s="9"/>
      <c r="PKX41" s="9"/>
      <c r="PKY41" s="9"/>
      <c r="PKZ41" s="9"/>
      <c r="PLA41" s="9"/>
      <c r="PLB41" s="9"/>
      <c r="PLC41" s="9"/>
      <c r="PLD41" s="9"/>
      <c r="PLE41" s="9"/>
      <c r="PLF41" s="9"/>
      <c r="PLG41" s="9"/>
      <c r="PLH41" s="9"/>
      <c r="PLI41" s="9"/>
      <c r="PLJ41" s="9"/>
      <c r="PLK41" s="9"/>
      <c r="PLL41" s="9"/>
      <c r="PLM41" s="9"/>
      <c r="PLN41" s="9"/>
      <c r="PLO41" s="9"/>
      <c r="PLP41" s="9"/>
      <c r="PLQ41" s="9"/>
      <c r="PLR41" s="9"/>
      <c r="PLS41" s="9"/>
      <c r="PLT41" s="9"/>
      <c r="PLU41" s="9"/>
      <c r="PLV41" s="9"/>
      <c r="PLW41" s="9"/>
      <c r="PLX41" s="9"/>
      <c r="PLY41" s="9"/>
      <c r="PLZ41" s="9"/>
      <c r="PMA41" s="9"/>
      <c r="PMB41" s="9"/>
      <c r="PMC41" s="9"/>
      <c r="PMD41" s="9"/>
      <c r="PME41" s="9"/>
      <c r="PMF41" s="9"/>
      <c r="PMG41" s="9"/>
      <c r="PMH41" s="9"/>
      <c r="PMI41" s="9"/>
      <c r="PMJ41" s="9"/>
      <c r="PMK41" s="9"/>
      <c r="PML41" s="9"/>
      <c r="PMM41" s="9"/>
      <c r="PMN41" s="9"/>
      <c r="PMO41" s="9"/>
      <c r="PMP41" s="9"/>
      <c r="PMQ41" s="9"/>
      <c r="PMR41" s="9"/>
      <c r="PMS41" s="9"/>
      <c r="PMT41" s="9"/>
      <c r="PMU41" s="9"/>
      <c r="PMV41" s="9"/>
      <c r="PMW41" s="9"/>
      <c r="PMX41" s="9"/>
      <c r="PMY41" s="9"/>
      <c r="PMZ41" s="9"/>
      <c r="PNA41" s="9"/>
      <c r="PNB41" s="9"/>
      <c r="PNC41" s="9"/>
      <c r="PND41" s="9"/>
      <c r="PNE41" s="9"/>
      <c r="PNF41" s="9"/>
      <c r="PNG41" s="9"/>
      <c r="PNH41" s="9"/>
      <c r="PNI41" s="9"/>
      <c r="PNJ41" s="9"/>
      <c r="PNK41" s="9"/>
      <c r="PNL41" s="9"/>
      <c r="PNM41" s="9"/>
      <c r="PNN41" s="9"/>
      <c r="PNO41" s="9"/>
      <c r="PNP41" s="9"/>
      <c r="PNQ41" s="9"/>
      <c r="PNR41" s="9"/>
      <c r="PNS41" s="9"/>
      <c r="PNT41" s="9"/>
      <c r="PNU41" s="9"/>
      <c r="PNV41" s="9"/>
      <c r="PNW41" s="9"/>
      <c r="PNX41" s="9"/>
      <c r="PNY41" s="9"/>
      <c r="PNZ41" s="9"/>
      <c r="POA41" s="9"/>
      <c r="POB41" s="9"/>
      <c r="POC41" s="9"/>
      <c r="POD41" s="9"/>
      <c r="POE41" s="9"/>
      <c r="POF41" s="9"/>
      <c r="POG41" s="9"/>
      <c r="POH41" s="9"/>
      <c r="POI41" s="9"/>
      <c r="POJ41" s="9"/>
      <c r="POK41" s="9"/>
      <c r="POL41" s="9"/>
      <c r="POM41" s="9"/>
      <c r="PON41" s="9"/>
      <c r="POO41" s="9"/>
      <c r="POP41" s="9"/>
      <c r="POQ41" s="9"/>
      <c r="POR41" s="9"/>
      <c r="POS41" s="9"/>
      <c r="POT41" s="9"/>
      <c r="POU41" s="9"/>
      <c r="POV41" s="9"/>
      <c r="POW41" s="9"/>
      <c r="POX41" s="9"/>
      <c r="POY41" s="9"/>
      <c r="POZ41" s="9"/>
      <c r="PPA41" s="9"/>
      <c r="PPB41" s="9"/>
      <c r="PPC41" s="9"/>
      <c r="PPD41" s="9"/>
      <c r="PPE41" s="9"/>
      <c r="PPF41" s="9"/>
      <c r="PPG41" s="9"/>
      <c r="PPH41" s="9"/>
      <c r="PPI41" s="9"/>
      <c r="PPJ41" s="9"/>
      <c r="PPK41" s="9"/>
      <c r="PPL41" s="9"/>
      <c r="PPM41" s="9"/>
      <c r="PPN41" s="9"/>
      <c r="PPO41" s="9"/>
      <c r="PPP41" s="9"/>
      <c r="PPQ41" s="9"/>
      <c r="PPR41" s="9"/>
      <c r="PPS41" s="9"/>
      <c r="PPT41" s="9"/>
      <c r="PPU41" s="9"/>
      <c r="PPV41" s="9"/>
      <c r="PPW41" s="9"/>
      <c r="PPX41" s="9"/>
      <c r="PPY41" s="9"/>
      <c r="PPZ41" s="9"/>
      <c r="PQA41" s="9"/>
      <c r="PQB41" s="9"/>
      <c r="PQC41" s="9"/>
      <c r="PQD41" s="9"/>
      <c r="PQE41" s="9"/>
      <c r="PQF41" s="9"/>
      <c r="PQG41" s="9"/>
      <c r="PQH41" s="9"/>
      <c r="PQI41" s="9"/>
      <c r="PQJ41" s="9"/>
      <c r="PQK41" s="9"/>
      <c r="PQL41" s="9"/>
      <c r="PQM41" s="9"/>
      <c r="PQN41" s="9"/>
      <c r="PQO41" s="9"/>
      <c r="PQP41" s="9"/>
      <c r="PQQ41" s="9"/>
      <c r="PQR41" s="9"/>
      <c r="PQS41" s="9"/>
      <c r="PQT41" s="9"/>
      <c r="PQU41" s="9"/>
      <c r="PQV41" s="9"/>
      <c r="PQW41" s="9"/>
      <c r="PQX41" s="9"/>
      <c r="PQY41" s="9"/>
      <c r="PQZ41" s="9"/>
      <c r="PRA41" s="9"/>
      <c r="PRB41" s="9"/>
      <c r="PRC41" s="9"/>
      <c r="PRD41" s="9"/>
      <c r="PRE41" s="9"/>
      <c r="PRF41" s="9"/>
      <c r="PRG41" s="9"/>
      <c r="PRH41" s="9"/>
      <c r="PRI41" s="9"/>
      <c r="PRJ41" s="9"/>
      <c r="PRK41" s="9"/>
      <c r="PRL41" s="9"/>
      <c r="PRM41" s="9"/>
      <c r="PRN41" s="9"/>
      <c r="PRO41" s="9"/>
      <c r="PRP41" s="9"/>
      <c r="PRQ41" s="9"/>
      <c r="PRR41" s="9"/>
      <c r="PRS41" s="9"/>
      <c r="PRT41" s="9"/>
      <c r="PRU41" s="9"/>
      <c r="PRV41" s="9"/>
      <c r="PRW41" s="9"/>
      <c r="PRX41" s="9"/>
      <c r="PRY41" s="9"/>
      <c r="PRZ41" s="9"/>
      <c r="PSA41" s="9"/>
      <c r="PSB41" s="9"/>
      <c r="PSC41" s="9"/>
      <c r="PSD41" s="9"/>
      <c r="PSE41" s="9"/>
      <c r="PSF41" s="9"/>
      <c r="PSG41" s="9"/>
      <c r="PSH41" s="9"/>
      <c r="PSI41" s="9"/>
      <c r="PSJ41" s="9"/>
      <c r="PSK41" s="9"/>
      <c r="PSL41" s="9"/>
      <c r="PSM41" s="9"/>
      <c r="PSN41" s="9"/>
      <c r="PSO41" s="9"/>
      <c r="PSP41" s="9"/>
      <c r="PSQ41" s="9"/>
      <c r="PSR41" s="9"/>
      <c r="PSS41" s="9"/>
      <c r="PST41" s="9"/>
      <c r="PSU41" s="9"/>
      <c r="PSV41" s="9"/>
      <c r="PSW41" s="9"/>
      <c r="PSX41" s="9"/>
      <c r="PSY41" s="9"/>
      <c r="PSZ41" s="9"/>
      <c r="PTA41" s="9"/>
      <c r="PTB41" s="9"/>
      <c r="PTC41" s="9"/>
      <c r="PTD41" s="9"/>
      <c r="PTE41" s="9"/>
      <c r="PTF41" s="9"/>
      <c r="PTG41" s="9"/>
      <c r="PTH41" s="9"/>
      <c r="PTI41" s="9"/>
      <c r="PTJ41" s="9"/>
      <c r="PTK41" s="9"/>
      <c r="PTL41" s="9"/>
      <c r="PTM41" s="9"/>
      <c r="PTN41" s="9"/>
      <c r="PTO41" s="9"/>
      <c r="PTP41" s="9"/>
      <c r="PTQ41" s="9"/>
      <c r="PTR41" s="9"/>
      <c r="PTS41" s="9"/>
      <c r="PTT41" s="9"/>
      <c r="PTU41" s="9"/>
      <c r="PTV41" s="9"/>
      <c r="PTW41" s="9"/>
      <c r="PTX41" s="9"/>
      <c r="PTY41" s="9"/>
      <c r="PTZ41" s="9"/>
      <c r="PUA41" s="9"/>
      <c r="PUB41" s="9"/>
      <c r="PUC41" s="9"/>
      <c r="PUD41" s="9"/>
      <c r="PUE41" s="9"/>
      <c r="PUF41" s="9"/>
      <c r="PUG41" s="9"/>
      <c r="PUH41" s="9"/>
      <c r="PUI41" s="9"/>
      <c r="PUJ41" s="9"/>
      <c r="PUK41" s="9"/>
      <c r="PUL41" s="9"/>
      <c r="PUM41" s="9"/>
      <c r="PUN41" s="9"/>
      <c r="PUO41" s="9"/>
      <c r="PUP41" s="9"/>
      <c r="PUQ41" s="9"/>
      <c r="PUR41" s="9"/>
      <c r="PUS41" s="9"/>
      <c r="PUT41" s="9"/>
      <c r="PUU41" s="9"/>
      <c r="PUV41" s="9"/>
      <c r="PUW41" s="9"/>
      <c r="PUX41" s="9"/>
      <c r="PUY41" s="9"/>
      <c r="PUZ41" s="9"/>
      <c r="PVA41" s="9"/>
      <c r="PVB41" s="9"/>
      <c r="PVC41" s="9"/>
      <c r="PVD41" s="9"/>
      <c r="PVE41" s="9"/>
      <c r="PVF41" s="9"/>
      <c r="PVG41" s="9"/>
      <c r="PVH41" s="9"/>
      <c r="PVI41" s="9"/>
      <c r="PVJ41" s="9"/>
      <c r="PVK41" s="9"/>
      <c r="PVL41" s="9"/>
      <c r="PVM41" s="9"/>
      <c r="PVN41" s="9"/>
      <c r="PVO41" s="9"/>
      <c r="PVP41" s="9"/>
      <c r="PVQ41" s="9"/>
      <c r="PVR41" s="9"/>
      <c r="PVS41" s="9"/>
      <c r="PVT41" s="9"/>
      <c r="PVU41" s="9"/>
      <c r="PVV41" s="9"/>
      <c r="PVW41" s="9"/>
      <c r="PVX41" s="9"/>
      <c r="PVY41" s="9"/>
      <c r="PVZ41" s="9"/>
      <c r="PWA41" s="9"/>
      <c r="PWB41" s="9"/>
      <c r="PWC41" s="9"/>
      <c r="PWD41" s="9"/>
      <c r="PWE41" s="9"/>
      <c r="PWF41" s="9"/>
      <c r="PWG41" s="9"/>
      <c r="PWH41" s="9"/>
      <c r="PWI41" s="9"/>
      <c r="PWJ41" s="9"/>
      <c r="PWK41" s="9"/>
      <c r="PWL41" s="9"/>
      <c r="PWM41" s="9"/>
      <c r="PWN41" s="9"/>
      <c r="PWO41" s="9"/>
      <c r="PWP41" s="9"/>
      <c r="PWQ41" s="9"/>
      <c r="PWR41" s="9"/>
      <c r="PWS41" s="9"/>
      <c r="PWT41" s="9"/>
      <c r="PWU41" s="9"/>
      <c r="PWV41" s="9"/>
      <c r="PWW41" s="9"/>
      <c r="PWX41" s="9"/>
      <c r="PWY41" s="9"/>
      <c r="PWZ41" s="9"/>
      <c r="PXA41" s="9"/>
      <c r="PXB41" s="9"/>
      <c r="PXC41" s="9"/>
      <c r="PXD41" s="9"/>
      <c r="PXE41" s="9"/>
      <c r="PXF41" s="9"/>
      <c r="PXG41" s="9"/>
      <c r="PXH41" s="9"/>
      <c r="PXI41" s="9"/>
      <c r="PXJ41" s="9"/>
      <c r="PXK41" s="9"/>
      <c r="PXL41" s="9"/>
      <c r="PXM41" s="9"/>
      <c r="PXN41" s="9"/>
      <c r="PXO41" s="9"/>
      <c r="PXP41" s="9"/>
      <c r="PXQ41" s="9"/>
      <c r="PXR41" s="9"/>
      <c r="PXS41" s="9"/>
      <c r="PXT41" s="9"/>
      <c r="PXU41" s="9"/>
      <c r="PXV41" s="9"/>
      <c r="PXW41" s="9"/>
      <c r="PXX41" s="9"/>
      <c r="PXY41" s="9"/>
      <c r="PXZ41" s="9"/>
      <c r="PYA41" s="9"/>
      <c r="PYB41" s="9"/>
      <c r="PYC41" s="9"/>
      <c r="PYD41" s="9"/>
      <c r="PYE41" s="9"/>
      <c r="PYF41" s="9"/>
      <c r="PYG41" s="9"/>
      <c r="PYH41" s="9"/>
      <c r="PYI41" s="9"/>
      <c r="PYJ41" s="9"/>
      <c r="PYK41" s="9"/>
      <c r="PYL41" s="9"/>
      <c r="PYM41" s="9"/>
      <c r="PYN41" s="9"/>
      <c r="PYO41" s="9"/>
      <c r="PYP41" s="9"/>
      <c r="PYQ41" s="9"/>
      <c r="PYR41" s="9"/>
      <c r="PYS41" s="9"/>
      <c r="PYT41" s="9"/>
      <c r="PYU41" s="9"/>
      <c r="PYV41" s="9"/>
      <c r="PYW41" s="9"/>
      <c r="PYX41" s="9"/>
      <c r="PYY41" s="9"/>
      <c r="PYZ41" s="9"/>
      <c r="PZA41" s="9"/>
      <c r="PZB41" s="9"/>
      <c r="PZC41" s="9"/>
      <c r="PZD41" s="9"/>
      <c r="PZE41" s="9"/>
      <c r="PZF41" s="9"/>
      <c r="PZG41" s="9"/>
      <c r="PZH41" s="9"/>
      <c r="PZI41" s="9"/>
      <c r="PZJ41" s="9"/>
      <c r="PZK41" s="9"/>
      <c r="PZL41" s="9"/>
      <c r="PZM41" s="9"/>
      <c r="PZN41" s="9"/>
      <c r="PZO41" s="9"/>
      <c r="PZP41" s="9"/>
      <c r="PZQ41" s="9"/>
      <c r="PZR41" s="9"/>
      <c r="PZS41" s="9"/>
      <c r="PZT41" s="9"/>
      <c r="PZU41" s="9"/>
      <c r="PZV41" s="9"/>
      <c r="PZW41" s="9"/>
      <c r="PZX41" s="9"/>
      <c r="PZY41" s="9"/>
      <c r="PZZ41" s="9"/>
      <c r="QAA41" s="9"/>
      <c r="QAB41" s="9"/>
      <c r="QAC41" s="9"/>
      <c r="QAD41" s="9"/>
      <c r="QAE41" s="9"/>
      <c r="QAF41" s="9"/>
      <c r="QAG41" s="9"/>
      <c r="QAH41" s="9"/>
      <c r="QAI41" s="9"/>
      <c r="QAJ41" s="9"/>
      <c r="QAK41" s="9"/>
      <c r="QAL41" s="9"/>
      <c r="QAM41" s="9"/>
      <c r="QAN41" s="9"/>
      <c r="QAO41" s="9"/>
      <c r="QAP41" s="9"/>
      <c r="QAQ41" s="9"/>
      <c r="QAR41" s="9"/>
      <c r="QAS41" s="9"/>
      <c r="QAT41" s="9"/>
      <c r="QAU41" s="9"/>
      <c r="QAV41" s="9"/>
      <c r="QAW41" s="9"/>
      <c r="QAX41" s="9"/>
      <c r="QAY41" s="9"/>
      <c r="QAZ41" s="9"/>
      <c r="QBA41" s="9"/>
      <c r="QBB41" s="9"/>
      <c r="QBC41" s="9"/>
      <c r="QBD41" s="9"/>
      <c r="QBE41" s="9"/>
      <c r="QBF41" s="9"/>
      <c r="QBG41" s="9"/>
      <c r="QBH41" s="9"/>
      <c r="QBI41" s="9"/>
      <c r="QBJ41" s="9"/>
      <c r="QBK41" s="9"/>
      <c r="QBL41" s="9"/>
      <c r="QBM41" s="9"/>
      <c r="QBN41" s="9"/>
      <c r="QBO41" s="9"/>
      <c r="QBP41" s="9"/>
      <c r="QBQ41" s="9"/>
      <c r="QBR41" s="9"/>
      <c r="QBS41" s="9"/>
      <c r="QBT41" s="9"/>
      <c r="QBU41" s="9"/>
      <c r="QBV41" s="9"/>
      <c r="QBW41" s="9"/>
      <c r="QBX41" s="9"/>
      <c r="QBY41" s="9"/>
      <c r="QBZ41" s="9"/>
      <c r="QCA41" s="9"/>
      <c r="QCB41" s="9"/>
      <c r="QCC41" s="9"/>
      <c r="QCD41" s="9"/>
      <c r="QCE41" s="9"/>
      <c r="QCF41" s="9"/>
      <c r="QCG41" s="9"/>
      <c r="QCH41" s="9"/>
      <c r="QCI41" s="9"/>
      <c r="QCJ41" s="9"/>
      <c r="QCK41" s="9"/>
      <c r="QCL41" s="9"/>
      <c r="QCM41" s="9"/>
      <c r="QCN41" s="9"/>
      <c r="QCO41" s="9"/>
      <c r="QCP41" s="9"/>
      <c r="QCQ41" s="9"/>
      <c r="QCR41" s="9"/>
      <c r="QCS41" s="9"/>
      <c r="QCT41" s="9"/>
      <c r="QCU41" s="9"/>
      <c r="QCV41" s="9"/>
      <c r="QCW41" s="9"/>
      <c r="QCX41" s="9"/>
      <c r="QCY41" s="9"/>
      <c r="QCZ41" s="9"/>
      <c r="QDA41" s="9"/>
      <c r="QDB41" s="9"/>
      <c r="QDC41" s="9"/>
      <c r="QDD41" s="9"/>
      <c r="QDE41" s="9"/>
      <c r="QDF41" s="9"/>
      <c r="QDG41" s="9"/>
      <c r="QDH41" s="9"/>
      <c r="QDI41" s="9"/>
      <c r="QDJ41" s="9"/>
      <c r="QDK41" s="9"/>
      <c r="QDL41" s="9"/>
      <c r="QDM41" s="9"/>
      <c r="QDN41" s="9"/>
      <c r="QDO41" s="9"/>
      <c r="QDP41" s="9"/>
      <c r="QDQ41" s="9"/>
      <c r="QDR41" s="9"/>
      <c r="QDS41" s="9"/>
      <c r="QDT41" s="9"/>
      <c r="QDU41" s="9"/>
      <c r="QDV41" s="9"/>
      <c r="QDW41" s="9"/>
      <c r="QDX41" s="9"/>
      <c r="QDY41" s="9"/>
      <c r="QDZ41" s="9"/>
      <c r="QEA41" s="9"/>
      <c r="QEB41" s="9"/>
      <c r="QEC41" s="9"/>
      <c r="QED41" s="9"/>
      <c r="QEE41" s="9"/>
      <c r="QEF41" s="9"/>
      <c r="QEG41" s="9"/>
      <c r="QEH41" s="9"/>
      <c r="QEI41" s="9"/>
      <c r="QEJ41" s="9"/>
      <c r="QEK41" s="9"/>
      <c r="QEL41" s="9"/>
      <c r="QEM41" s="9"/>
      <c r="QEN41" s="9"/>
      <c r="QEO41" s="9"/>
      <c r="QEP41" s="9"/>
      <c r="QEQ41" s="9"/>
      <c r="QER41" s="9"/>
      <c r="QES41" s="9"/>
      <c r="QET41" s="9"/>
      <c r="QEU41" s="9"/>
      <c r="QEV41" s="9"/>
      <c r="QEW41" s="9"/>
      <c r="QEX41" s="9"/>
      <c r="QEY41" s="9"/>
      <c r="QEZ41" s="9"/>
      <c r="QFA41" s="9"/>
      <c r="QFB41" s="9"/>
      <c r="QFC41" s="9"/>
      <c r="QFD41" s="9"/>
      <c r="QFE41" s="9"/>
      <c r="QFF41" s="9"/>
      <c r="QFG41" s="9"/>
      <c r="QFH41" s="9"/>
      <c r="QFI41" s="9"/>
      <c r="QFJ41" s="9"/>
      <c r="QFK41" s="9"/>
      <c r="QFL41" s="9"/>
      <c r="QFM41" s="9"/>
      <c r="QFN41" s="9"/>
      <c r="QFO41" s="9"/>
      <c r="QFP41" s="9"/>
      <c r="QFQ41" s="9"/>
      <c r="QFR41" s="9"/>
      <c r="QFS41" s="9"/>
      <c r="QFT41" s="9"/>
      <c r="QFU41" s="9"/>
      <c r="QFV41" s="9"/>
      <c r="QFW41" s="9"/>
      <c r="QFX41" s="9"/>
      <c r="QFY41" s="9"/>
      <c r="QFZ41" s="9"/>
      <c r="QGA41" s="9"/>
      <c r="QGB41" s="9"/>
      <c r="QGC41" s="9"/>
      <c r="QGD41" s="9"/>
      <c r="QGE41" s="9"/>
      <c r="QGF41" s="9"/>
      <c r="QGG41" s="9"/>
      <c r="QGH41" s="9"/>
      <c r="QGI41" s="9"/>
      <c r="QGJ41" s="9"/>
      <c r="QGK41" s="9"/>
      <c r="QGL41" s="9"/>
      <c r="QGM41" s="9"/>
      <c r="QGN41" s="9"/>
      <c r="QGO41" s="9"/>
      <c r="QGP41" s="9"/>
      <c r="QGQ41" s="9"/>
      <c r="QGR41" s="9"/>
      <c r="QGS41" s="9"/>
      <c r="QGT41" s="9"/>
      <c r="QGU41" s="9"/>
      <c r="QGV41" s="9"/>
      <c r="QGW41" s="9"/>
      <c r="QGX41" s="9"/>
      <c r="QGY41" s="9"/>
      <c r="QGZ41" s="9"/>
      <c r="QHA41" s="9"/>
      <c r="QHB41" s="9"/>
      <c r="QHC41" s="9"/>
      <c r="QHD41" s="9"/>
      <c r="QHE41" s="9"/>
      <c r="QHF41" s="9"/>
      <c r="QHG41" s="9"/>
      <c r="QHH41" s="9"/>
      <c r="QHI41" s="9"/>
      <c r="QHJ41" s="9"/>
      <c r="QHK41" s="9"/>
      <c r="QHL41" s="9"/>
      <c r="QHM41" s="9"/>
      <c r="QHN41" s="9"/>
      <c r="QHO41" s="9"/>
      <c r="QHP41" s="9"/>
      <c r="QHQ41" s="9"/>
      <c r="QHR41" s="9"/>
      <c r="QHS41" s="9"/>
      <c r="QHT41" s="9"/>
      <c r="QHU41" s="9"/>
      <c r="QHV41" s="9"/>
      <c r="QHW41" s="9"/>
      <c r="QHX41" s="9"/>
      <c r="QHY41" s="9"/>
      <c r="QHZ41" s="9"/>
      <c r="QIA41" s="9"/>
      <c r="QIB41" s="9"/>
      <c r="QIC41" s="9"/>
      <c r="QID41" s="9"/>
      <c r="QIE41" s="9"/>
      <c r="QIF41" s="9"/>
      <c r="QIG41" s="9"/>
      <c r="QIH41" s="9"/>
      <c r="QII41" s="9"/>
      <c r="QIJ41" s="9"/>
      <c r="QIK41" s="9"/>
      <c r="QIL41" s="9"/>
      <c r="QIM41" s="9"/>
      <c r="QIN41" s="9"/>
      <c r="QIO41" s="9"/>
      <c r="QIP41" s="9"/>
      <c r="QIQ41" s="9"/>
      <c r="QIR41" s="9"/>
      <c r="QIS41" s="9"/>
      <c r="QIT41" s="9"/>
      <c r="QIU41" s="9"/>
      <c r="QIV41" s="9"/>
      <c r="QIW41" s="9"/>
      <c r="QIX41" s="9"/>
      <c r="QIY41" s="9"/>
      <c r="QIZ41" s="9"/>
      <c r="QJA41" s="9"/>
      <c r="QJB41" s="9"/>
      <c r="QJC41" s="9"/>
      <c r="QJD41" s="9"/>
      <c r="QJE41" s="9"/>
      <c r="QJF41" s="9"/>
      <c r="QJG41" s="9"/>
      <c r="QJH41" s="9"/>
      <c r="QJI41" s="9"/>
      <c r="QJJ41" s="9"/>
      <c r="QJK41" s="9"/>
      <c r="QJL41" s="9"/>
      <c r="QJM41" s="9"/>
      <c r="QJN41" s="9"/>
      <c r="QJO41" s="9"/>
      <c r="QJP41" s="9"/>
      <c r="QJQ41" s="9"/>
      <c r="QJR41" s="9"/>
      <c r="QJS41" s="9"/>
      <c r="QJT41" s="9"/>
      <c r="QJU41" s="9"/>
      <c r="QJV41" s="9"/>
      <c r="QJW41" s="9"/>
      <c r="QJX41" s="9"/>
      <c r="QJY41" s="9"/>
      <c r="QJZ41" s="9"/>
      <c r="QKA41" s="9"/>
      <c r="QKB41" s="9"/>
      <c r="QKC41" s="9"/>
      <c r="QKD41" s="9"/>
      <c r="QKE41" s="9"/>
      <c r="QKF41" s="9"/>
      <c r="QKG41" s="9"/>
      <c r="QKH41" s="9"/>
      <c r="QKI41" s="9"/>
      <c r="QKJ41" s="9"/>
      <c r="QKK41" s="9"/>
      <c r="QKL41" s="9"/>
      <c r="QKM41" s="9"/>
      <c r="QKN41" s="9"/>
      <c r="QKO41" s="9"/>
      <c r="QKP41" s="9"/>
      <c r="QKQ41" s="9"/>
      <c r="QKR41" s="9"/>
      <c r="QKS41" s="9"/>
      <c r="QKT41" s="9"/>
      <c r="QKU41" s="9"/>
      <c r="QKV41" s="9"/>
      <c r="QKW41" s="9"/>
      <c r="QKX41" s="9"/>
      <c r="QKY41" s="9"/>
      <c r="QKZ41" s="9"/>
      <c r="QLA41" s="9"/>
      <c r="QLB41" s="9"/>
      <c r="QLC41" s="9"/>
      <c r="QLD41" s="9"/>
      <c r="QLE41" s="9"/>
      <c r="QLF41" s="9"/>
      <c r="QLG41" s="9"/>
      <c r="QLH41" s="9"/>
      <c r="QLI41" s="9"/>
      <c r="QLJ41" s="9"/>
      <c r="QLK41" s="9"/>
      <c r="QLL41" s="9"/>
      <c r="QLM41" s="9"/>
      <c r="QLN41" s="9"/>
      <c r="QLO41" s="9"/>
      <c r="QLP41" s="9"/>
      <c r="QLQ41" s="9"/>
      <c r="QLR41" s="9"/>
      <c r="QLS41" s="9"/>
      <c r="QLT41" s="9"/>
      <c r="QLU41" s="9"/>
      <c r="QLV41" s="9"/>
      <c r="QLW41" s="9"/>
      <c r="QLX41" s="9"/>
      <c r="QLY41" s="9"/>
      <c r="QLZ41" s="9"/>
      <c r="QMA41" s="9"/>
      <c r="QMB41" s="9"/>
      <c r="QMC41" s="9"/>
      <c r="QMD41" s="9"/>
      <c r="QME41" s="9"/>
      <c r="QMF41" s="9"/>
      <c r="QMG41" s="9"/>
      <c r="QMH41" s="9"/>
      <c r="QMI41" s="9"/>
      <c r="QMJ41" s="9"/>
      <c r="QMK41" s="9"/>
      <c r="QML41" s="9"/>
      <c r="QMM41" s="9"/>
      <c r="QMN41" s="9"/>
      <c r="QMO41" s="9"/>
      <c r="QMP41" s="9"/>
      <c r="QMQ41" s="9"/>
      <c r="QMR41" s="9"/>
      <c r="QMS41" s="9"/>
      <c r="QMT41" s="9"/>
      <c r="QMU41" s="9"/>
      <c r="QMV41" s="9"/>
      <c r="QMW41" s="9"/>
      <c r="QMX41" s="9"/>
      <c r="QMY41" s="9"/>
      <c r="QMZ41" s="9"/>
      <c r="QNA41" s="9"/>
      <c r="QNB41" s="9"/>
      <c r="QNC41" s="9"/>
      <c r="QND41" s="9"/>
      <c r="QNE41" s="9"/>
      <c r="QNF41" s="9"/>
      <c r="QNG41" s="9"/>
      <c r="QNH41" s="9"/>
      <c r="QNI41" s="9"/>
      <c r="QNJ41" s="9"/>
      <c r="QNK41" s="9"/>
      <c r="QNL41" s="9"/>
      <c r="QNM41" s="9"/>
      <c r="QNN41" s="9"/>
      <c r="QNO41" s="9"/>
      <c r="QNP41" s="9"/>
      <c r="QNQ41" s="9"/>
      <c r="QNR41" s="9"/>
      <c r="QNS41" s="9"/>
      <c r="QNT41" s="9"/>
      <c r="QNU41" s="9"/>
      <c r="QNV41" s="9"/>
      <c r="QNW41" s="9"/>
      <c r="QNX41" s="9"/>
      <c r="QNY41" s="9"/>
      <c r="QNZ41" s="9"/>
      <c r="QOA41" s="9"/>
      <c r="QOB41" s="9"/>
      <c r="QOC41" s="9"/>
      <c r="QOD41" s="9"/>
      <c r="QOE41" s="9"/>
      <c r="QOF41" s="9"/>
      <c r="QOG41" s="9"/>
      <c r="QOH41" s="9"/>
      <c r="QOI41" s="9"/>
      <c r="QOJ41" s="9"/>
      <c r="QOK41" s="9"/>
      <c r="QOL41" s="9"/>
      <c r="QOM41" s="9"/>
      <c r="QON41" s="9"/>
      <c r="QOO41" s="9"/>
      <c r="QOP41" s="9"/>
      <c r="QOQ41" s="9"/>
      <c r="QOR41" s="9"/>
      <c r="QOS41" s="9"/>
      <c r="QOT41" s="9"/>
      <c r="QOU41" s="9"/>
      <c r="QOV41" s="9"/>
      <c r="QOW41" s="9"/>
      <c r="QOX41" s="9"/>
      <c r="QOY41" s="9"/>
      <c r="QOZ41" s="9"/>
      <c r="QPA41" s="9"/>
      <c r="QPB41" s="9"/>
      <c r="QPC41" s="9"/>
      <c r="QPD41" s="9"/>
      <c r="QPE41" s="9"/>
      <c r="QPF41" s="9"/>
      <c r="QPG41" s="9"/>
      <c r="QPH41" s="9"/>
      <c r="QPI41" s="9"/>
      <c r="QPJ41" s="9"/>
      <c r="QPK41" s="9"/>
      <c r="QPL41" s="9"/>
      <c r="QPM41" s="9"/>
      <c r="QPN41" s="9"/>
      <c r="QPO41" s="9"/>
      <c r="QPP41" s="9"/>
      <c r="QPQ41" s="9"/>
      <c r="QPR41" s="9"/>
      <c r="QPS41" s="9"/>
      <c r="QPT41" s="9"/>
      <c r="QPU41" s="9"/>
      <c r="QPV41" s="9"/>
      <c r="QPW41" s="9"/>
      <c r="QPX41" s="9"/>
      <c r="QPY41" s="9"/>
      <c r="QPZ41" s="9"/>
      <c r="QQA41" s="9"/>
      <c r="QQB41" s="9"/>
      <c r="QQC41" s="9"/>
      <c r="QQD41" s="9"/>
      <c r="QQE41" s="9"/>
      <c r="QQF41" s="9"/>
      <c r="QQG41" s="9"/>
      <c r="QQH41" s="9"/>
      <c r="QQI41" s="9"/>
      <c r="QQJ41" s="9"/>
      <c r="QQK41" s="9"/>
      <c r="QQL41" s="9"/>
      <c r="QQM41" s="9"/>
      <c r="QQN41" s="9"/>
      <c r="QQO41" s="9"/>
      <c r="QQP41" s="9"/>
      <c r="QQQ41" s="9"/>
      <c r="QQR41" s="9"/>
      <c r="QQS41" s="9"/>
      <c r="QQT41" s="9"/>
      <c r="QQU41" s="9"/>
      <c r="QQV41" s="9"/>
      <c r="QQW41" s="9"/>
      <c r="QQX41" s="9"/>
      <c r="QQY41" s="9"/>
      <c r="QQZ41" s="9"/>
      <c r="QRA41" s="9"/>
      <c r="QRB41" s="9"/>
      <c r="QRC41" s="9"/>
      <c r="QRD41" s="9"/>
      <c r="QRE41" s="9"/>
      <c r="QRF41" s="9"/>
      <c r="QRG41" s="9"/>
      <c r="QRH41" s="9"/>
      <c r="QRI41" s="9"/>
      <c r="QRJ41" s="9"/>
      <c r="QRK41" s="9"/>
      <c r="QRL41" s="9"/>
      <c r="QRM41" s="9"/>
      <c r="QRN41" s="9"/>
      <c r="QRO41" s="9"/>
      <c r="QRP41" s="9"/>
      <c r="QRQ41" s="9"/>
      <c r="QRR41" s="9"/>
      <c r="QRS41" s="9"/>
      <c r="QRT41" s="9"/>
      <c r="QRU41" s="9"/>
      <c r="QRV41" s="9"/>
      <c r="QRW41" s="9"/>
      <c r="QRX41" s="9"/>
      <c r="QRY41" s="9"/>
      <c r="QRZ41" s="9"/>
      <c r="QSA41" s="9"/>
      <c r="QSB41" s="9"/>
      <c r="QSC41" s="9"/>
      <c r="QSD41" s="9"/>
      <c r="QSE41" s="9"/>
      <c r="QSF41" s="9"/>
      <c r="QSG41" s="9"/>
      <c r="QSH41" s="9"/>
      <c r="QSI41" s="9"/>
      <c r="QSJ41" s="9"/>
      <c r="QSK41" s="9"/>
      <c r="QSL41" s="9"/>
      <c r="QSM41" s="9"/>
      <c r="QSN41" s="9"/>
      <c r="QSO41" s="9"/>
      <c r="QSP41" s="9"/>
      <c r="QSQ41" s="9"/>
      <c r="QSR41" s="9"/>
      <c r="QSS41" s="9"/>
      <c r="QST41" s="9"/>
      <c r="QSU41" s="9"/>
      <c r="QSV41" s="9"/>
      <c r="QSW41" s="9"/>
      <c r="QSX41" s="9"/>
      <c r="QSY41" s="9"/>
      <c r="QSZ41" s="9"/>
      <c r="QTA41" s="9"/>
      <c r="QTB41" s="9"/>
      <c r="QTC41" s="9"/>
      <c r="QTD41" s="9"/>
      <c r="QTE41" s="9"/>
      <c r="QTF41" s="9"/>
      <c r="QTG41" s="9"/>
      <c r="QTH41" s="9"/>
      <c r="QTI41" s="9"/>
      <c r="QTJ41" s="9"/>
      <c r="QTK41" s="9"/>
      <c r="QTL41" s="9"/>
      <c r="QTM41" s="9"/>
      <c r="QTN41" s="9"/>
      <c r="QTO41" s="9"/>
      <c r="QTP41" s="9"/>
      <c r="QTQ41" s="9"/>
      <c r="QTR41" s="9"/>
      <c r="QTS41" s="9"/>
      <c r="QTT41" s="9"/>
      <c r="QTU41" s="9"/>
      <c r="QTV41" s="9"/>
      <c r="QTW41" s="9"/>
      <c r="QTX41" s="9"/>
      <c r="QTY41" s="9"/>
      <c r="QTZ41" s="9"/>
      <c r="QUA41" s="9"/>
      <c r="QUB41" s="9"/>
      <c r="QUC41" s="9"/>
      <c r="QUD41" s="9"/>
      <c r="QUE41" s="9"/>
      <c r="QUF41" s="9"/>
      <c r="QUG41" s="9"/>
      <c r="QUH41" s="9"/>
      <c r="QUI41" s="9"/>
      <c r="QUJ41" s="9"/>
      <c r="QUK41" s="9"/>
      <c r="QUL41" s="9"/>
      <c r="QUM41" s="9"/>
      <c r="QUN41" s="9"/>
      <c r="QUO41" s="9"/>
      <c r="QUP41" s="9"/>
      <c r="QUQ41" s="9"/>
      <c r="QUR41" s="9"/>
      <c r="QUS41" s="9"/>
      <c r="QUT41" s="9"/>
      <c r="QUU41" s="9"/>
      <c r="QUV41" s="9"/>
      <c r="QUW41" s="9"/>
      <c r="QUX41" s="9"/>
      <c r="QUY41" s="9"/>
      <c r="QUZ41" s="9"/>
      <c r="QVA41" s="9"/>
      <c r="QVB41" s="9"/>
      <c r="QVC41" s="9"/>
      <c r="QVD41" s="9"/>
      <c r="QVE41" s="9"/>
      <c r="QVF41" s="9"/>
      <c r="QVG41" s="9"/>
      <c r="QVH41" s="9"/>
      <c r="QVI41" s="9"/>
      <c r="QVJ41" s="9"/>
      <c r="QVK41" s="9"/>
      <c r="QVL41" s="9"/>
      <c r="QVM41" s="9"/>
      <c r="QVN41" s="9"/>
      <c r="QVO41" s="9"/>
      <c r="QVP41" s="9"/>
      <c r="QVQ41" s="9"/>
      <c r="QVR41" s="9"/>
      <c r="QVS41" s="9"/>
      <c r="QVT41" s="9"/>
      <c r="QVU41" s="9"/>
      <c r="QVV41" s="9"/>
      <c r="QVW41" s="9"/>
      <c r="QVX41" s="9"/>
      <c r="QVY41" s="9"/>
      <c r="QVZ41" s="9"/>
      <c r="QWA41" s="9"/>
      <c r="QWB41" s="9"/>
      <c r="QWC41" s="9"/>
      <c r="QWD41" s="9"/>
      <c r="QWE41" s="9"/>
      <c r="QWF41" s="9"/>
      <c r="QWG41" s="9"/>
      <c r="QWH41" s="9"/>
      <c r="QWI41" s="9"/>
      <c r="QWJ41" s="9"/>
      <c r="QWK41" s="9"/>
      <c r="QWL41" s="9"/>
      <c r="QWM41" s="9"/>
      <c r="QWN41" s="9"/>
      <c r="QWO41" s="9"/>
      <c r="QWP41" s="9"/>
      <c r="QWQ41" s="9"/>
      <c r="QWR41" s="9"/>
      <c r="QWS41" s="9"/>
      <c r="QWT41" s="9"/>
      <c r="QWU41" s="9"/>
      <c r="QWV41" s="9"/>
      <c r="QWW41" s="9"/>
      <c r="QWX41" s="9"/>
      <c r="QWY41" s="9"/>
      <c r="QWZ41" s="9"/>
      <c r="QXA41" s="9"/>
      <c r="QXB41" s="9"/>
      <c r="QXC41" s="9"/>
      <c r="QXD41" s="9"/>
      <c r="QXE41" s="9"/>
      <c r="QXF41" s="9"/>
      <c r="QXG41" s="9"/>
      <c r="QXH41" s="9"/>
      <c r="QXI41" s="9"/>
      <c r="QXJ41" s="9"/>
      <c r="QXK41" s="9"/>
      <c r="QXL41" s="9"/>
      <c r="QXM41" s="9"/>
      <c r="QXN41" s="9"/>
      <c r="QXO41" s="9"/>
      <c r="QXP41" s="9"/>
      <c r="QXQ41" s="9"/>
      <c r="QXR41" s="9"/>
      <c r="QXS41" s="9"/>
      <c r="QXT41" s="9"/>
      <c r="QXU41" s="9"/>
      <c r="QXV41" s="9"/>
      <c r="QXW41" s="9"/>
      <c r="QXX41" s="9"/>
      <c r="QXY41" s="9"/>
      <c r="QXZ41" s="9"/>
      <c r="QYA41" s="9"/>
      <c r="QYB41" s="9"/>
      <c r="QYC41" s="9"/>
      <c r="QYD41" s="9"/>
      <c r="QYE41" s="9"/>
      <c r="QYF41" s="9"/>
      <c r="QYG41" s="9"/>
      <c r="QYH41" s="9"/>
      <c r="QYI41" s="9"/>
      <c r="QYJ41" s="9"/>
      <c r="QYK41" s="9"/>
      <c r="QYL41" s="9"/>
      <c r="QYM41" s="9"/>
      <c r="QYN41" s="9"/>
      <c r="QYO41" s="9"/>
      <c r="QYP41" s="9"/>
      <c r="QYQ41" s="9"/>
      <c r="QYR41" s="9"/>
      <c r="QYS41" s="9"/>
      <c r="QYT41" s="9"/>
      <c r="QYU41" s="9"/>
      <c r="QYV41" s="9"/>
      <c r="QYW41" s="9"/>
      <c r="QYX41" s="9"/>
      <c r="QYY41" s="9"/>
      <c r="QYZ41" s="9"/>
      <c r="QZA41" s="9"/>
      <c r="QZB41" s="9"/>
      <c r="QZC41" s="9"/>
      <c r="QZD41" s="9"/>
      <c r="QZE41" s="9"/>
      <c r="QZF41" s="9"/>
      <c r="QZG41" s="9"/>
      <c r="QZH41" s="9"/>
      <c r="QZI41" s="9"/>
      <c r="QZJ41" s="9"/>
      <c r="QZK41" s="9"/>
      <c r="QZL41" s="9"/>
      <c r="QZM41" s="9"/>
      <c r="QZN41" s="9"/>
      <c r="QZO41" s="9"/>
      <c r="QZP41" s="9"/>
      <c r="QZQ41" s="9"/>
      <c r="QZR41" s="9"/>
      <c r="QZS41" s="9"/>
      <c r="QZT41" s="9"/>
      <c r="QZU41" s="9"/>
      <c r="QZV41" s="9"/>
      <c r="QZW41" s="9"/>
      <c r="QZX41" s="9"/>
      <c r="QZY41" s="9"/>
      <c r="QZZ41" s="9"/>
      <c r="RAA41" s="9"/>
      <c r="RAB41" s="9"/>
      <c r="RAC41" s="9"/>
      <c r="RAD41" s="9"/>
      <c r="RAE41" s="9"/>
      <c r="RAF41" s="9"/>
      <c r="RAG41" s="9"/>
      <c r="RAH41" s="9"/>
      <c r="RAI41" s="9"/>
      <c r="RAJ41" s="9"/>
      <c r="RAK41" s="9"/>
      <c r="RAL41" s="9"/>
      <c r="RAM41" s="9"/>
      <c r="RAN41" s="9"/>
      <c r="RAO41" s="9"/>
      <c r="RAP41" s="9"/>
      <c r="RAQ41" s="9"/>
      <c r="RAR41" s="9"/>
      <c r="RAS41" s="9"/>
      <c r="RAT41" s="9"/>
      <c r="RAU41" s="9"/>
      <c r="RAV41" s="9"/>
      <c r="RAW41" s="9"/>
      <c r="RAX41" s="9"/>
      <c r="RAY41" s="9"/>
      <c r="RAZ41" s="9"/>
      <c r="RBA41" s="9"/>
      <c r="RBB41" s="9"/>
      <c r="RBC41" s="9"/>
      <c r="RBD41" s="9"/>
      <c r="RBE41" s="9"/>
      <c r="RBF41" s="9"/>
      <c r="RBG41" s="9"/>
      <c r="RBH41" s="9"/>
      <c r="RBI41" s="9"/>
      <c r="RBJ41" s="9"/>
      <c r="RBK41" s="9"/>
      <c r="RBL41" s="9"/>
      <c r="RBM41" s="9"/>
      <c r="RBN41" s="9"/>
      <c r="RBO41" s="9"/>
      <c r="RBP41" s="9"/>
      <c r="RBQ41" s="9"/>
      <c r="RBR41" s="9"/>
      <c r="RBS41" s="9"/>
      <c r="RBT41" s="9"/>
      <c r="RBU41" s="9"/>
      <c r="RBV41" s="9"/>
      <c r="RBW41" s="9"/>
      <c r="RBX41" s="9"/>
      <c r="RBY41" s="9"/>
      <c r="RBZ41" s="9"/>
      <c r="RCA41" s="9"/>
      <c r="RCB41" s="9"/>
      <c r="RCC41" s="9"/>
      <c r="RCD41" s="9"/>
      <c r="RCE41" s="9"/>
      <c r="RCF41" s="9"/>
      <c r="RCG41" s="9"/>
      <c r="RCH41" s="9"/>
      <c r="RCI41" s="9"/>
      <c r="RCJ41" s="9"/>
      <c r="RCK41" s="9"/>
      <c r="RCL41" s="9"/>
      <c r="RCM41" s="9"/>
      <c r="RCN41" s="9"/>
      <c r="RCO41" s="9"/>
      <c r="RCP41" s="9"/>
      <c r="RCQ41" s="9"/>
      <c r="RCR41" s="9"/>
      <c r="RCS41" s="9"/>
      <c r="RCT41" s="9"/>
      <c r="RCU41" s="9"/>
      <c r="RCV41" s="9"/>
      <c r="RCW41" s="9"/>
      <c r="RCX41" s="9"/>
      <c r="RCY41" s="9"/>
      <c r="RCZ41" s="9"/>
      <c r="RDA41" s="9"/>
      <c r="RDB41" s="9"/>
      <c r="RDC41" s="9"/>
      <c r="RDD41" s="9"/>
      <c r="RDE41" s="9"/>
      <c r="RDF41" s="9"/>
      <c r="RDG41" s="9"/>
      <c r="RDH41" s="9"/>
      <c r="RDI41" s="9"/>
      <c r="RDJ41" s="9"/>
      <c r="RDK41" s="9"/>
      <c r="RDL41" s="9"/>
      <c r="RDM41" s="9"/>
      <c r="RDN41" s="9"/>
      <c r="RDO41" s="9"/>
      <c r="RDP41" s="9"/>
      <c r="RDQ41" s="9"/>
      <c r="RDR41" s="9"/>
      <c r="RDS41" s="9"/>
      <c r="RDT41" s="9"/>
      <c r="RDU41" s="9"/>
      <c r="RDV41" s="9"/>
      <c r="RDW41" s="9"/>
      <c r="RDX41" s="9"/>
      <c r="RDY41" s="9"/>
      <c r="RDZ41" s="9"/>
      <c r="REA41" s="9"/>
      <c r="REB41" s="9"/>
      <c r="REC41" s="9"/>
      <c r="RED41" s="9"/>
      <c r="REE41" s="9"/>
      <c r="REF41" s="9"/>
      <c r="REG41" s="9"/>
      <c r="REH41" s="9"/>
      <c r="REI41" s="9"/>
      <c r="REJ41" s="9"/>
      <c r="REK41" s="9"/>
      <c r="REL41" s="9"/>
      <c r="REM41" s="9"/>
      <c r="REN41" s="9"/>
      <c r="REO41" s="9"/>
      <c r="REP41" s="9"/>
      <c r="REQ41" s="9"/>
      <c r="RER41" s="9"/>
      <c r="RES41" s="9"/>
      <c r="RET41" s="9"/>
      <c r="REU41" s="9"/>
      <c r="REV41" s="9"/>
      <c r="REW41" s="9"/>
      <c r="REX41" s="9"/>
      <c r="REY41" s="9"/>
      <c r="REZ41" s="9"/>
      <c r="RFA41" s="9"/>
      <c r="RFB41" s="9"/>
      <c r="RFC41" s="9"/>
      <c r="RFD41" s="9"/>
      <c r="RFE41" s="9"/>
      <c r="RFF41" s="9"/>
      <c r="RFG41" s="9"/>
      <c r="RFH41" s="9"/>
      <c r="RFI41" s="9"/>
      <c r="RFJ41" s="9"/>
      <c r="RFK41" s="9"/>
      <c r="RFL41" s="9"/>
      <c r="RFM41" s="9"/>
      <c r="RFN41" s="9"/>
      <c r="RFO41" s="9"/>
      <c r="RFP41" s="9"/>
      <c r="RFQ41" s="9"/>
      <c r="RFR41" s="9"/>
      <c r="RFS41" s="9"/>
      <c r="RFT41" s="9"/>
      <c r="RFU41" s="9"/>
      <c r="RFV41" s="9"/>
      <c r="RFW41" s="9"/>
      <c r="RFX41" s="9"/>
      <c r="RFY41" s="9"/>
      <c r="RFZ41" s="9"/>
      <c r="RGA41" s="9"/>
      <c r="RGB41" s="9"/>
      <c r="RGC41" s="9"/>
      <c r="RGD41" s="9"/>
      <c r="RGE41" s="9"/>
      <c r="RGF41" s="9"/>
      <c r="RGG41" s="9"/>
      <c r="RGH41" s="9"/>
      <c r="RGI41" s="9"/>
      <c r="RGJ41" s="9"/>
      <c r="RGK41" s="9"/>
      <c r="RGL41" s="9"/>
      <c r="RGM41" s="9"/>
      <c r="RGN41" s="9"/>
      <c r="RGO41" s="9"/>
      <c r="RGP41" s="9"/>
      <c r="RGQ41" s="9"/>
      <c r="RGR41" s="9"/>
      <c r="RGS41" s="9"/>
      <c r="RGT41" s="9"/>
      <c r="RGU41" s="9"/>
      <c r="RGV41" s="9"/>
      <c r="RGW41" s="9"/>
      <c r="RGX41" s="9"/>
      <c r="RGY41" s="9"/>
      <c r="RGZ41" s="9"/>
      <c r="RHA41" s="9"/>
      <c r="RHB41" s="9"/>
      <c r="RHC41" s="9"/>
      <c r="RHD41" s="9"/>
      <c r="RHE41" s="9"/>
      <c r="RHF41" s="9"/>
      <c r="RHG41" s="9"/>
      <c r="RHH41" s="9"/>
      <c r="RHI41" s="9"/>
      <c r="RHJ41" s="9"/>
      <c r="RHK41" s="9"/>
      <c r="RHL41" s="9"/>
      <c r="RHM41" s="9"/>
      <c r="RHN41" s="9"/>
      <c r="RHO41" s="9"/>
      <c r="RHP41" s="9"/>
      <c r="RHQ41" s="9"/>
      <c r="RHR41" s="9"/>
      <c r="RHS41" s="9"/>
      <c r="RHT41" s="9"/>
      <c r="RHU41" s="9"/>
      <c r="RHV41" s="9"/>
      <c r="RHW41" s="9"/>
      <c r="RHX41" s="9"/>
      <c r="RHY41" s="9"/>
      <c r="RHZ41" s="9"/>
      <c r="RIA41" s="9"/>
      <c r="RIB41" s="9"/>
      <c r="RIC41" s="9"/>
      <c r="RID41" s="9"/>
      <c r="RIE41" s="9"/>
      <c r="RIF41" s="9"/>
      <c r="RIG41" s="9"/>
      <c r="RIH41" s="9"/>
      <c r="RII41" s="9"/>
      <c r="RIJ41" s="9"/>
      <c r="RIK41" s="9"/>
      <c r="RIL41" s="9"/>
      <c r="RIM41" s="9"/>
      <c r="RIN41" s="9"/>
      <c r="RIO41" s="9"/>
      <c r="RIP41" s="9"/>
      <c r="RIQ41" s="9"/>
      <c r="RIR41" s="9"/>
      <c r="RIS41" s="9"/>
      <c r="RIT41" s="9"/>
      <c r="RIU41" s="9"/>
      <c r="RIV41" s="9"/>
      <c r="RIW41" s="9"/>
      <c r="RIX41" s="9"/>
      <c r="RIY41" s="9"/>
      <c r="RIZ41" s="9"/>
      <c r="RJA41" s="9"/>
      <c r="RJB41" s="9"/>
      <c r="RJC41" s="9"/>
      <c r="RJD41" s="9"/>
      <c r="RJE41" s="9"/>
      <c r="RJF41" s="9"/>
      <c r="RJG41" s="9"/>
      <c r="RJH41" s="9"/>
      <c r="RJI41" s="9"/>
      <c r="RJJ41" s="9"/>
      <c r="RJK41" s="9"/>
      <c r="RJL41" s="9"/>
      <c r="RJM41" s="9"/>
      <c r="RJN41" s="9"/>
      <c r="RJO41" s="9"/>
      <c r="RJP41" s="9"/>
      <c r="RJQ41" s="9"/>
      <c r="RJR41" s="9"/>
      <c r="RJS41" s="9"/>
      <c r="RJT41" s="9"/>
      <c r="RJU41" s="9"/>
      <c r="RJV41" s="9"/>
      <c r="RJW41" s="9"/>
      <c r="RJX41" s="9"/>
      <c r="RJY41" s="9"/>
      <c r="RJZ41" s="9"/>
      <c r="RKA41" s="9"/>
      <c r="RKB41" s="9"/>
      <c r="RKC41" s="9"/>
      <c r="RKD41" s="9"/>
      <c r="RKE41" s="9"/>
      <c r="RKF41" s="9"/>
      <c r="RKG41" s="9"/>
      <c r="RKH41" s="9"/>
      <c r="RKI41" s="9"/>
      <c r="RKJ41" s="9"/>
      <c r="RKK41" s="9"/>
      <c r="RKL41" s="9"/>
      <c r="RKM41" s="9"/>
      <c r="RKN41" s="9"/>
      <c r="RKO41" s="9"/>
      <c r="RKP41" s="9"/>
      <c r="RKQ41" s="9"/>
      <c r="RKR41" s="9"/>
      <c r="RKS41" s="9"/>
      <c r="RKT41" s="9"/>
      <c r="RKU41" s="9"/>
      <c r="RKV41" s="9"/>
      <c r="RKW41" s="9"/>
      <c r="RKX41" s="9"/>
      <c r="RKY41" s="9"/>
      <c r="RKZ41" s="9"/>
      <c r="RLA41" s="9"/>
      <c r="RLB41" s="9"/>
      <c r="RLC41" s="9"/>
      <c r="RLD41" s="9"/>
      <c r="RLE41" s="9"/>
      <c r="RLF41" s="9"/>
      <c r="RLG41" s="9"/>
      <c r="RLH41" s="9"/>
      <c r="RLI41" s="9"/>
      <c r="RLJ41" s="9"/>
      <c r="RLK41" s="9"/>
      <c r="RLL41" s="9"/>
      <c r="RLM41" s="9"/>
      <c r="RLN41" s="9"/>
      <c r="RLO41" s="9"/>
      <c r="RLP41" s="9"/>
      <c r="RLQ41" s="9"/>
      <c r="RLR41" s="9"/>
      <c r="RLS41" s="9"/>
      <c r="RLT41" s="9"/>
      <c r="RLU41" s="9"/>
      <c r="RLV41" s="9"/>
      <c r="RLW41" s="9"/>
      <c r="RLX41" s="9"/>
      <c r="RLY41" s="9"/>
      <c r="RLZ41" s="9"/>
      <c r="RMA41" s="9"/>
      <c r="RMB41" s="9"/>
      <c r="RMC41" s="9"/>
      <c r="RMD41" s="9"/>
      <c r="RME41" s="9"/>
      <c r="RMF41" s="9"/>
      <c r="RMG41" s="9"/>
      <c r="RMH41" s="9"/>
      <c r="RMI41" s="9"/>
      <c r="RMJ41" s="9"/>
      <c r="RMK41" s="9"/>
      <c r="RML41" s="9"/>
      <c r="RMM41" s="9"/>
      <c r="RMN41" s="9"/>
      <c r="RMO41" s="9"/>
      <c r="RMP41" s="9"/>
      <c r="RMQ41" s="9"/>
      <c r="RMR41" s="9"/>
      <c r="RMS41" s="9"/>
      <c r="RMT41" s="9"/>
      <c r="RMU41" s="9"/>
      <c r="RMV41" s="9"/>
      <c r="RMW41" s="9"/>
      <c r="RMX41" s="9"/>
      <c r="RMY41" s="9"/>
      <c r="RMZ41" s="9"/>
      <c r="RNA41" s="9"/>
      <c r="RNB41" s="9"/>
      <c r="RNC41" s="9"/>
      <c r="RND41" s="9"/>
      <c r="RNE41" s="9"/>
      <c r="RNF41" s="9"/>
      <c r="RNG41" s="9"/>
      <c r="RNH41" s="9"/>
      <c r="RNI41" s="9"/>
      <c r="RNJ41" s="9"/>
      <c r="RNK41" s="9"/>
      <c r="RNL41" s="9"/>
      <c r="RNM41" s="9"/>
      <c r="RNN41" s="9"/>
      <c r="RNO41" s="9"/>
      <c r="RNP41" s="9"/>
      <c r="RNQ41" s="9"/>
      <c r="RNR41" s="9"/>
      <c r="RNS41" s="9"/>
      <c r="RNT41" s="9"/>
      <c r="RNU41" s="9"/>
      <c r="RNV41" s="9"/>
      <c r="RNW41" s="9"/>
      <c r="RNX41" s="9"/>
      <c r="RNY41" s="9"/>
      <c r="RNZ41" s="9"/>
      <c r="ROA41" s="9"/>
      <c r="ROB41" s="9"/>
      <c r="ROC41" s="9"/>
      <c r="ROD41" s="9"/>
      <c r="ROE41" s="9"/>
      <c r="ROF41" s="9"/>
      <c r="ROG41" s="9"/>
      <c r="ROH41" s="9"/>
      <c r="ROI41" s="9"/>
      <c r="ROJ41" s="9"/>
      <c r="ROK41" s="9"/>
      <c r="ROL41" s="9"/>
      <c r="ROM41" s="9"/>
      <c r="RON41" s="9"/>
      <c r="ROO41" s="9"/>
      <c r="ROP41" s="9"/>
      <c r="ROQ41" s="9"/>
      <c r="ROR41" s="9"/>
      <c r="ROS41" s="9"/>
      <c r="ROT41" s="9"/>
      <c r="ROU41" s="9"/>
      <c r="ROV41" s="9"/>
      <c r="ROW41" s="9"/>
      <c r="ROX41" s="9"/>
      <c r="ROY41" s="9"/>
      <c r="ROZ41" s="9"/>
      <c r="RPA41" s="9"/>
      <c r="RPB41" s="9"/>
      <c r="RPC41" s="9"/>
      <c r="RPD41" s="9"/>
      <c r="RPE41" s="9"/>
      <c r="RPF41" s="9"/>
      <c r="RPG41" s="9"/>
      <c r="RPH41" s="9"/>
      <c r="RPI41" s="9"/>
      <c r="RPJ41" s="9"/>
      <c r="RPK41" s="9"/>
      <c r="RPL41" s="9"/>
      <c r="RPM41" s="9"/>
      <c r="RPN41" s="9"/>
      <c r="RPO41" s="9"/>
      <c r="RPP41" s="9"/>
      <c r="RPQ41" s="9"/>
      <c r="RPR41" s="9"/>
      <c r="RPS41" s="9"/>
      <c r="RPT41" s="9"/>
      <c r="RPU41" s="9"/>
      <c r="RPV41" s="9"/>
      <c r="RPW41" s="9"/>
      <c r="RPX41" s="9"/>
      <c r="RPY41" s="9"/>
      <c r="RPZ41" s="9"/>
      <c r="RQA41" s="9"/>
      <c r="RQB41" s="9"/>
      <c r="RQC41" s="9"/>
      <c r="RQD41" s="9"/>
      <c r="RQE41" s="9"/>
      <c r="RQF41" s="9"/>
      <c r="RQG41" s="9"/>
      <c r="RQH41" s="9"/>
      <c r="RQI41" s="9"/>
      <c r="RQJ41" s="9"/>
      <c r="RQK41" s="9"/>
      <c r="RQL41" s="9"/>
      <c r="RQM41" s="9"/>
      <c r="RQN41" s="9"/>
      <c r="RQO41" s="9"/>
      <c r="RQP41" s="9"/>
      <c r="RQQ41" s="9"/>
      <c r="RQR41" s="9"/>
      <c r="RQS41" s="9"/>
      <c r="RQT41" s="9"/>
      <c r="RQU41" s="9"/>
      <c r="RQV41" s="9"/>
      <c r="RQW41" s="9"/>
      <c r="RQX41" s="9"/>
      <c r="RQY41" s="9"/>
      <c r="RQZ41" s="9"/>
      <c r="RRA41" s="9"/>
      <c r="RRB41" s="9"/>
      <c r="RRC41" s="9"/>
      <c r="RRD41" s="9"/>
      <c r="RRE41" s="9"/>
      <c r="RRF41" s="9"/>
      <c r="RRG41" s="9"/>
      <c r="RRH41" s="9"/>
      <c r="RRI41" s="9"/>
      <c r="RRJ41" s="9"/>
      <c r="RRK41" s="9"/>
      <c r="RRL41" s="9"/>
      <c r="RRM41" s="9"/>
      <c r="RRN41" s="9"/>
      <c r="RRO41" s="9"/>
      <c r="RRP41" s="9"/>
      <c r="RRQ41" s="9"/>
      <c r="RRR41" s="9"/>
      <c r="RRS41" s="9"/>
      <c r="RRT41" s="9"/>
      <c r="RRU41" s="9"/>
      <c r="RRV41" s="9"/>
      <c r="RRW41" s="9"/>
      <c r="RRX41" s="9"/>
      <c r="RRY41" s="9"/>
      <c r="RRZ41" s="9"/>
      <c r="RSA41" s="9"/>
      <c r="RSB41" s="9"/>
      <c r="RSC41" s="9"/>
      <c r="RSD41" s="9"/>
      <c r="RSE41" s="9"/>
      <c r="RSF41" s="9"/>
      <c r="RSG41" s="9"/>
      <c r="RSH41" s="9"/>
      <c r="RSI41" s="9"/>
      <c r="RSJ41" s="9"/>
      <c r="RSK41" s="9"/>
      <c r="RSL41" s="9"/>
      <c r="RSM41" s="9"/>
      <c r="RSN41" s="9"/>
      <c r="RSO41" s="9"/>
      <c r="RSP41" s="9"/>
      <c r="RSQ41" s="9"/>
      <c r="RSR41" s="9"/>
      <c r="RSS41" s="9"/>
      <c r="RST41" s="9"/>
      <c r="RSU41" s="9"/>
      <c r="RSV41" s="9"/>
      <c r="RSW41" s="9"/>
      <c r="RSX41" s="9"/>
      <c r="RSY41" s="9"/>
      <c r="RSZ41" s="9"/>
      <c r="RTA41" s="9"/>
      <c r="RTB41" s="9"/>
      <c r="RTC41" s="9"/>
      <c r="RTD41" s="9"/>
      <c r="RTE41" s="9"/>
      <c r="RTF41" s="9"/>
      <c r="RTG41" s="9"/>
      <c r="RTH41" s="9"/>
      <c r="RTI41" s="9"/>
      <c r="RTJ41" s="9"/>
      <c r="RTK41" s="9"/>
      <c r="RTL41" s="9"/>
      <c r="RTM41" s="9"/>
      <c r="RTN41" s="9"/>
      <c r="RTO41" s="9"/>
      <c r="RTP41" s="9"/>
      <c r="RTQ41" s="9"/>
      <c r="RTR41" s="9"/>
      <c r="RTS41" s="9"/>
      <c r="RTT41" s="9"/>
      <c r="RTU41" s="9"/>
      <c r="RTV41" s="9"/>
      <c r="RTW41" s="9"/>
      <c r="RTX41" s="9"/>
      <c r="RTY41" s="9"/>
      <c r="RTZ41" s="9"/>
      <c r="RUA41" s="9"/>
      <c r="RUB41" s="9"/>
      <c r="RUC41" s="9"/>
      <c r="RUD41" s="9"/>
      <c r="RUE41" s="9"/>
      <c r="RUF41" s="9"/>
      <c r="RUG41" s="9"/>
      <c r="RUH41" s="9"/>
      <c r="RUI41" s="9"/>
      <c r="RUJ41" s="9"/>
      <c r="RUK41" s="9"/>
      <c r="RUL41" s="9"/>
      <c r="RUM41" s="9"/>
      <c r="RUN41" s="9"/>
      <c r="RUO41" s="9"/>
      <c r="RUP41" s="9"/>
      <c r="RUQ41" s="9"/>
      <c r="RUR41" s="9"/>
      <c r="RUS41" s="9"/>
      <c r="RUT41" s="9"/>
      <c r="RUU41" s="9"/>
      <c r="RUV41" s="9"/>
      <c r="RUW41" s="9"/>
      <c r="RUX41" s="9"/>
      <c r="RUY41" s="9"/>
      <c r="RUZ41" s="9"/>
      <c r="RVA41" s="9"/>
      <c r="RVB41" s="9"/>
      <c r="RVC41" s="9"/>
      <c r="RVD41" s="9"/>
      <c r="RVE41" s="9"/>
      <c r="RVF41" s="9"/>
      <c r="RVG41" s="9"/>
      <c r="RVH41" s="9"/>
      <c r="RVI41" s="9"/>
      <c r="RVJ41" s="9"/>
      <c r="RVK41" s="9"/>
      <c r="RVL41" s="9"/>
      <c r="RVM41" s="9"/>
      <c r="RVN41" s="9"/>
      <c r="RVO41" s="9"/>
      <c r="RVP41" s="9"/>
      <c r="RVQ41" s="9"/>
      <c r="RVR41" s="9"/>
      <c r="RVS41" s="9"/>
      <c r="RVT41" s="9"/>
      <c r="RVU41" s="9"/>
      <c r="RVV41" s="9"/>
      <c r="RVW41" s="9"/>
      <c r="RVX41" s="9"/>
      <c r="RVY41" s="9"/>
      <c r="RVZ41" s="9"/>
      <c r="RWA41" s="9"/>
      <c r="RWB41" s="9"/>
      <c r="RWC41" s="9"/>
      <c r="RWD41" s="9"/>
      <c r="RWE41" s="9"/>
      <c r="RWF41" s="9"/>
      <c r="RWG41" s="9"/>
      <c r="RWH41" s="9"/>
      <c r="RWI41" s="9"/>
      <c r="RWJ41" s="9"/>
      <c r="RWK41" s="9"/>
      <c r="RWL41" s="9"/>
      <c r="RWM41" s="9"/>
      <c r="RWN41" s="9"/>
      <c r="RWO41" s="9"/>
      <c r="RWP41" s="9"/>
      <c r="RWQ41" s="9"/>
      <c r="RWR41" s="9"/>
      <c r="RWS41" s="9"/>
      <c r="RWT41" s="9"/>
      <c r="RWU41" s="9"/>
      <c r="RWV41" s="9"/>
      <c r="RWW41" s="9"/>
      <c r="RWX41" s="9"/>
      <c r="RWY41" s="9"/>
      <c r="RWZ41" s="9"/>
      <c r="RXA41" s="9"/>
      <c r="RXB41" s="9"/>
      <c r="RXC41" s="9"/>
      <c r="RXD41" s="9"/>
      <c r="RXE41" s="9"/>
      <c r="RXF41" s="9"/>
      <c r="RXG41" s="9"/>
      <c r="RXH41" s="9"/>
      <c r="RXI41" s="9"/>
      <c r="RXJ41" s="9"/>
      <c r="RXK41" s="9"/>
      <c r="RXL41" s="9"/>
      <c r="RXM41" s="9"/>
      <c r="RXN41" s="9"/>
      <c r="RXO41" s="9"/>
      <c r="RXP41" s="9"/>
      <c r="RXQ41" s="9"/>
      <c r="RXR41" s="9"/>
      <c r="RXS41" s="9"/>
      <c r="RXT41" s="9"/>
      <c r="RXU41" s="9"/>
      <c r="RXV41" s="9"/>
      <c r="RXW41" s="9"/>
      <c r="RXX41" s="9"/>
      <c r="RXY41" s="9"/>
      <c r="RXZ41" s="9"/>
      <c r="RYA41" s="9"/>
      <c r="RYB41" s="9"/>
      <c r="RYC41" s="9"/>
      <c r="RYD41" s="9"/>
      <c r="RYE41" s="9"/>
      <c r="RYF41" s="9"/>
      <c r="RYG41" s="9"/>
      <c r="RYH41" s="9"/>
      <c r="RYI41" s="9"/>
      <c r="RYJ41" s="9"/>
      <c r="RYK41" s="9"/>
      <c r="RYL41" s="9"/>
      <c r="RYM41" s="9"/>
      <c r="RYN41" s="9"/>
      <c r="RYO41" s="9"/>
      <c r="RYP41" s="9"/>
      <c r="RYQ41" s="9"/>
      <c r="RYR41" s="9"/>
      <c r="RYS41" s="9"/>
      <c r="RYT41" s="9"/>
      <c r="RYU41" s="9"/>
      <c r="RYV41" s="9"/>
      <c r="RYW41" s="9"/>
      <c r="RYX41" s="9"/>
      <c r="RYY41" s="9"/>
      <c r="RYZ41" s="9"/>
      <c r="RZA41" s="9"/>
      <c r="RZB41" s="9"/>
      <c r="RZC41" s="9"/>
      <c r="RZD41" s="9"/>
      <c r="RZE41" s="9"/>
      <c r="RZF41" s="9"/>
      <c r="RZG41" s="9"/>
      <c r="RZH41" s="9"/>
      <c r="RZI41" s="9"/>
      <c r="RZJ41" s="9"/>
      <c r="RZK41" s="9"/>
      <c r="RZL41" s="9"/>
      <c r="RZM41" s="9"/>
      <c r="RZN41" s="9"/>
      <c r="RZO41" s="9"/>
      <c r="RZP41" s="9"/>
      <c r="RZQ41" s="9"/>
      <c r="RZR41" s="9"/>
      <c r="RZS41" s="9"/>
      <c r="RZT41" s="9"/>
      <c r="RZU41" s="9"/>
      <c r="RZV41" s="9"/>
      <c r="RZW41" s="9"/>
      <c r="RZX41" s="9"/>
      <c r="RZY41" s="9"/>
      <c r="RZZ41" s="9"/>
      <c r="SAA41" s="9"/>
      <c r="SAB41" s="9"/>
      <c r="SAC41" s="9"/>
      <c r="SAD41" s="9"/>
      <c r="SAE41" s="9"/>
      <c r="SAF41" s="9"/>
      <c r="SAG41" s="9"/>
      <c r="SAH41" s="9"/>
      <c r="SAI41" s="9"/>
      <c r="SAJ41" s="9"/>
      <c r="SAK41" s="9"/>
      <c r="SAL41" s="9"/>
      <c r="SAM41" s="9"/>
      <c r="SAN41" s="9"/>
      <c r="SAO41" s="9"/>
      <c r="SAP41" s="9"/>
      <c r="SAQ41" s="9"/>
      <c r="SAR41" s="9"/>
      <c r="SAS41" s="9"/>
      <c r="SAT41" s="9"/>
      <c r="SAU41" s="9"/>
      <c r="SAV41" s="9"/>
      <c r="SAW41" s="9"/>
      <c r="SAX41" s="9"/>
      <c r="SAY41" s="9"/>
      <c r="SAZ41" s="9"/>
      <c r="SBA41" s="9"/>
      <c r="SBB41" s="9"/>
      <c r="SBC41" s="9"/>
      <c r="SBD41" s="9"/>
      <c r="SBE41" s="9"/>
      <c r="SBF41" s="9"/>
      <c r="SBG41" s="9"/>
      <c r="SBH41" s="9"/>
      <c r="SBI41" s="9"/>
      <c r="SBJ41" s="9"/>
      <c r="SBK41" s="9"/>
      <c r="SBL41" s="9"/>
      <c r="SBM41" s="9"/>
      <c r="SBN41" s="9"/>
      <c r="SBO41" s="9"/>
      <c r="SBP41" s="9"/>
      <c r="SBQ41" s="9"/>
      <c r="SBR41" s="9"/>
      <c r="SBS41" s="9"/>
      <c r="SBT41" s="9"/>
      <c r="SBU41" s="9"/>
      <c r="SBV41" s="9"/>
      <c r="SBW41" s="9"/>
      <c r="SBX41" s="9"/>
      <c r="SBY41" s="9"/>
      <c r="SBZ41" s="9"/>
      <c r="SCA41" s="9"/>
      <c r="SCB41" s="9"/>
      <c r="SCC41" s="9"/>
      <c r="SCD41" s="9"/>
      <c r="SCE41" s="9"/>
      <c r="SCF41" s="9"/>
      <c r="SCG41" s="9"/>
      <c r="SCH41" s="9"/>
      <c r="SCI41" s="9"/>
      <c r="SCJ41" s="9"/>
      <c r="SCK41" s="9"/>
      <c r="SCL41" s="9"/>
      <c r="SCM41" s="9"/>
      <c r="SCN41" s="9"/>
      <c r="SCO41" s="9"/>
      <c r="SCP41" s="9"/>
      <c r="SCQ41" s="9"/>
      <c r="SCR41" s="9"/>
      <c r="SCS41" s="9"/>
      <c r="SCT41" s="9"/>
      <c r="SCU41" s="9"/>
      <c r="SCV41" s="9"/>
      <c r="SCW41" s="9"/>
      <c r="SCX41" s="9"/>
      <c r="SCY41" s="9"/>
      <c r="SCZ41" s="9"/>
      <c r="SDA41" s="9"/>
      <c r="SDB41" s="9"/>
      <c r="SDC41" s="9"/>
      <c r="SDD41" s="9"/>
      <c r="SDE41" s="9"/>
      <c r="SDF41" s="9"/>
      <c r="SDG41" s="9"/>
      <c r="SDH41" s="9"/>
      <c r="SDI41" s="9"/>
      <c r="SDJ41" s="9"/>
      <c r="SDK41" s="9"/>
      <c r="SDL41" s="9"/>
      <c r="SDM41" s="9"/>
      <c r="SDN41" s="9"/>
      <c r="SDO41" s="9"/>
      <c r="SDP41" s="9"/>
      <c r="SDQ41" s="9"/>
      <c r="SDR41" s="9"/>
      <c r="SDS41" s="9"/>
      <c r="SDT41" s="9"/>
      <c r="SDU41" s="9"/>
      <c r="SDV41" s="9"/>
      <c r="SDW41" s="9"/>
      <c r="SDX41" s="9"/>
      <c r="SDY41" s="9"/>
      <c r="SDZ41" s="9"/>
      <c r="SEA41" s="9"/>
      <c r="SEB41" s="9"/>
      <c r="SEC41" s="9"/>
      <c r="SED41" s="9"/>
      <c r="SEE41" s="9"/>
      <c r="SEF41" s="9"/>
      <c r="SEG41" s="9"/>
      <c r="SEH41" s="9"/>
      <c r="SEI41" s="9"/>
      <c r="SEJ41" s="9"/>
      <c r="SEK41" s="9"/>
      <c r="SEL41" s="9"/>
      <c r="SEM41" s="9"/>
      <c r="SEN41" s="9"/>
      <c r="SEO41" s="9"/>
      <c r="SEP41" s="9"/>
      <c r="SEQ41" s="9"/>
      <c r="SER41" s="9"/>
      <c r="SES41" s="9"/>
      <c r="SET41" s="9"/>
      <c r="SEU41" s="9"/>
      <c r="SEV41" s="9"/>
      <c r="SEW41" s="9"/>
      <c r="SEX41" s="9"/>
      <c r="SEY41" s="9"/>
      <c r="SEZ41" s="9"/>
      <c r="SFA41" s="9"/>
      <c r="SFB41" s="9"/>
      <c r="SFC41" s="9"/>
      <c r="SFD41" s="9"/>
      <c r="SFE41" s="9"/>
      <c r="SFF41" s="9"/>
      <c r="SFG41" s="9"/>
      <c r="SFH41" s="9"/>
      <c r="SFI41" s="9"/>
      <c r="SFJ41" s="9"/>
      <c r="SFK41" s="9"/>
      <c r="SFL41" s="9"/>
      <c r="SFM41" s="9"/>
      <c r="SFN41" s="9"/>
      <c r="SFO41" s="9"/>
      <c r="SFP41" s="9"/>
      <c r="SFQ41" s="9"/>
      <c r="SFR41" s="9"/>
      <c r="SFS41" s="9"/>
      <c r="SFT41" s="9"/>
      <c r="SFU41" s="9"/>
      <c r="SFV41" s="9"/>
      <c r="SFW41" s="9"/>
      <c r="SFX41" s="9"/>
      <c r="SFY41" s="9"/>
      <c r="SFZ41" s="9"/>
      <c r="SGA41" s="9"/>
      <c r="SGB41" s="9"/>
      <c r="SGC41" s="9"/>
      <c r="SGD41" s="9"/>
      <c r="SGE41" s="9"/>
      <c r="SGF41" s="9"/>
      <c r="SGG41" s="9"/>
      <c r="SGH41" s="9"/>
      <c r="SGI41" s="9"/>
      <c r="SGJ41" s="9"/>
      <c r="SGK41" s="9"/>
      <c r="SGL41" s="9"/>
      <c r="SGM41" s="9"/>
      <c r="SGN41" s="9"/>
      <c r="SGO41" s="9"/>
      <c r="SGP41" s="9"/>
      <c r="SGQ41" s="9"/>
      <c r="SGR41" s="9"/>
      <c r="SGS41" s="9"/>
      <c r="SGT41" s="9"/>
      <c r="SGU41" s="9"/>
      <c r="SGV41" s="9"/>
      <c r="SGW41" s="9"/>
      <c r="SGX41" s="9"/>
      <c r="SGY41" s="9"/>
      <c r="SGZ41" s="9"/>
      <c r="SHA41" s="9"/>
      <c r="SHB41" s="9"/>
      <c r="SHC41" s="9"/>
      <c r="SHD41" s="9"/>
      <c r="SHE41" s="9"/>
      <c r="SHF41" s="9"/>
      <c r="SHG41" s="9"/>
      <c r="SHH41" s="9"/>
      <c r="SHI41" s="9"/>
      <c r="SHJ41" s="9"/>
      <c r="SHK41" s="9"/>
      <c r="SHL41" s="9"/>
      <c r="SHM41" s="9"/>
      <c r="SHN41" s="9"/>
      <c r="SHO41" s="9"/>
      <c r="SHP41" s="9"/>
      <c r="SHQ41" s="9"/>
      <c r="SHR41" s="9"/>
      <c r="SHS41" s="9"/>
      <c r="SHT41" s="9"/>
      <c r="SHU41" s="9"/>
      <c r="SHV41" s="9"/>
      <c r="SHW41" s="9"/>
      <c r="SHX41" s="9"/>
      <c r="SHY41" s="9"/>
      <c r="SHZ41" s="9"/>
      <c r="SIA41" s="9"/>
      <c r="SIB41" s="9"/>
      <c r="SIC41" s="9"/>
      <c r="SID41" s="9"/>
      <c r="SIE41" s="9"/>
      <c r="SIF41" s="9"/>
      <c r="SIG41" s="9"/>
      <c r="SIH41" s="9"/>
      <c r="SII41" s="9"/>
      <c r="SIJ41" s="9"/>
      <c r="SIK41" s="9"/>
      <c r="SIL41" s="9"/>
      <c r="SIM41" s="9"/>
      <c r="SIN41" s="9"/>
      <c r="SIO41" s="9"/>
      <c r="SIP41" s="9"/>
      <c r="SIQ41" s="9"/>
      <c r="SIR41" s="9"/>
      <c r="SIS41" s="9"/>
      <c r="SIT41" s="9"/>
      <c r="SIU41" s="9"/>
      <c r="SIV41" s="9"/>
      <c r="SIW41" s="9"/>
      <c r="SIX41" s="9"/>
      <c r="SIY41" s="9"/>
      <c r="SIZ41" s="9"/>
      <c r="SJA41" s="9"/>
      <c r="SJB41" s="9"/>
      <c r="SJC41" s="9"/>
      <c r="SJD41" s="9"/>
      <c r="SJE41" s="9"/>
      <c r="SJF41" s="9"/>
      <c r="SJG41" s="9"/>
      <c r="SJH41" s="9"/>
      <c r="SJI41" s="9"/>
      <c r="SJJ41" s="9"/>
      <c r="SJK41" s="9"/>
      <c r="SJL41" s="9"/>
      <c r="SJM41" s="9"/>
      <c r="SJN41" s="9"/>
      <c r="SJO41" s="9"/>
      <c r="SJP41" s="9"/>
      <c r="SJQ41" s="9"/>
      <c r="SJR41" s="9"/>
      <c r="SJS41" s="9"/>
      <c r="SJT41" s="9"/>
      <c r="SJU41" s="9"/>
      <c r="SJV41" s="9"/>
      <c r="SJW41" s="9"/>
      <c r="SJX41" s="9"/>
      <c r="SJY41" s="9"/>
      <c r="SJZ41" s="9"/>
      <c r="SKA41" s="9"/>
      <c r="SKB41" s="9"/>
      <c r="SKC41" s="9"/>
      <c r="SKD41" s="9"/>
      <c r="SKE41" s="9"/>
      <c r="SKF41" s="9"/>
      <c r="SKG41" s="9"/>
      <c r="SKH41" s="9"/>
      <c r="SKI41" s="9"/>
      <c r="SKJ41" s="9"/>
      <c r="SKK41" s="9"/>
      <c r="SKL41" s="9"/>
      <c r="SKM41" s="9"/>
      <c r="SKN41" s="9"/>
      <c r="SKO41" s="9"/>
      <c r="SKP41" s="9"/>
      <c r="SKQ41" s="9"/>
      <c r="SKR41" s="9"/>
      <c r="SKS41" s="9"/>
      <c r="SKT41" s="9"/>
      <c r="SKU41" s="9"/>
      <c r="SKV41" s="9"/>
      <c r="SKW41" s="9"/>
      <c r="SKX41" s="9"/>
      <c r="SKY41" s="9"/>
      <c r="SKZ41" s="9"/>
      <c r="SLA41" s="9"/>
      <c r="SLB41" s="9"/>
      <c r="SLC41" s="9"/>
      <c r="SLD41" s="9"/>
      <c r="SLE41" s="9"/>
      <c r="SLF41" s="9"/>
      <c r="SLG41" s="9"/>
      <c r="SLH41" s="9"/>
      <c r="SLI41" s="9"/>
      <c r="SLJ41" s="9"/>
      <c r="SLK41" s="9"/>
      <c r="SLL41" s="9"/>
      <c r="SLM41" s="9"/>
      <c r="SLN41" s="9"/>
      <c r="SLO41" s="9"/>
      <c r="SLP41" s="9"/>
      <c r="SLQ41" s="9"/>
      <c r="SLR41" s="9"/>
      <c r="SLS41" s="9"/>
      <c r="SLT41" s="9"/>
      <c r="SLU41" s="9"/>
      <c r="SLV41" s="9"/>
      <c r="SLW41" s="9"/>
      <c r="SLX41" s="9"/>
      <c r="SLY41" s="9"/>
      <c r="SLZ41" s="9"/>
      <c r="SMA41" s="9"/>
      <c r="SMB41" s="9"/>
      <c r="SMC41" s="9"/>
      <c r="SMD41" s="9"/>
      <c r="SME41" s="9"/>
      <c r="SMF41" s="9"/>
      <c r="SMG41" s="9"/>
      <c r="SMH41" s="9"/>
      <c r="SMI41" s="9"/>
      <c r="SMJ41" s="9"/>
      <c r="SMK41" s="9"/>
      <c r="SML41" s="9"/>
      <c r="SMM41" s="9"/>
      <c r="SMN41" s="9"/>
      <c r="SMO41" s="9"/>
      <c r="SMP41" s="9"/>
      <c r="SMQ41" s="9"/>
      <c r="SMR41" s="9"/>
      <c r="SMS41" s="9"/>
      <c r="SMT41" s="9"/>
      <c r="SMU41" s="9"/>
      <c r="SMV41" s="9"/>
      <c r="SMW41" s="9"/>
      <c r="SMX41" s="9"/>
      <c r="SMY41" s="9"/>
      <c r="SMZ41" s="9"/>
      <c r="SNA41" s="9"/>
      <c r="SNB41" s="9"/>
      <c r="SNC41" s="9"/>
      <c r="SND41" s="9"/>
      <c r="SNE41" s="9"/>
      <c r="SNF41" s="9"/>
      <c r="SNG41" s="9"/>
      <c r="SNH41" s="9"/>
      <c r="SNI41" s="9"/>
      <c r="SNJ41" s="9"/>
      <c r="SNK41" s="9"/>
      <c r="SNL41" s="9"/>
      <c r="SNM41" s="9"/>
      <c r="SNN41" s="9"/>
      <c r="SNO41" s="9"/>
      <c r="SNP41" s="9"/>
      <c r="SNQ41" s="9"/>
      <c r="SNR41" s="9"/>
      <c r="SNS41" s="9"/>
      <c r="SNT41" s="9"/>
      <c r="SNU41" s="9"/>
      <c r="SNV41" s="9"/>
      <c r="SNW41" s="9"/>
      <c r="SNX41" s="9"/>
      <c r="SNY41" s="9"/>
      <c r="SNZ41" s="9"/>
      <c r="SOA41" s="9"/>
      <c r="SOB41" s="9"/>
      <c r="SOC41" s="9"/>
      <c r="SOD41" s="9"/>
      <c r="SOE41" s="9"/>
      <c r="SOF41" s="9"/>
      <c r="SOG41" s="9"/>
      <c r="SOH41" s="9"/>
      <c r="SOI41" s="9"/>
      <c r="SOJ41" s="9"/>
      <c r="SOK41" s="9"/>
      <c r="SOL41" s="9"/>
      <c r="SOM41" s="9"/>
      <c r="SON41" s="9"/>
      <c r="SOO41" s="9"/>
      <c r="SOP41" s="9"/>
      <c r="SOQ41" s="9"/>
      <c r="SOR41" s="9"/>
      <c r="SOS41" s="9"/>
      <c r="SOT41" s="9"/>
      <c r="SOU41" s="9"/>
      <c r="SOV41" s="9"/>
      <c r="SOW41" s="9"/>
      <c r="SOX41" s="9"/>
      <c r="SOY41" s="9"/>
      <c r="SOZ41" s="9"/>
      <c r="SPA41" s="9"/>
      <c r="SPB41" s="9"/>
      <c r="SPC41" s="9"/>
      <c r="SPD41" s="9"/>
      <c r="SPE41" s="9"/>
      <c r="SPF41" s="9"/>
      <c r="SPG41" s="9"/>
      <c r="SPH41" s="9"/>
      <c r="SPI41" s="9"/>
      <c r="SPJ41" s="9"/>
      <c r="SPK41" s="9"/>
      <c r="SPL41" s="9"/>
      <c r="SPM41" s="9"/>
      <c r="SPN41" s="9"/>
      <c r="SPO41" s="9"/>
      <c r="SPP41" s="9"/>
      <c r="SPQ41" s="9"/>
      <c r="SPR41" s="9"/>
      <c r="SPS41" s="9"/>
      <c r="SPT41" s="9"/>
      <c r="SPU41" s="9"/>
      <c r="SPV41" s="9"/>
      <c r="SPW41" s="9"/>
      <c r="SPX41" s="9"/>
      <c r="SPY41" s="9"/>
      <c r="SPZ41" s="9"/>
      <c r="SQA41" s="9"/>
      <c r="SQB41" s="9"/>
      <c r="SQC41" s="9"/>
      <c r="SQD41" s="9"/>
      <c r="SQE41" s="9"/>
      <c r="SQF41" s="9"/>
      <c r="SQG41" s="9"/>
      <c r="SQH41" s="9"/>
      <c r="SQI41" s="9"/>
      <c r="SQJ41" s="9"/>
      <c r="SQK41" s="9"/>
      <c r="SQL41" s="9"/>
      <c r="SQM41" s="9"/>
      <c r="SQN41" s="9"/>
      <c r="SQO41" s="9"/>
      <c r="SQP41" s="9"/>
      <c r="SQQ41" s="9"/>
      <c r="SQR41" s="9"/>
      <c r="SQS41" s="9"/>
      <c r="SQT41" s="9"/>
      <c r="SQU41" s="9"/>
      <c r="SQV41" s="9"/>
      <c r="SQW41" s="9"/>
      <c r="SQX41" s="9"/>
      <c r="SQY41" s="9"/>
      <c r="SQZ41" s="9"/>
      <c r="SRA41" s="9"/>
      <c r="SRB41" s="9"/>
      <c r="SRC41" s="9"/>
      <c r="SRD41" s="9"/>
      <c r="SRE41" s="9"/>
      <c r="SRF41" s="9"/>
      <c r="SRG41" s="9"/>
      <c r="SRH41" s="9"/>
      <c r="SRI41" s="9"/>
      <c r="SRJ41" s="9"/>
      <c r="SRK41" s="9"/>
      <c r="SRL41" s="9"/>
      <c r="SRM41" s="9"/>
      <c r="SRN41" s="9"/>
      <c r="SRO41" s="9"/>
      <c r="SRP41" s="9"/>
      <c r="SRQ41" s="9"/>
      <c r="SRR41" s="9"/>
      <c r="SRS41" s="9"/>
      <c r="SRT41" s="9"/>
      <c r="SRU41" s="9"/>
      <c r="SRV41" s="9"/>
      <c r="SRW41" s="9"/>
      <c r="SRX41" s="9"/>
      <c r="SRY41" s="9"/>
      <c r="SRZ41" s="9"/>
      <c r="SSA41" s="9"/>
      <c r="SSB41" s="9"/>
      <c r="SSC41" s="9"/>
      <c r="SSD41" s="9"/>
      <c r="SSE41" s="9"/>
      <c r="SSF41" s="9"/>
      <c r="SSG41" s="9"/>
      <c r="SSH41" s="9"/>
      <c r="SSI41" s="9"/>
      <c r="SSJ41" s="9"/>
      <c r="SSK41" s="9"/>
      <c r="SSL41" s="9"/>
      <c r="SSM41" s="9"/>
      <c r="SSN41" s="9"/>
      <c r="SSO41" s="9"/>
      <c r="SSP41" s="9"/>
      <c r="SSQ41" s="9"/>
      <c r="SSR41" s="9"/>
      <c r="SSS41" s="9"/>
      <c r="SST41" s="9"/>
      <c r="SSU41" s="9"/>
      <c r="SSV41" s="9"/>
      <c r="SSW41" s="9"/>
      <c r="SSX41" s="9"/>
      <c r="SSY41" s="9"/>
      <c r="SSZ41" s="9"/>
      <c r="STA41" s="9"/>
      <c r="STB41" s="9"/>
      <c r="STC41" s="9"/>
      <c r="STD41" s="9"/>
      <c r="STE41" s="9"/>
      <c r="STF41" s="9"/>
      <c r="STG41" s="9"/>
      <c r="STH41" s="9"/>
      <c r="STI41" s="9"/>
      <c r="STJ41" s="9"/>
      <c r="STK41" s="9"/>
      <c r="STL41" s="9"/>
      <c r="STM41" s="9"/>
      <c r="STN41" s="9"/>
      <c r="STO41" s="9"/>
      <c r="STP41" s="9"/>
      <c r="STQ41" s="9"/>
      <c r="STR41" s="9"/>
      <c r="STS41" s="9"/>
      <c r="STT41" s="9"/>
      <c r="STU41" s="9"/>
      <c r="STV41" s="9"/>
      <c r="STW41" s="9"/>
      <c r="STX41" s="9"/>
      <c r="STY41" s="9"/>
      <c r="STZ41" s="9"/>
      <c r="SUA41" s="9"/>
      <c r="SUB41" s="9"/>
      <c r="SUC41" s="9"/>
      <c r="SUD41" s="9"/>
      <c r="SUE41" s="9"/>
      <c r="SUF41" s="9"/>
      <c r="SUG41" s="9"/>
      <c r="SUH41" s="9"/>
      <c r="SUI41" s="9"/>
      <c r="SUJ41" s="9"/>
      <c r="SUK41" s="9"/>
      <c r="SUL41" s="9"/>
      <c r="SUM41" s="9"/>
      <c r="SUN41" s="9"/>
      <c r="SUO41" s="9"/>
      <c r="SUP41" s="9"/>
      <c r="SUQ41" s="9"/>
      <c r="SUR41" s="9"/>
      <c r="SUS41" s="9"/>
      <c r="SUT41" s="9"/>
      <c r="SUU41" s="9"/>
      <c r="SUV41" s="9"/>
      <c r="SUW41" s="9"/>
      <c r="SUX41" s="9"/>
      <c r="SUY41" s="9"/>
      <c r="SUZ41" s="9"/>
      <c r="SVA41" s="9"/>
      <c r="SVB41" s="9"/>
      <c r="SVC41" s="9"/>
      <c r="SVD41" s="9"/>
      <c r="SVE41" s="9"/>
      <c r="SVF41" s="9"/>
      <c r="SVG41" s="9"/>
      <c r="SVH41" s="9"/>
      <c r="SVI41" s="9"/>
      <c r="SVJ41" s="9"/>
      <c r="SVK41" s="9"/>
      <c r="SVL41" s="9"/>
      <c r="SVM41" s="9"/>
      <c r="SVN41" s="9"/>
      <c r="SVO41" s="9"/>
      <c r="SVP41" s="9"/>
      <c r="SVQ41" s="9"/>
      <c r="SVR41" s="9"/>
      <c r="SVS41" s="9"/>
      <c r="SVT41" s="9"/>
      <c r="SVU41" s="9"/>
      <c r="SVV41" s="9"/>
      <c r="SVW41" s="9"/>
      <c r="SVX41" s="9"/>
      <c r="SVY41" s="9"/>
      <c r="SVZ41" s="9"/>
      <c r="SWA41" s="9"/>
      <c r="SWB41" s="9"/>
      <c r="SWC41" s="9"/>
      <c r="SWD41" s="9"/>
      <c r="SWE41" s="9"/>
      <c r="SWF41" s="9"/>
      <c r="SWG41" s="9"/>
      <c r="SWH41" s="9"/>
      <c r="SWI41" s="9"/>
      <c r="SWJ41" s="9"/>
      <c r="SWK41" s="9"/>
      <c r="SWL41" s="9"/>
      <c r="SWM41" s="9"/>
      <c r="SWN41" s="9"/>
      <c r="SWO41" s="9"/>
      <c r="SWP41" s="9"/>
      <c r="SWQ41" s="9"/>
      <c r="SWR41" s="9"/>
      <c r="SWS41" s="9"/>
      <c r="SWT41" s="9"/>
      <c r="SWU41" s="9"/>
      <c r="SWV41" s="9"/>
      <c r="SWW41" s="9"/>
      <c r="SWX41" s="9"/>
      <c r="SWY41" s="9"/>
      <c r="SWZ41" s="9"/>
      <c r="SXA41" s="9"/>
      <c r="SXB41" s="9"/>
      <c r="SXC41" s="9"/>
      <c r="SXD41" s="9"/>
      <c r="SXE41" s="9"/>
      <c r="SXF41" s="9"/>
      <c r="SXG41" s="9"/>
      <c r="SXH41" s="9"/>
      <c r="SXI41" s="9"/>
      <c r="SXJ41" s="9"/>
      <c r="SXK41" s="9"/>
      <c r="SXL41" s="9"/>
      <c r="SXM41" s="9"/>
      <c r="SXN41" s="9"/>
      <c r="SXO41" s="9"/>
      <c r="SXP41" s="9"/>
      <c r="SXQ41" s="9"/>
      <c r="SXR41" s="9"/>
      <c r="SXS41" s="9"/>
      <c r="SXT41" s="9"/>
      <c r="SXU41" s="9"/>
      <c r="SXV41" s="9"/>
      <c r="SXW41" s="9"/>
      <c r="SXX41" s="9"/>
      <c r="SXY41" s="9"/>
      <c r="SXZ41" s="9"/>
      <c r="SYA41" s="9"/>
      <c r="SYB41" s="9"/>
      <c r="SYC41" s="9"/>
      <c r="SYD41" s="9"/>
      <c r="SYE41" s="9"/>
      <c r="SYF41" s="9"/>
      <c r="SYG41" s="9"/>
      <c r="SYH41" s="9"/>
      <c r="SYI41" s="9"/>
      <c r="SYJ41" s="9"/>
      <c r="SYK41" s="9"/>
      <c r="SYL41" s="9"/>
      <c r="SYM41" s="9"/>
      <c r="SYN41" s="9"/>
      <c r="SYO41" s="9"/>
      <c r="SYP41" s="9"/>
      <c r="SYQ41" s="9"/>
      <c r="SYR41" s="9"/>
      <c r="SYS41" s="9"/>
      <c r="SYT41" s="9"/>
      <c r="SYU41" s="9"/>
      <c r="SYV41" s="9"/>
      <c r="SYW41" s="9"/>
      <c r="SYX41" s="9"/>
      <c r="SYY41" s="9"/>
      <c r="SYZ41" s="9"/>
      <c r="SZA41" s="9"/>
      <c r="SZB41" s="9"/>
      <c r="SZC41" s="9"/>
      <c r="SZD41" s="9"/>
      <c r="SZE41" s="9"/>
      <c r="SZF41" s="9"/>
      <c r="SZG41" s="9"/>
      <c r="SZH41" s="9"/>
      <c r="SZI41" s="9"/>
      <c r="SZJ41" s="9"/>
      <c r="SZK41" s="9"/>
      <c r="SZL41" s="9"/>
      <c r="SZM41" s="9"/>
      <c r="SZN41" s="9"/>
      <c r="SZO41" s="9"/>
      <c r="SZP41" s="9"/>
      <c r="SZQ41" s="9"/>
      <c r="SZR41" s="9"/>
      <c r="SZS41" s="9"/>
      <c r="SZT41" s="9"/>
      <c r="SZU41" s="9"/>
      <c r="SZV41" s="9"/>
      <c r="SZW41" s="9"/>
      <c r="SZX41" s="9"/>
      <c r="SZY41" s="9"/>
      <c r="SZZ41" s="9"/>
      <c r="TAA41" s="9"/>
      <c r="TAB41" s="9"/>
      <c r="TAC41" s="9"/>
      <c r="TAD41" s="9"/>
      <c r="TAE41" s="9"/>
      <c r="TAF41" s="9"/>
      <c r="TAG41" s="9"/>
      <c r="TAH41" s="9"/>
      <c r="TAI41" s="9"/>
      <c r="TAJ41" s="9"/>
      <c r="TAK41" s="9"/>
      <c r="TAL41" s="9"/>
      <c r="TAM41" s="9"/>
      <c r="TAN41" s="9"/>
      <c r="TAO41" s="9"/>
      <c r="TAP41" s="9"/>
      <c r="TAQ41" s="9"/>
      <c r="TAR41" s="9"/>
      <c r="TAS41" s="9"/>
      <c r="TAT41" s="9"/>
      <c r="TAU41" s="9"/>
      <c r="TAV41" s="9"/>
      <c r="TAW41" s="9"/>
      <c r="TAX41" s="9"/>
      <c r="TAY41" s="9"/>
      <c r="TAZ41" s="9"/>
      <c r="TBA41" s="9"/>
      <c r="TBB41" s="9"/>
      <c r="TBC41" s="9"/>
      <c r="TBD41" s="9"/>
      <c r="TBE41" s="9"/>
      <c r="TBF41" s="9"/>
      <c r="TBG41" s="9"/>
      <c r="TBH41" s="9"/>
      <c r="TBI41" s="9"/>
      <c r="TBJ41" s="9"/>
      <c r="TBK41" s="9"/>
      <c r="TBL41" s="9"/>
      <c r="TBM41" s="9"/>
      <c r="TBN41" s="9"/>
      <c r="TBO41" s="9"/>
      <c r="TBP41" s="9"/>
      <c r="TBQ41" s="9"/>
      <c r="TBR41" s="9"/>
      <c r="TBS41" s="9"/>
      <c r="TBT41" s="9"/>
      <c r="TBU41" s="9"/>
      <c r="TBV41" s="9"/>
      <c r="TBW41" s="9"/>
      <c r="TBX41" s="9"/>
      <c r="TBY41" s="9"/>
      <c r="TBZ41" s="9"/>
      <c r="TCA41" s="9"/>
      <c r="TCB41" s="9"/>
      <c r="TCC41" s="9"/>
      <c r="TCD41" s="9"/>
      <c r="TCE41" s="9"/>
      <c r="TCF41" s="9"/>
      <c r="TCG41" s="9"/>
      <c r="TCH41" s="9"/>
      <c r="TCI41" s="9"/>
      <c r="TCJ41" s="9"/>
      <c r="TCK41" s="9"/>
      <c r="TCL41" s="9"/>
      <c r="TCM41" s="9"/>
      <c r="TCN41" s="9"/>
      <c r="TCO41" s="9"/>
      <c r="TCP41" s="9"/>
      <c r="TCQ41" s="9"/>
      <c r="TCR41" s="9"/>
      <c r="TCS41" s="9"/>
      <c r="TCT41" s="9"/>
      <c r="TCU41" s="9"/>
      <c r="TCV41" s="9"/>
      <c r="TCW41" s="9"/>
      <c r="TCX41" s="9"/>
      <c r="TCY41" s="9"/>
      <c r="TCZ41" s="9"/>
      <c r="TDA41" s="9"/>
      <c r="TDB41" s="9"/>
      <c r="TDC41" s="9"/>
      <c r="TDD41" s="9"/>
      <c r="TDE41" s="9"/>
      <c r="TDF41" s="9"/>
      <c r="TDG41" s="9"/>
      <c r="TDH41" s="9"/>
      <c r="TDI41" s="9"/>
      <c r="TDJ41" s="9"/>
      <c r="TDK41" s="9"/>
      <c r="TDL41" s="9"/>
      <c r="TDM41" s="9"/>
      <c r="TDN41" s="9"/>
      <c r="TDO41" s="9"/>
      <c r="TDP41" s="9"/>
      <c r="TDQ41" s="9"/>
      <c r="TDR41" s="9"/>
      <c r="TDS41" s="9"/>
      <c r="TDT41" s="9"/>
      <c r="TDU41" s="9"/>
      <c r="TDV41" s="9"/>
      <c r="TDW41" s="9"/>
      <c r="TDX41" s="9"/>
      <c r="TDY41" s="9"/>
      <c r="TDZ41" s="9"/>
      <c r="TEA41" s="9"/>
      <c r="TEB41" s="9"/>
      <c r="TEC41" s="9"/>
      <c r="TED41" s="9"/>
      <c r="TEE41" s="9"/>
      <c r="TEF41" s="9"/>
      <c r="TEG41" s="9"/>
      <c r="TEH41" s="9"/>
      <c r="TEI41" s="9"/>
      <c r="TEJ41" s="9"/>
      <c r="TEK41" s="9"/>
      <c r="TEL41" s="9"/>
      <c r="TEM41" s="9"/>
      <c r="TEN41" s="9"/>
      <c r="TEO41" s="9"/>
      <c r="TEP41" s="9"/>
      <c r="TEQ41" s="9"/>
      <c r="TER41" s="9"/>
      <c r="TES41" s="9"/>
      <c r="TET41" s="9"/>
      <c r="TEU41" s="9"/>
      <c r="TEV41" s="9"/>
      <c r="TEW41" s="9"/>
      <c r="TEX41" s="9"/>
      <c r="TEY41" s="9"/>
      <c r="TEZ41" s="9"/>
      <c r="TFA41" s="9"/>
      <c r="TFB41" s="9"/>
      <c r="TFC41" s="9"/>
      <c r="TFD41" s="9"/>
      <c r="TFE41" s="9"/>
      <c r="TFF41" s="9"/>
      <c r="TFG41" s="9"/>
      <c r="TFH41" s="9"/>
      <c r="TFI41" s="9"/>
      <c r="TFJ41" s="9"/>
      <c r="TFK41" s="9"/>
      <c r="TFL41" s="9"/>
      <c r="TFM41" s="9"/>
      <c r="TFN41" s="9"/>
      <c r="TFO41" s="9"/>
      <c r="TFP41" s="9"/>
      <c r="TFQ41" s="9"/>
      <c r="TFR41" s="9"/>
      <c r="TFS41" s="9"/>
      <c r="TFT41" s="9"/>
      <c r="TFU41" s="9"/>
      <c r="TFV41" s="9"/>
      <c r="TFW41" s="9"/>
      <c r="TFX41" s="9"/>
      <c r="TFY41" s="9"/>
      <c r="TFZ41" s="9"/>
      <c r="TGA41" s="9"/>
      <c r="TGB41" s="9"/>
      <c r="TGC41" s="9"/>
      <c r="TGD41" s="9"/>
      <c r="TGE41" s="9"/>
      <c r="TGF41" s="9"/>
      <c r="TGG41" s="9"/>
      <c r="TGH41" s="9"/>
      <c r="TGI41" s="9"/>
      <c r="TGJ41" s="9"/>
      <c r="TGK41" s="9"/>
      <c r="TGL41" s="9"/>
      <c r="TGM41" s="9"/>
      <c r="TGN41" s="9"/>
      <c r="TGO41" s="9"/>
      <c r="TGP41" s="9"/>
      <c r="TGQ41" s="9"/>
      <c r="TGR41" s="9"/>
      <c r="TGS41" s="9"/>
      <c r="TGT41" s="9"/>
      <c r="TGU41" s="9"/>
      <c r="TGV41" s="9"/>
      <c r="TGW41" s="9"/>
      <c r="TGX41" s="9"/>
      <c r="TGY41" s="9"/>
      <c r="TGZ41" s="9"/>
      <c r="THA41" s="9"/>
      <c r="THB41" s="9"/>
      <c r="THC41" s="9"/>
      <c r="THD41" s="9"/>
      <c r="THE41" s="9"/>
      <c r="THF41" s="9"/>
      <c r="THG41" s="9"/>
      <c r="THH41" s="9"/>
      <c r="THI41" s="9"/>
      <c r="THJ41" s="9"/>
      <c r="THK41" s="9"/>
      <c r="THL41" s="9"/>
      <c r="THM41" s="9"/>
      <c r="THN41" s="9"/>
      <c r="THO41" s="9"/>
      <c r="THP41" s="9"/>
      <c r="THQ41" s="9"/>
      <c r="THR41" s="9"/>
      <c r="THS41" s="9"/>
      <c r="THT41" s="9"/>
      <c r="THU41" s="9"/>
      <c r="THV41" s="9"/>
      <c r="THW41" s="9"/>
      <c r="THX41" s="9"/>
      <c r="THY41" s="9"/>
      <c r="THZ41" s="9"/>
      <c r="TIA41" s="9"/>
      <c r="TIB41" s="9"/>
      <c r="TIC41" s="9"/>
      <c r="TID41" s="9"/>
      <c r="TIE41" s="9"/>
      <c r="TIF41" s="9"/>
      <c r="TIG41" s="9"/>
      <c r="TIH41" s="9"/>
      <c r="TII41" s="9"/>
      <c r="TIJ41" s="9"/>
      <c r="TIK41" s="9"/>
      <c r="TIL41" s="9"/>
      <c r="TIM41" s="9"/>
      <c r="TIN41" s="9"/>
      <c r="TIO41" s="9"/>
      <c r="TIP41" s="9"/>
      <c r="TIQ41" s="9"/>
      <c r="TIR41" s="9"/>
      <c r="TIS41" s="9"/>
      <c r="TIT41" s="9"/>
      <c r="TIU41" s="9"/>
      <c r="TIV41" s="9"/>
      <c r="TIW41" s="9"/>
      <c r="TIX41" s="9"/>
      <c r="TIY41" s="9"/>
      <c r="TIZ41" s="9"/>
      <c r="TJA41" s="9"/>
      <c r="TJB41" s="9"/>
      <c r="TJC41" s="9"/>
      <c r="TJD41" s="9"/>
      <c r="TJE41" s="9"/>
      <c r="TJF41" s="9"/>
      <c r="TJG41" s="9"/>
      <c r="TJH41" s="9"/>
      <c r="TJI41" s="9"/>
      <c r="TJJ41" s="9"/>
      <c r="TJK41" s="9"/>
      <c r="TJL41" s="9"/>
      <c r="TJM41" s="9"/>
      <c r="TJN41" s="9"/>
      <c r="TJO41" s="9"/>
      <c r="TJP41" s="9"/>
      <c r="TJQ41" s="9"/>
      <c r="TJR41" s="9"/>
      <c r="TJS41" s="9"/>
      <c r="TJT41" s="9"/>
      <c r="TJU41" s="9"/>
      <c r="TJV41" s="9"/>
      <c r="TJW41" s="9"/>
      <c r="TJX41" s="9"/>
      <c r="TJY41" s="9"/>
      <c r="TJZ41" s="9"/>
      <c r="TKA41" s="9"/>
      <c r="TKB41" s="9"/>
      <c r="TKC41" s="9"/>
      <c r="TKD41" s="9"/>
      <c r="TKE41" s="9"/>
      <c r="TKF41" s="9"/>
      <c r="TKG41" s="9"/>
      <c r="TKH41" s="9"/>
      <c r="TKI41" s="9"/>
      <c r="TKJ41" s="9"/>
      <c r="TKK41" s="9"/>
      <c r="TKL41" s="9"/>
      <c r="TKM41" s="9"/>
      <c r="TKN41" s="9"/>
      <c r="TKO41" s="9"/>
      <c r="TKP41" s="9"/>
      <c r="TKQ41" s="9"/>
      <c r="TKR41" s="9"/>
      <c r="TKS41" s="9"/>
      <c r="TKT41" s="9"/>
      <c r="TKU41" s="9"/>
      <c r="TKV41" s="9"/>
      <c r="TKW41" s="9"/>
      <c r="TKX41" s="9"/>
      <c r="TKY41" s="9"/>
      <c r="TKZ41" s="9"/>
      <c r="TLA41" s="9"/>
      <c r="TLB41" s="9"/>
      <c r="TLC41" s="9"/>
      <c r="TLD41" s="9"/>
      <c r="TLE41" s="9"/>
      <c r="TLF41" s="9"/>
      <c r="TLG41" s="9"/>
      <c r="TLH41" s="9"/>
      <c r="TLI41" s="9"/>
      <c r="TLJ41" s="9"/>
      <c r="TLK41" s="9"/>
      <c r="TLL41" s="9"/>
      <c r="TLM41" s="9"/>
      <c r="TLN41" s="9"/>
      <c r="TLO41" s="9"/>
      <c r="TLP41" s="9"/>
      <c r="TLQ41" s="9"/>
      <c r="TLR41" s="9"/>
      <c r="TLS41" s="9"/>
      <c r="TLT41" s="9"/>
      <c r="TLU41" s="9"/>
      <c r="TLV41" s="9"/>
      <c r="TLW41" s="9"/>
      <c r="TLX41" s="9"/>
      <c r="TLY41" s="9"/>
      <c r="TLZ41" s="9"/>
      <c r="TMA41" s="9"/>
      <c r="TMB41" s="9"/>
      <c r="TMC41" s="9"/>
      <c r="TMD41" s="9"/>
      <c r="TME41" s="9"/>
      <c r="TMF41" s="9"/>
      <c r="TMG41" s="9"/>
      <c r="TMH41" s="9"/>
      <c r="TMI41" s="9"/>
      <c r="TMJ41" s="9"/>
      <c r="TMK41" s="9"/>
      <c r="TML41" s="9"/>
      <c r="TMM41" s="9"/>
      <c r="TMN41" s="9"/>
      <c r="TMO41" s="9"/>
      <c r="TMP41" s="9"/>
      <c r="TMQ41" s="9"/>
      <c r="TMR41" s="9"/>
      <c r="TMS41" s="9"/>
      <c r="TMT41" s="9"/>
      <c r="TMU41" s="9"/>
      <c r="TMV41" s="9"/>
      <c r="TMW41" s="9"/>
      <c r="TMX41" s="9"/>
      <c r="TMY41" s="9"/>
      <c r="TMZ41" s="9"/>
      <c r="TNA41" s="9"/>
      <c r="TNB41" s="9"/>
      <c r="TNC41" s="9"/>
      <c r="TND41" s="9"/>
      <c r="TNE41" s="9"/>
      <c r="TNF41" s="9"/>
      <c r="TNG41" s="9"/>
      <c r="TNH41" s="9"/>
      <c r="TNI41" s="9"/>
      <c r="TNJ41" s="9"/>
      <c r="TNK41" s="9"/>
      <c r="TNL41" s="9"/>
      <c r="TNM41" s="9"/>
      <c r="TNN41" s="9"/>
      <c r="TNO41" s="9"/>
      <c r="TNP41" s="9"/>
      <c r="TNQ41" s="9"/>
      <c r="TNR41" s="9"/>
      <c r="TNS41" s="9"/>
      <c r="TNT41" s="9"/>
      <c r="TNU41" s="9"/>
      <c r="TNV41" s="9"/>
      <c r="TNW41" s="9"/>
      <c r="TNX41" s="9"/>
      <c r="TNY41" s="9"/>
      <c r="TNZ41" s="9"/>
      <c r="TOA41" s="9"/>
      <c r="TOB41" s="9"/>
      <c r="TOC41" s="9"/>
      <c r="TOD41" s="9"/>
      <c r="TOE41" s="9"/>
      <c r="TOF41" s="9"/>
      <c r="TOG41" s="9"/>
      <c r="TOH41" s="9"/>
      <c r="TOI41" s="9"/>
      <c r="TOJ41" s="9"/>
      <c r="TOK41" s="9"/>
      <c r="TOL41" s="9"/>
      <c r="TOM41" s="9"/>
      <c r="TON41" s="9"/>
      <c r="TOO41" s="9"/>
      <c r="TOP41" s="9"/>
      <c r="TOQ41" s="9"/>
      <c r="TOR41" s="9"/>
      <c r="TOS41" s="9"/>
      <c r="TOT41" s="9"/>
      <c r="TOU41" s="9"/>
      <c r="TOV41" s="9"/>
      <c r="TOW41" s="9"/>
      <c r="TOX41" s="9"/>
      <c r="TOY41" s="9"/>
      <c r="TOZ41" s="9"/>
      <c r="TPA41" s="9"/>
      <c r="TPB41" s="9"/>
      <c r="TPC41" s="9"/>
      <c r="TPD41" s="9"/>
      <c r="TPE41" s="9"/>
      <c r="TPF41" s="9"/>
      <c r="TPG41" s="9"/>
      <c r="TPH41" s="9"/>
      <c r="TPI41" s="9"/>
      <c r="TPJ41" s="9"/>
      <c r="TPK41" s="9"/>
      <c r="TPL41" s="9"/>
      <c r="TPM41" s="9"/>
      <c r="TPN41" s="9"/>
      <c r="TPO41" s="9"/>
      <c r="TPP41" s="9"/>
      <c r="TPQ41" s="9"/>
      <c r="TPR41" s="9"/>
      <c r="TPS41" s="9"/>
      <c r="TPT41" s="9"/>
      <c r="TPU41" s="9"/>
      <c r="TPV41" s="9"/>
      <c r="TPW41" s="9"/>
      <c r="TPX41" s="9"/>
      <c r="TPY41" s="9"/>
      <c r="TPZ41" s="9"/>
      <c r="TQA41" s="9"/>
      <c r="TQB41" s="9"/>
      <c r="TQC41" s="9"/>
      <c r="TQD41" s="9"/>
      <c r="TQE41" s="9"/>
      <c r="TQF41" s="9"/>
      <c r="TQG41" s="9"/>
      <c r="TQH41" s="9"/>
      <c r="TQI41" s="9"/>
      <c r="TQJ41" s="9"/>
      <c r="TQK41" s="9"/>
      <c r="TQL41" s="9"/>
      <c r="TQM41" s="9"/>
      <c r="TQN41" s="9"/>
      <c r="TQO41" s="9"/>
      <c r="TQP41" s="9"/>
      <c r="TQQ41" s="9"/>
      <c r="TQR41" s="9"/>
      <c r="TQS41" s="9"/>
      <c r="TQT41" s="9"/>
      <c r="TQU41" s="9"/>
      <c r="TQV41" s="9"/>
      <c r="TQW41" s="9"/>
      <c r="TQX41" s="9"/>
      <c r="TQY41" s="9"/>
      <c r="TQZ41" s="9"/>
      <c r="TRA41" s="9"/>
      <c r="TRB41" s="9"/>
      <c r="TRC41" s="9"/>
      <c r="TRD41" s="9"/>
      <c r="TRE41" s="9"/>
      <c r="TRF41" s="9"/>
      <c r="TRG41" s="9"/>
      <c r="TRH41" s="9"/>
      <c r="TRI41" s="9"/>
      <c r="TRJ41" s="9"/>
      <c r="TRK41" s="9"/>
      <c r="TRL41" s="9"/>
      <c r="TRM41" s="9"/>
      <c r="TRN41" s="9"/>
      <c r="TRO41" s="9"/>
      <c r="TRP41" s="9"/>
      <c r="TRQ41" s="9"/>
      <c r="TRR41" s="9"/>
      <c r="TRS41" s="9"/>
      <c r="TRT41" s="9"/>
      <c r="TRU41" s="9"/>
      <c r="TRV41" s="9"/>
      <c r="TRW41" s="9"/>
      <c r="TRX41" s="9"/>
      <c r="TRY41" s="9"/>
      <c r="TRZ41" s="9"/>
      <c r="TSA41" s="9"/>
      <c r="TSB41" s="9"/>
      <c r="TSC41" s="9"/>
      <c r="TSD41" s="9"/>
      <c r="TSE41" s="9"/>
      <c r="TSF41" s="9"/>
      <c r="TSG41" s="9"/>
      <c r="TSH41" s="9"/>
      <c r="TSI41" s="9"/>
      <c r="TSJ41" s="9"/>
      <c r="TSK41" s="9"/>
      <c r="TSL41" s="9"/>
      <c r="TSM41" s="9"/>
      <c r="TSN41" s="9"/>
      <c r="TSO41" s="9"/>
      <c r="TSP41" s="9"/>
      <c r="TSQ41" s="9"/>
      <c r="TSR41" s="9"/>
      <c r="TSS41" s="9"/>
      <c r="TST41" s="9"/>
      <c r="TSU41" s="9"/>
      <c r="TSV41" s="9"/>
      <c r="TSW41" s="9"/>
      <c r="TSX41" s="9"/>
      <c r="TSY41" s="9"/>
      <c r="TSZ41" s="9"/>
      <c r="TTA41" s="9"/>
      <c r="TTB41" s="9"/>
      <c r="TTC41" s="9"/>
      <c r="TTD41" s="9"/>
      <c r="TTE41" s="9"/>
      <c r="TTF41" s="9"/>
      <c r="TTG41" s="9"/>
      <c r="TTH41" s="9"/>
      <c r="TTI41" s="9"/>
      <c r="TTJ41" s="9"/>
      <c r="TTK41" s="9"/>
      <c r="TTL41" s="9"/>
      <c r="TTM41" s="9"/>
      <c r="TTN41" s="9"/>
      <c r="TTO41" s="9"/>
      <c r="TTP41" s="9"/>
      <c r="TTQ41" s="9"/>
      <c r="TTR41" s="9"/>
      <c r="TTS41" s="9"/>
      <c r="TTT41" s="9"/>
      <c r="TTU41" s="9"/>
      <c r="TTV41" s="9"/>
      <c r="TTW41" s="9"/>
      <c r="TTX41" s="9"/>
      <c r="TTY41" s="9"/>
      <c r="TTZ41" s="9"/>
      <c r="TUA41" s="9"/>
      <c r="TUB41" s="9"/>
      <c r="TUC41" s="9"/>
      <c r="TUD41" s="9"/>
      <c r="TUE41" s="9"/>
      <c r="TUF41" s="9"/>
      <c r="TUG41" s="9"/>
      <c r="TUH41" s="9"/>
      <c r="TUI41" s="9"/>
      <c r="TUJ41" s="9"/>
      <c r="TUK41" s="9"/>
      <c r="TUL41" s="9"/>
      <c r="TUM41" s="9"/>
      <c r="TUN41" s="9"/>
      <c r="TUO41" s="9"/>
      <c r="TUP41" s="9"/>
      <c r="TUQ41" s="9"/>
      <c r="TUR41" s="9"/>
      <c r="TUS41" s="9"/>
      <c r="TUT41" s="9"/>
      <c r="TUU41" s="9"/>
      <c r="TUV41" s="9"/>
      <c r="TUW41" s="9"/>
      <c r="TUX41" s="9"/>
      <c r="TUY41" s="9"/>
      <c r="TUZ41" s="9"/>
      <c r="TVA41" s="9"/>
      <c r="TVB41" s="9"/>
      <c r="TVC41" s="9"/>
      <c r="TVD41" s="9"/>
      <c r="TVE41" s="9"/>
      <c r="TVF41" s="9"/>
      <c r="TVG41" s="9"/>
      <c r="TVH41" s="9"/>
      <c r="TVI41" s="9"/>
      <c r="TVJ41" s="9"/>
      <c r="TVK41" s="9"/>
      <c r="TVL41" s="9"/>
      <c r="TVM41" s="9"/>
      <c r="TVN41" s="9"/>
      <c r="TVO41" s="9"/>
      <c r="TVP41" s="9"/>
      <c r="TVQ41" s="9"/>
      <c r="TVR41" s="9"/>
      <c r="TVS41" s="9"/>
      <c r="TVT41" s="9"/>
      <c r="TVU41" s="9"/>
      <c r="TVV41" s="9"/>
      <c r="TVW41" s="9"/>
      <c r="TVX41" s="9"/>
      <c r="TVY41" s="9"/>
      <c r="TVZ41" s="9"/>
      <c r="TWA41" s="9"/>
      <c r="TWB41" s="9"/>
      <c r="TWC41" s="9"/>
      <c r="TWD41" s="9"/>
      <c r="TWE41" s="9"/>
      <c r="TWF41" s="9"/>
      <c r="TWG41" s="9"/>
      <c r="TWH41" s="9"/>
      <c r="TWI41" s="9"/>
      <c r="TWJ41" s="9"/>
      <c r="TWK41" s="9"/>
      <c r="TWL41" s="9"/>
      <c r="TWM41" s="9"/>
      <c r="TWN41" s="9"/>
      <c r="TWO41" s="9"/>
      <c r="TWP41" s="9"/>
      <c r="TWQ41" s="9"/>
      <c r="TWR41" s="9"/>
      <c r="TWS41" s="9"/>
      <c r="TWT41" s="9"/>
      <c r="TWU41" s="9"/>
      <c r="TWV41" s="9"/>
      <c r="TWW41" s="9"/>
      <c r="TWX41" s="9"/>
      <c r="TWY41" s="9"/>
      <c r="TWZ41" s="9"/>
      <c r="TXA41" s="9"/>
      <c r="TXB41" s="9"/>
      <c r="TXC41" s="9"/>
      <c r="TXD41" s="9"/>
      <c r="TXE41" s="9"/>
      <c r="TXF41" s="9"/>
      <c r="TXG41" s="9"/>
      <c r="TXH41" s="9"/>
      <c r="TXI41" s="9"/>
      <c r="TXJ41" s="9"/>
      <c r="TXK41" s="9"/>
      <c r="TXL41" s="9"/>
      <c r="TXM41" s="9"/>
      <c r="TXN41" s="9"/>
      <c r="TXO41" s="9"/>
      <c r="TXP41" s="9"/>
      <c r="TXQ41" s="9"/>
      <c r="TXR41" s="9"/>
      <c r="TXS41" s="9"/>
      <c r="TXT41" s="9"/>
      <c r="TXU41" s="9"/>
      <c r="TXV41" s="9"/>
      <c r="TXW41" s="9"/>
      <c r="TXX41" s="9"/>
      <c r="TXY41" s="9"/>
      <c r="TXZ41" s="9"/>
      <c r="TYA41" s="9"/>
      <c r="TYB41" s="9"/>
      <c r="TYC41" s="9"/>
      <c r="TYD41" s="9"/>
      <c r="TYE41" s="9"/>
      <c r="TYF41" s="9"/>
      <c r="TYG41" s="9"/>
      <c r="TYH41" s="9"/>
      <c r="TYI41" s="9"/>
      <c r="TYJ41" s="9"/>
      <c r="TYK41" s="9"/>
      <c r="TYL41" s="9"/>
      <c r="TYM41" s="9"/>
      <c r="TYN41" s="9"/>
      <c r="TYO41" s="9"/>
      <c r="TYP41" s="9"/>
      <c r="TYQ41" s="9"/>
      <c r="TYR41" s="9"/>
      <c r="TYS41" s="9"/>
      <c r="TYT41" s="9"/>
      <c r="TYU41" s="9"/>
      <c r="TYV41" s="9"/>
      <c r="TYW41" s="9"/>
      <c r="TYX41" s="9"/>
      <c r="TYY41" s="9"/>
      <c r="TYZ41" s="9"/>
      <c r="TZA41" s="9"/>
      <c r="TZB41" s="9"/>
      <c r="TZC41" s="9"/>
      <c r="TZD41" s="9"/>
      <c r="TZE41" s="9"/>
      <c r="TZF41" s="9"/>
      <c r="TZG41" s="9"/>
      <c r="TZH41" s="9"/>
      <c r="TZI41" s="9"/>
      <c r="TZJ41" s="9"/>
      <c r="TZK41" s="9"/>
      <c r="TZL41" s="9"/>
      <c r="TZM41" s="9"/>
      <c r="TZN41" s="9"/>
      <c r="TZO41" s="9"/>
      <c r="TZP41" s="9"/>
      <c r="TZQ41" s="9"/>
      <c r="TZR41" s="9"/>
      <c r="TZS41" s="9"/>
      <c r="TZT41" s="9"/>
      <c r="TZU41" s="9"/>
      <c r="TZV41" s="9"/>
      <c r="TZW41" s="9"/>
      <c r="TZX41" s="9"/>
      <c r="TZY41" s="9"/>
      <c r="TZZ41" s="9"/>
      <c r="UAA41" s="9"/>
      <c r="UAB41" s="9"/>
      <c r="UAC41" s="9"/>
      <c r="UAD41" s="9"/>
      <c r="UAE41" s="9"/>
      <c r="UAF41" s="9"/>
      <c r="UAG41" s="9"/>
      <c r="UAH41" s="9"/>
      <c r="UAI41" s="9"/>
      <c r="UAJ41" s="9"/>
      <c r="UAK41" s="9"/>
      <c r="UAL41" s="9"/>
      <c r="UAM41" s="9"/>
      <c r="UAN41" s="9"/>
      <c r="UAO41" s="9"/>
      <c r="UAP41" s="9"/>
      <c r="UAQ41" s="9"/>
      <c r="UAR41" s="9"/>
      <c r="UAS41" s="9"/>
      <c r="UAT41" s="9"/>
      <c r="UAU41" s="9"/>
      <c r="UAV41" s="9"/>
      <c r="UAW41" s="9"/>
      <c r="UAX41" s="9"/>
      <c r="UAY41" s="9"/>
      <c r="UAZ41" s="9"/>
      <c r="UBA41" s="9"/>
      <c r="UBB41" s="9"/>
      <c r="UBC41" s="9"/>
      <c r="UBD41" s="9"/>
      <c r="UBE41" s="9"/>
      <c r="UBF41" s="9"/>
      <c r="UBG41" s="9"/>
      <c r="UBH41" s="9"/>
      <c r="UBI41" s="9"/>
      <c r="UBJ41" s="9"/>
      <c r="UBK41" s="9"/>
      <c r="UBL41" s="9"/>
      <c r="UBM41" s="9"/>
      <c r="UBN41" s="9"/>
      <c r="UBO41" s="9"/>
      <c r="UBP41" s="9"/>
      <c r="UBQ41" s="9"/>
      <c r="UBR41" s="9"/>
      <c r="UBS41" s="9"/>
      <c r="UBT41" s="9"/>
      <c r="UBU41" s="9"/>
      <c r="UBV41" s="9"/>
      <c r="UBW41" s="9"/>
      <c r="UBX41" s="9"/>
      <c r="UBY41" s="9"/>
      <c r="UBZ41" s="9"/>
      <c r="UCA41" s="9"/>
      <c r="UCB41" s="9"/>
      <c r="UCC41" s="9"/>
      <c r="UCD41" s="9"/>
      <c r="UCE41" s="9"/>
      <c r="UCF41" s="9"/>
      <c r="UCG41" s="9"/>
      <c r="UCH41" s="9"/>
      <c r="UCI41" s="9"/>
      <c r="UCJ41" s="9"/>
      <c r="UCK41" s="9"/>
      <c r="UCL41" s="9"/>
      <c r="UCM41" s="9"/>
      <c r="UCN41" s="9"/>
      <c r="UCO41" s="9"/>
      <c r="UCP41" s="9"/>
      <c r="UCQ41" s="9"/>
      <c r="UCR41" s="9"/>
      <c r="UCS41" s="9"/>
      <c r="UCT41" s="9"/>
      <c r="UCU41" s="9"/>
      <c r="UCV41" s="9"/>
      <c r="UCW41" s="9"/>
      <c r="UCX41" s="9"/>
      <c r="UCY41" s="9"/>
      <c r="UCZ41" s="9"/>
      <c r="UDA41" s="9"/>
      <c r="UDB41" s="9"/>
      <c r="UDC41" s="9"/>
      <c r="UDD41" s="9"/>
      <c r="UDE41" s="9"/>
      <c r="UDF41" s="9"/>
      <c r="UDG41" s="9"/>
      <c r="UDH41" s="9"/>
      <c r="UDI41" s="9"/>
      <c r="UDJ41" s="9"/>
      <c r="UDK41" s="9"/>
      <c r="UDL41" s="9"/>
      <c r="UDM41" s="9"/>
      <c r="UDN41" s="9"/>
      <c r="UDO41" s="9"/>
      <c r="UDP41" s="9"/>
      <c r="UDQ41" s="9"/>
      <c r="UDR41" s="9"/>
      <c r="UDS41" s="9"/>
      <c r="UDT41" s="9"/>
      <c r="UDU41" s="9"/>
      <c r="UDV41" s="9"/>
      <c r="UDW41" s="9"/>
      <c r="UDX41" s="9"/>
      <c r="UDY41" s="9"/>
      <c r="UDZ41" s="9"/>
      <c r="UEA41" s="9"/>
      <c r="UEB41" s="9"/>
      <c r="UEC41" s="9"/>
      <c r="UED41" s="9"/>
      <c r="UEE41" s="9"/>
      <c r="UEF41" s="9"/>
      <c r="UEG41" s="9"/>
      <c r="UEH41" s="9"/>
      <c r="UEI41" s="9"/>
      <c r="UEJ41" s="9"/>
      <c r="UEK41" s="9"/>
      <c r="UEL41" s="9"/>
      <c r="UEM41" s="9"/>
      <c r="UEN41" s="9"/>
      <c r="UEO41" s="9"/>
      <c r="UEP41" s="9"/>
      <c r="UEQ41" s="9"/>
      <c r="UER41" s="9"/>
      <c r="UES41" s="9"/>
      <c r="UET41" s="9"/>
      <c r="UEU41" s="9"/>
      <c r="UEV41" s="9"/>
      <c r="UEW41" s="9"/>
      <c r="UEX41" s="9"/>
      <c r="UEY41" s="9"/>
      <c r="UEZ41" s="9"/>
      <c r="UFA41" s="9"/>
      <c r="UFB41" s="9"/>
      <c r="UFC41" s="9"/>
      <c r="UFD41" s="9"/>
      <c r="UFE41" s="9"/>
      <c r="UFF41" s="9"/>
      <c r="UFG41" s="9"/>
      <c r="UFH41" s="9"/>
      <c r="UFI41" s="9"/>
      <c r="UFJ41" s="9"/>
      <c r="UFK41" s="9"/>
      <c r="UFL41" s="9"/>
      <c r="UFM41" s="9"/>
      <c r="UFN41" s="9"/>
      <c r="UFO41" s="9"/>
      <c r="UFP41" s="9"/>
      <c r="UFQ41" s="9"/>
      <c r="UFR41" s="9"/>
      <c r="UFS41" s="9"/>
      <c r="UFT41" s="9"/>
      <c r="UFU41" s="9"/>
      <c r="UFV41" s="9"/>
      <c r="UFW41" s="9"/>
      <c r="UFX41" s="9"/>
      <c r="UFY41" s="9"/>
      <c r="UFZ41" s="9"/>
      <c r="UGA41" s="9"/>
      <c r="UGB41" s="9"/>
      <c r="UGC41" s="9"/>
      <c r="UGD41" s="9"/>
      <c r="UGE41" s="9"/>
      <c r="UGF41" s="9"/>
      <c r="UGG41" s="9"/>
      <c r="UGH41" s="9"/>
      <c r="UGI41" s="9"/>
      <c r="UGJ41" s="9"/>
      <c r="UGK41" s="9"/>
      <c r="UGL41" s="9"/>
      <c r="UGM41" s="9"/>
      <c r="UGN41" s="9"/>
      <c r="UGO41" s="9"/>
      <c r="UGP41" s="9"/>
      <c r="UGQ41" s="9"/>
      <c r="UGR41" s="9"/>
      <c r="UGS41" s="9"/>
      <c r="UGT41" s="9"/>
      <c r="UGU41" s="9"/>
      <c r="UGV41" s="9"/>
      <c r="UGW41" s="9"/>
      <c r="UGX41" s="9"/>
      <c r="UGY41" s="9"/>
      <c r="UGZ41" s="9"/>
      <c r="UHA41" s="9"/>
      <c r="UHB41" s="9"/>
      <c r="UHC41" s="9"/>
      <c r="UHD41" s="9"/>
      <c r="UHE41" s="9"/>
      <c r="UHF41" s="9"/>
      <c r="UHG41" s="9"/>
      <c r="UHH41" s="9"/>
      <c r="UHI41" s="9"/>
      <c r="UHJ41" s="9"/>
      <c r="UHK41" s="9"/>
      <c r="UHL41" s="9"/>
      <c r="UHM41" s="9"/>
      <c r="UHN41" s="9"/>
      <c r="UHO41" s="9"/>
      <c r="UHP41" s="9"/>
      <c r="UHQ41" s="9"/>
      <c r="UHR41" s="9"/>
      <c r="UHS41" s="9"/>
      <c r="UHT41" s="9"/>
      <c r="UHU41" s="9"/>
      <c r="UHV41" s="9"/>
      <c r="UHW41" s="9"/>
      <c r="UHX41" s="9"/>
      <c r="UHY41" s="9"/>
      <c r="UHZ41" s="9"/>
      <c r="UIA41" s="9"/>
      <c r="UIB41" s="9"/>
      <c r="UIC41" s="9"/>
      <c r="UID41" s="9"/>
      <c r="UIE41" s="9"/>
      <c r="UIF41" s="9"/>
      <c r="UIG41" s="9"/>
      <c r="UIH41" s="9"/>
      <c r="UII41" s="9"/>
      <c r="UIJ41" s="9"/>
      <c r="UIK41" s="9"/>
      <c r="UIL41" s="9"/>
      <c r="UIM41" s="9"/>
      <c r="UIN41" s="9"/>
      <c r="UIO41" s="9"/>
      <c r="UIP41" s="9"/>
      <c r="UIQ41" s="9"/>
      <c r="UIR41" s="9"/>
      <c r="UIS41" s="9"/>
      <c r="UIT41" s="9"/>
      <c r="UIU41" s="9"/>
      <c r="UIV41" s="9"/>
      <c r="UIW41" s="9"/>
      <c r="UIX41" s="9"/>
      <c r="UIY41" s="9"/>
      <c r="UIZ41" s="9"/>
      <c r="UJA41" s="9"/>
      <c r="UJB41" s="9"/>
      <c r="UJC41" s="9"/>
      <c r="UJD41" s="9"/>
      <c r="UJE41" s="9"/>
      <c r="UJF41" s="9"/>
      <c r="UJG41" s="9"/>
      <c r="UJH41" s="9"/>
      <c r="UJI41" s="9"/>
      <c r="UJJ41" s="9"/>
      <c r="UJK41" s="9"/>
      <c r="UJL41" s="9"/>
      <c r="UJM41" s="9"/>
      <c r="UJN41" s="9"/>
      <c r="UJO41" s="9"/>
      <c r="UJP41" s="9"/>
      <c r="UJQ41" s="9"/>
      <c r="UJR41" s="9"/>
      <c r="UJS41" s="9"/>
      <c r="UJT41" s="9"/>
      <c r="UJU41" s="9"/>
      <c r="UJV41" s="9"/>
      <c r="UJW41" s="9"/>
      <c r="UJX41" s="9"/>
      <c r="UJY41" s="9"/>
      <c r="UJZ41" s="9"/>
      <c r="UKA41" s="9"/>
      <c r="UKB41" s="9"/>
      <c r="UKC41" s="9"/>
      <c r="UKD41" s="9"/>
      <c r="UKE41" s="9"/>
      <c r="UKF41" s="9"/>
      <c r="UKG41" s="9"/>
      <c r="UKH41" s="9"/>
      <c r="UKI41" s="9"/>
      <c r="UKJ41" s="9"/>
      <c r="UKK41" s="9"/>
      <c r="UKL41" s="9"/>
      <c r="UKM41" s="9"/>
      <c r="UKN41" s="9"/>
      <c r="UKO41" s="9"/>
      <c r="UKP41" s="9"/>
      <c r="UKQ41" s="9"/>
      <c r="UKR41" s="9"/>
      <c r="UKS41" s="9"/>
      <c r="UKT41" s="9"/>
      <c r="UKU41" s="9"/>
      <c r="UKV41" s="9"/>
      <c r="UKW41" s="9"/>
      <c r="UKX41" s="9"/>
      <c r="UKY41" s="9"/>
      <c r="UKZ41" s="9"/>
      <c r="ULA41" s="9"/>
      <c r="ULB41" s="9"/>
      <c r="ULC41" s="9"/>
      <c r="ULD41" s="9"/>
      <c r="ULE41" s="9"/>
      <c r="ULF41" s="9"/>
      <c r="ULG41" s="9"/>
      <c r="ULH41" s="9"/>
      <c r="ULI41" s="9"/>
      <c r="ULJ41" s="9"/>
      <c r="ULK41" s="9"/>
      <c r="ULL41" s="9"/>
      <c r="ULM41" s="9"/>
      <c r="ULN41" s="9"/>
      <c r="ULO41" s="9"/>
      <c r="ULP41" s="9"/>
      <c r="ULQ41" s="9"/>
      <c r="ULR41" s="9"/>
      <c r="ULS41" s="9"/>
      <c r="ULT41" s="9"/>
      <c r="ULU41" s="9"/>
      <c r="ULV41" s="9"/>
      <c r="ULW41" s="9"/>
      <c r="ULX41" s="9"/>
      <c r="ULY41" s="9"/>
      <c r="ULZ41" s="9"/>
      <c r="UMA41" s="9"/>
      <c r="UMB41" s="9"/>
      <c r="UMC41" s="9"/>
      <c r="UMD41" s="9"/>
      <c r="UME41" s="9"/>
      <c r="UMF41" s="9"/>
      <c r="UMG41" s="9"/>
      <c r="UMH41" s="9"/>
      <c r="UMI41" s="9"/>
      <c r="UMJ41" s="9"/>
      <c r="UMK41" s="9"/>
      <c r="UML41" s="9"/>
      <c r="UMM41" s="9"/>
      <c r="UMN41" s="9"/>
      <c r="UMO41" s="9"/>
      <c r="UMP41" s="9"/>
      <c r="UMQ41" s="9"/>
      <c r="UMR41" s="9"/>
      <c r="UMS41" s="9"/>
      <c r="UMT41" s="9"/>
      <c r="UMU41" s="9"/>
      <c r="UMV41" s="9"/>
      <c r="UMW41" s="9"/>
      <c r="UMX41" s="9"/>
      <c r="UMY41" s="9"/>
      <c r="UMZ41" s="9"/>
      <c r="UNA41" s="9"/>
      <c r="UNB41" s="9"/>
      <c r="UNC41" s="9"/>
      <c r="UND41" s="9"/>
      <c r="UNE41" s="9"/>
      <c r="UNF41" s="9"/>
      <c r="UNG41" s="9"/>
      <c r="UNH41" s="9"/>
      <c r="UNI41" s="9"/>
      <c r="UNJ41" s="9"/>
      <c r="UNK41" s="9"/>
      <c r="UNL41" s="9"/>
      <c r="UNM41" s="9"/>
      <c r="UNN41" s="9"/>
      <c r="UNO41" s="9"/>
      <c r="UNP41" s="9"/>
      <c r="UNQ41" s="9"/>
      <c r="UNR41" s="9"/>
      <c r="UNS41" s="9"/>
      <c r="UNT41" s="9"/>
      <c r="UNU41" s="9"/>
      <c r="UNV41" s="9"/>
      <c r="UNW41" s="9"/>
      <c r="UNX41" s="9"/>
      <c r="UNY41" s="9"/>
      <c r="UNZ41" s="9"/>
      <c r="UOA41" s="9"/>
      <c r="UOB41" s="9"/>
      <c r="UOC41" s="9"/>
      <c r="UOD41" s="9"/>
      <c r="UOE41" s="9"/>
      <c r="UOF41" s="9"/>
      <c r="UOG41" s="9"/>
      <c r="UOH41" s="9"/>
      <c r="UOI41" s="9"/>
      <c r="UOJ41" s="9"/>
      <c r="UOK41" s="9"/>
      <c r="UOL41" s="9"/>
      <c r="UOM41" s="9"/>
      <c r="UON41" s="9"/>
      <c r="UOO41" s="9"/>
      <c r="UOP41" s="9"/>
      <c r="UOQ41" s="9"/>
      <c r="UOR41" s="9"/>
      <c r="UOS41" s="9"/>
      <c r="UOT41" s="9"/>
      <c r="UOU41" s="9"/>
      <c r="UOV41" s="9"/>
      <c r="UOW41" s="9"/>
      <c r="UOX41" s="9"/>
      <c r="UOY41" s="9"/>
      <c r="UOZ41" s="9"/>
      <c r="UPA41" s="9"/>
      <c r="UPB41" s="9"/>
      <c r="UPC41" s="9"/>
      <c r="UPD41" s="9"/>
      <c r="UPE41" s="9"/>
      <c r="UPF41" s="9"/>
      <c r="UPG41" s="9"/>
      <c r="UPH41" s="9"/>
      <c r="UPI41" s="9"/>
      <c r="UPJ41" s="9"/>
      <c r="UPK41" s="9"/>
      <c r="UPL41" s="9"/>
      <c r="UPM41" s="9"/>
      <c r="UPN41" s="9"/>
      <c r="UPO41" s="9"/>
      <c r="UPP41" s="9"/>
      <c r="UPQ41" s="9"/>
      <c r="UPR41" s="9"/>
      <c r="UPS41" s="9"/>
      <c r="UPT41" s="9"/>
      <c r="UPU41" s="9"/>
      <c r="UPV41" s="9"/>
      <c r="UPW41" s="9"/>
      <c r="UPX41" s="9"/>
      <c r="UPY41" s="9"/>
      <c r="UPZ41" s="9"/>
      <c r="UQA41" s="9"/>
      <c r="UQB41" s="9"/>
      <c r="UQC41" s="9"/>
      <c r="UQD41" s="9"/>
      <c r="UQE41" s="9"/>
      <c r="UQF41" s="9"/>
      <c r="UQG41" s="9"/>
      <c r="UQH41" s="9"/>
      <c r="UQI41" s="9"/>
      <c r="UQJ41" s="9"/>
      <c r="UQK41" s="9"/>
      <c r="UQL41" s="9"/>
      <c r="UQM41" s="9"/>
      <c r="UQN41" s="9"/>
      <c r="UQO41" s="9"/>
      <c r="UQP41" s="9"/>
      <c r="UQQ41" s="9"/>
      <c r="UQR41" s="9"/>
      <c r="UQS41" s="9"/>
      <c r="UQT41" s="9"/>
      <c r="UQU41" s="9"/>
      <c r="UQV41" s="9"/>
      <c r="UQW41" s="9"/>
      <c r="UQX41" s="9"/>
      <c r="UQY41" s="9"/>
      <c r="UQZ41" s="9"/>
      <c r="URA41" s="9"/>
      <c r="URB41" s="9"/>
      <c r="URC41" s="9"/>
      <c r="URD41" s="9"/>
      <c r="URE41" s="9"/>
      <c r="URF41" s="9"/>
      <c r="URG41" s="9"/>
      <c r="URH41" s="9"/>
      <c r="URI41" s="9"/>
      <c r="URJ41" s="9"/>
      <c r="URK41" s="9"/>
      <c r="URL41" s="9"/>
      <c r="URM41" s="9"/>
      <c r="URN41" s="9"/>
      <c r="URO41" s="9"/>
      <c r="URP41" s="9"/>
      <c r="URQ41" s="9"/>
      <c r="URR41" s="9"/>
      <c r="URS41" s="9"/>
      <c r="URT41" s="9"/>
      <c r="URU41" s="9"/>
      <c r="URV41" s="9"/>
      <c r="URW41" s="9"/>
      <c r="URX41" s="9"/>
      <c r="URY41" s="9"/>
      <c r="URZ41" s="9"/>
      <c r="USA41" s="9"/>
      <c r="USB41" s="9"/>
      <c r="USC41" s="9"/>
      <c r="USD41" s="9"/>
      <c r="USE41" s="9"/>
      <c r="USF41" s="9"/>
      <c r="USG41" s="9"/>
      <c r="USH41" s="9"/>
      <c r="USI41" s="9"/>
      <c r="USJ41" s="9"/>
      <c r="USK41" s="9"/>
      <c r="USL41" s="9"/>
      <c r="USM41" s="9"/>
      <c r="USN41" s="9"/>
      <c r="USO41" s="9"/>
      <c r="USP41" s="9"/>
      <c r="USQ41" s="9"/>
      <c r="USR41" s="9"/>
      <c r="USS41" s="9"/>
      <c r="UST41" s="9"/>
      <c r="USU41" s="9"/>
      <c r="USV41" s="9"/>
      <c r="USW41" s="9"/>
      <c r="USX41" s="9"/>
      <c r="USY41" s="9"/>
      <c r="USZ41" s="9"/>
      <c r="UTA41" s="9"/>
      <c r="UTB41" s="9"/>
      <c r="UTC41" s="9"/>
      <c r="UTD41" s="9"/>
      <c r="UTE41" s="9"/>
      <c r="UTF41" s="9"/>
      <c r="UTG41" s="9"/>
      <c r="UTH41" s="9"/>
      <c r="UTI41" s="9"/>
      <c r="UTJ41" s="9"/>
      <c r="UTK41" s="9"/>
      <c r="UTL41" s="9"/>
      <c r="UTM41" s="9"/>
      <c r="UTN41" s="9"/>
      <c r="UTO41" s="9"/>
      <c r="UTP41" s="9"/>
      <c r="UTQ41" s="9"/>
      <c r="UTR41" s="9"/>
      <c r="UTS41" s="9"/>
      <c r="UTT41" s="9"/>
      <c r="UTU41" s="9"/>
      <c r="UTV41" s="9"/>
      <c r="UTW41" s="9"/>
      <c r="UTX41" s="9"/>
      <c r="UTY41" s="9"/>
      <c r="UTZ41" s="9"/>
      <c r="UUA41" s="9"/>
      <c r="UUB41" s="9"/>
      <c r="UUC41" s="9"/>
      <c r="UUD41" s="9"/>
      <c r="UUE41" s="9"/>
      <c r="UUF41" s="9"/>
      <c r="UUG41" s="9"/>
      <c r="UUH41" s="9"/>
      <c r="UUI41" s="9"/>
      <c r="UUJ41" s="9"/>
      <c r="UUK41" s="9"/>
      <c r="UUL41" s="9"/>
      <c r="UUM41" s="9"/>
      <c r="UUN41" s="9"/>
      <c r="UUO41" s="9"/>
      <c r="UUP41" s="9"/>
      <c r="UUQ41" s="9"/>
      <c r="UUR41" s="9"/>
      <c r="UUS41" s="9"/>
      <c r="UUT41" s="9"/>
      <c r="UUU41" s="9"/>
      <c r="UUV41" s="9"/>
      <c r="UUW41" s="9"/>
      <c r="UUX41" s="9"/>
      <c r="UUY41" s="9"/>
      <c r="UUZ41" s="9"/>
      <c r="UVA41" s="9"/>
      <c r="UVB41" s="9"/>
      <c r="UVC41" s="9"/>
      <c r="UVD41" s="9"/>
      <c r="UVE41" s="9"/>
      <c r="UVF41" s="9"/>
      <c r="UVG41" s="9"/>
      <c r="UVH41" s="9"/>
      <c r="UVI41" s="9"/>
      <c r="UVJ41" s="9"/>
      <c r="UVK41" s="9"/>
      <c r="UVL41" s="9"/>
      <c r="UVM41" s="9"/>
      <c r="UVN41" s="9"/>
      <c r="UVO41" s="9"/>
      <c r="UVP41" s="9"/>
      <c r="UVQ41" s="9"/>
      <c r="UVR41" s="9"/>
      <c r="UVS41" s="9"/>
      <c r="UVT41" s="9"/>
      <c r="UVU41" s="9"/>
      <c r="UVV41" s="9"/>
      <c r="UVW41" s="9"/>
      <c r="UVX41" s="9"/>
      <c r="UVY41" s="9"/>
      <c r="UVZ41" s="9"/>
      <c r="UWA41" s="9"/>
      <c r="UWB41" s="9"/>
      <c r="UWC41" s="9"/>
      <c r="UWD41" s="9"/>
      <c r="UWE41" s="9"/>
      <c r="UWF41" s="9"/>
      <c r="UWG41" s="9"/>
      <c r="UWH41" s="9"/>
      <c r="UWI41" s="9"/>
      <c r="UWJ41" s="9"/>
      <c r="UWK41" s="9"/>
      <c r="UWL41" s="9"/>
      <c r="UWM41" s="9"/>
      <c r="UWN41" s="9"/>
      <c r="UWO41" s="9"/>
      <c r="UWP41" s="9"/>
      <c r="UWQ41" s="9"/>
      <c r="UWR41" s="9"/>
      <c r="UWS41" s="9"/>
      <c r="UWT41" s="9"/>
      <c r="UWU41" s="9"/>
      <c r="UWV41" s="9"/>
      <c r="UWW41" s="9"/>
      <c r="UWX41" s="9"/>
      <c r="UWY41" s="9"/>
      <c r="UWZ41" s="9"/>
      <c r="UXA41" s="9"/>
      <c r="UXB41" s="9"/>
      <c r="UXC41" s="9"/>
      <c r="UXD41" s="9"/>
      <c r="UXE41" s="9"/>
      <c r="UXF41" s="9"/>
      <c r="UXG41" s="9"/>
      <c r="UXH41" s="9"/>
      <c r="UXI41" s="9"/>
      <c r="UXJ41" s="9"/>
      <c r="UXK41" s="9"/>
      <c r="UXL41" s="9"/>
      <c r="UXM41" s="9"/>
      <c r="UXN41" s="9"/>
      <c r="UXO41" s="9"/>
      <c r="UXP41" s="9"/>
      <c r="UXQ41" s="9"/>
      <c r="UXR41" s="9"/>
      <c r="UXS41" s="9"/>
      <c r="UXT41" s="9"/>
      <c r="UXU41" s="9"/>
      <c r="UXV41" s="9"/>
      <c r="UXW41" s="9"/>
      <c r="UXX41" s="9"/>
      <c r="UXY41" s="9"/>
      <c r="UXZ41" s="9"/>
      <c r="UYA41" s="9"/>
      <c r="UYB41" s="9"/>
      <c r="UYC41" s="9"/>
      <c r="UYD41" s="9"/>
      <c r="UYE41" s="9"/>
      <c r="UYF41" s="9"/>
      <c r="UYG41" s="9"/>
      <c r="UYH41" s="9"/>
      <c r="UYI41" s="9"/>
      <c r="UYJ41" s="9"/>
      <c r="UYK41" s="9"/>
      <c r="UYL41" s="9"/>
      <c r="UYM41" s="9"/>
      <c r="UYN41" s="9"/>
      <c r="UYO41" s="9"/>
      <c r="UYP41" s="9"/>
      <c r="UYQ41" s="9"/>
      <c r="UYR41" s="9"/>
      <c r="UYS41" s="9"/>
      <c r="UYT41" s="9"/>
      <c r="UYU41" s="9"/>
      <c r="UYV41" s="9"/>
      <c r="UYW41" s="9"/>
      <c r="UYX41" s="9"/>
      <c r="UYY41" s="9"/>
      <c r="UYZ41" s="9"/>
      <c r="UZA41" s="9"/>
      <c r="UZB41" s="9"/>
      <c r="UZC41" s="9"/>
      <c r="UZD41" s="9"/>
      <c r="UZE41" s="9"/>
      <c r="UZF41" s="9"/>
      <c r="UZG41" s="9"/>
      <c r="UZH41" s="9"/>
      <c r="UZI41" s="9"/>
      <c r="UZJ41" s="9"/>
      <c r="UZK41" s="9"/>
      <c r="UZL41" s="9"/>
      <c r="UZM41" s="9"/>
      <c r="UZN41" s="9"/>
      <c r="UZO41" s="9"/>
      <c r="UZP41" s="9"/>
      <c r="UZQ41" s="9"/>
      <c r="UZR41" s="9"/>
      <c r="UZS41" s="9"/>
      <c r="UZT41" s="9"/>
      <c r="UZU41" s="9"/>
      <c r="UZV41" s="9"/>
      <c r="UZW41" s="9"/>
      <c r="UZX41" s="9"/>
      <c r="UZY41" s="9"/>
      <c r="UZZ41" s="9"/>
      <c r="VAA41" s="9"/>
      <c r="VAB41" s="9"/>
      <c r="VAC41" s="9"/>
      <c r="VAD41" s="9"/>
      <c r="VAE41" s="9"/>
      <c r="VAF41" s="9"/>
      <c r="VAG41" s="9"/>
      <c r="VAH41" s="9"/>
      <c r="VAI41" s="9"/>
      <c r="VAJ41" s="9"/>
      <c r="VAK41" s="9"/>
      <c r="VAL41" s="9"/>
      <c r="VAM41" s="9"/>
      <c r="VAN41" s="9"/>
      <c r="VAO41" s="9"/>
      <c r="VAP41" s="9"/>
      <c r="VAQ41" s="9"/>
      <c r="VAR41" s="9"/>
      <c r="VAS41" s="9"/>
      <c r="VAT41" s="9"/>
      <c r="VAU41" s="9"/>
      <c r="VAV41" s="9"/>
      <c r="VAW41" s="9"/>
      <c r="VAX41" s="9"/>
      <c r="VAY41" s="9"/>
      <c r="VAZ41" s="9"/>
      <c r="VBA41" s="9"/>
      <c r="VBB41" s="9"/>
      <c r="VBC41" s="9"/>
      <c r="VBD41" s="9"/>
      <c r="VBE41" s="9"/>
      <c r="VBF41" s="9"/>
      <c r="VBG41" s="9"/>
      <c r="VBH41" s="9"/>
      <c r="VBI41" s="9"/>
      <c r="VBJ41" s="9"/>
      <c r="VBK41" s="9"/>
      <c r="VBL41" s="9"/>
      <c r="VBM41" s="9"/>
      <c r="VBN41" s="9"/>
      <c r="VBO41" s="9"/>
      <c r="VBP41" s="9"/>
      <c r="VBQ41" s="9"/>
      <c r="VBR41" s="9"/>
      <c r="VBS41" s="9"/>
      <c r="VBT41" s="9"/>
      <c r="VBU41" s="9"/>
      <c r="VBV41" s="9"/>
      <c r="VBW41" s="9"/>
      <c r="VBX41" s="9"/>
      <c r="VBY41" s="9"/>
      <c r="VBZ41" s="9"/>
      <c r="VCA41" s="9"/>
      <c r="VCB41" s="9"/>
      <c r="VCC41" s="9"/>
      <c r="VCD41" s="9"/>
      <c r="VCE41" s="9"/>
      <c r="VCF41" s="9"/>
      <c r="VCG41" s="9"/>
      <c r="VCH41" s="9"/>
      <c r="VCI41" s="9"/>
      <c r="VCJ41" s="9"/>
      <c r="VCK41" s="9"/>
      <c r="VCL41" s="9"/>
      <c r="VCM41" s="9"/>
      <c r="VCN41" s="9"/>
      <c r="VCO41" s="9"/>
      <c r="VCP41" s="9"/>
      <c r="VCQ41" s="9"/>
      <c r="VCR41" s="9"/>
      <c r="VCS41" s="9"/>
      <c r="VCT41" s="9"/>
      <c r="VCU41" s="9"/>
      <c r="VCV41" s="9"/>
      <c r="VCW41" s="9"/>
      <c r="VCX41" s="9"/>
      <c r="VCY41" s="9"/>
      <c r="VCZ41" s="9"/>
      <c r="VDA41" s="9"/>
      <c r="VDB41" s="9"/>
      <c r="VDC41" s="9"/>
      <c r="VDD41" s="9"/>
      <c r="VDE41" s="9"/>
      <c r="VDF41" s="9"/>
      <c r="VDG41" s="9"/>
      <c r="VDH41" s="9"/>
      <c r="VDI41" s="9"/>
      <c r="VDJ41" s="9"/>
      <c r="VDK41" s="9"/>
      <c r="VDL41" s="9"/>
      <c r="VDM41" s="9"/>
      <c r="VDN41" s="9"/>
      <c r="VDO41" s="9"/>
      <c r="VDP41" s="9"/>
      <c r="VDQ41" s="9"/>
      <c r="VDR41" s="9"/>
      <c r="VDS41" s="9"/>
      <c r="VDT41" s="9"/>
      <c r="VDU41" s="9"/>
      <c r="VDV41" s="9"/>
      <c r="VDW41" s="9"/>
      <c r="VDX41" s="9"/>
      <c r="VDY41" s="9"/>
      <c r="VDZ41" s="9"/>
      <c r="VEA41" s="9"/>
      <c r="VEB41" s="9"/>
      <c r="VEC41" s="9"/>
      <c r="VED41" s="9"/>
      <c r="VEE41" s="9"/>
      <c r="VEF41" s="9"/>
      <c r="VEG41" s="9"/>
      <c r="VEH41" s="9"/>
      <c r="VEI41" s="9"/>
      <c r="VEJ41" s="9"/>
      <c r="VEK41" s="9"/>
      <c r="VEL41" s="9"/>
      <c r="VEM41" s="9"/>
      <c r="VEN41" s="9"/>
      <c r="VEO41" s="9"/>
      <c r="VEP41" s="9"/>
      <c r="VEQ41" s="9"/>
      <c r="VER41" s="9"/>
      <c r="VES41" s="9"/>
      <c r="VET41" s="9"/>
      <c r="VEU41" s="9"/>
      <c r="VEV41" s="9"/>
      <c r="VEW41" s="9"/>
      <c r="VEX41" s="9"/>
      <c r="VEY41" s="9"/>
      <c r="VEZ41" s="9"/>
      <c r="VFA41" s="9"/>
      <c r="VFB41" s="9"/>
      <c r="VFC41" s="9"/>
      <c r="VFD41" s="9"/>
      <c r="VFE41" s="9"/>
      <c r="VFF41" s="9"/>
      <c r="VFG41" s="9"/>
      <c r="VFH41" s="9"/>
      <c r="VFI41" s="9"/>
      <c r="VFJ41" s="9"/>
      <c r="VFK41" s="9"/>
      <c r="VFL41" s="9"/>
      <c r="VFM41" s="9"/>
      <c r="VFN41" s="9"/>
      <c r="VFO41" s="9"/>
      <c r="VFP41" s="9"/>
      <c r="VFQ41" s="9"/>
      <c r="VFR41" s="9"/>
      <c r="VFS41" s="9"/>
      <c r="VFT41" s="9"/>
      <c r="VFU41" s="9"/>
      <c r="VFV41" s="9"/>
      <c r="VFW41" s="9"/>
      <c r="VFX41" s="9"/>
      <c r="VFY41" s="9"/>
      <c r="VFZ41" s="9"/>
      <c r="VGA41" s="9"/>
      <c r="VGB41" s="9"/>
      <c r="VGC41" s="9"/>
      <c r="VGD41" s="9"/>
      <c r="VGE41" s="9"/>
      <c r="VGF41" s="9"/>
      <c r="VGG41" s="9"/>
      <c r="VGH41" s="9"/>
      <c r="VGI41" s="9"/>
      <c r="VGJ41" s="9"/>
      <c r="VGK41" s="9"/>
      <c r="VGL41" s="9"/>
      <c r="VGM41" s="9"/>
      <c r="VGN41" s="9"/>
      <c r="VGO41" s="9"/>
      <c r="VGP41" s="9"/>
      <c r="VGQ41" s="9"/>
      <c r="VGR41" s="9"/>
      <c r="VGS41" s="9"/>
      <c r="VGT41" s="9"/>
      <c r="VGU41" s="9"/>
      <c r="VGV41" s="9"/>
      <c r="VGW41" s="9"/>
      <c r="VGX41" s="9"/>
      <c r="VGY41" s="9"/>
      <c r="VGZ41" s="9"/>
      <c r="VHA41" s="9"/>
      <c r="VHB41" s="9"/>
      <c r="VHC41" s="9"/>
      <c r="VHD41" s="9"/>
      <c r="VHE41" s="9"/>
      <c r="VHF41" s="9"/>
      <c r="VHG41" s="9"/>
      <c r="VHH41" s="9"/>
      <c r="VHI41" s="9"/>
      <c r="VHJ41" s="9"/>
      <c r="VHK41" s="9"/>
      <c r="VHL41" s="9"/>
      <c r="VHM41" s="9"/>
      <c r="VHN41" s="9"/>
      <c r="VHO41" s="9"/>
      <c r="VHP41" s="9"/>
      <c r="VHQ41" s="9"/>
      <c r="VHR41" s="9"/>
      <c r="VHS41" s="9"/>
      <c r="VHT41" s="9"/>
      <c r="VHU41" s="9"/>
      <c r="VHV41" s="9"/>
      <c r="VHW41" s="9"/>
      <c r="VHX41" s="9"/>
      <c r="VHY41" s="9"/>
      <c r="VHZ41" s="9"/>
      <c r="VIA41" s="9"/>
      <c r="VIB41" s="9"/>
      <c r="VIC41" s="9"/>
      <c r="VID41" s="9"/>
      <c r="VIE41" s="9"/>
      <c r="VIF41" s="9"/>
      <c r="VIG41" s="9"/>
      <c r="VIH41" s="9"/>
      <c r="VII41" s="9"/>
      <c r="VIJ41" s="9"/>
      <c r="VIK41" s="9"/>
      <c r="VIL41" s="9"/>
      <c r="VIM41" s="9"/>
      <c r="VIN41" s="9"/>
      <c r="VIO41" s="9"/>
      <c r="VIP41" s="9"/>
      <c r="VIQ41" s="9"/>
      <c r="VIR41" s="9"/>
      <c r="VIS41" s="9"/>
      <c r="VIT41" s="9"/>
      <c r="VIU41" s="9"/>
      <c r="VIV41" s="9"/>
      <c r="VIW41" s="9"/>
      <c r="VIX41" s="9"/>
      <c r="VIY41" s="9"/>
      <c r="VIZ41" s="9"/>
      <c r="VJA41" s="9"/>
      <c r="VJB41" s="9"/>
      <c r="VJC41" s="9"/>
      <c r="VJD41" s="9"/>
      <c r="VJE41" s="9"/>
      <c r="VJF41" s="9"/>
      <c r="VJG41" s="9"/>
      <c r="VJH41" s="9"/>
      <c r="VJI41" s="9"/>
      <c r="VJJ41" s="9"/>
      <c r="VJK41" s="9"/>
      <c r="VJL41" s="9"/>
      <c r="VJM41" s="9"/>
      <c r="VJN41" s="9"/>
      <c r="VJO41" s="9"/>
      <c r="VJP41" s="9"/>
      <c r="VJQ41" s="9"/>
      <c r="VJR41" s="9"/>
      <c r="VJS41" s="9"/>
      <c r="VJT41" s="9"/>
      <c r="VJU41" s="9"/>
      <c r="VJV41" s="9"/>
      <c r="VJW41" s="9"/>
      <c r="VJX41" s="9"/>
      <c r="VJY41" s="9"/>
      <c r="VJZ41" s="9"/>
      <c r="VKA41" s="9"/>
      <c r="VKB41" s="9"/>
      <c r="VKC41" s="9"/>
      <c r="VKD41" s="9"/>
      <c r="VKE41" s="9"/>
      <c r="VKF41" s="9"/>
      <c r="VKG41" s="9"/>
      <c r="VKH41" s="9"/>
      <c r="VKI41" s="9"/>
      <c r="VKJ41" s="9"/>
      <c r="VKK41" s="9"/>
      <c r="VKL41" s="9"/>
      <c r="VKM41" s="9"/>
      <c r="VKN41" s="9"/>
      <c r="VKO41" s="9"/>
      <c r="VKP41" s="9"/>
      <c r="VKQ41" s="9"/>
      <c r="VKR41" s="9"/>
      <c r="VKS41" s="9"/>
      <c r="VKT41" s="9"/>
      <c r="VKU41" s="9"/>
      <c r="VKV41" s="9"/>
      <c r="VKW41" s="9"/>
      <c r="VKX41" s="9"/>
      <c r="VKY41" s="9"/>
      <c r="VKZ41" s="9"/>
      <c r="VLA41" s="9"/>
      <c r="VLB41" s="9"/>
      <c r="VLC41" s="9"/>
      <c r="VLD41" s="9"/>
      <c r="VLE41" s="9"/>
      <c r="VLF41" s="9"/>
      <c r="VLG41" s="9"/>
      <c r="VLH41" s="9"/>
      <c r="VLI41" s="9"/>
      <c r="VLJ41" s="9"/>
      <c r="VLK41" s="9"/>
      <c r="VLL41" s="9"/>
      <c r="VLM41" s="9"/>
      <c r="VLN41" s="9"/>
      <c r="VLO41" s="9"/>
      <c r="VLP41" s="9"/>
      <c r="VLQ41" s="9"/>
      <c r="VLR41" s="9"/>
      <c r="VLS41" s="9"/>
      <c r="VLT41" s="9"/>
      <c r="VLU41" s="9"/>
      <c r="VLV41" s="9"/>
      <c r="VLW41" s="9"/>
      <c r="VLX41" s="9"/>
      <c r="VLY41" s="9"/>
      <c r="VLZ41" s="9"/>
      <c r="VMA41" s="9"/>
      <c r="VMB41" s="9"/>
      <c r="VMC41" s="9"/>
      <c r="VMD41" s="9"/>
      <c r="VME41" s="9"/>
      <c r="VMF41" s="9"/>
      <c r="VMG41" s="9"/>
      <c r="VMH41" s="9"/>
      <c r="VMI41" s="9"/>
      <c r="VMJ41" s="9"/>
      <c r="VMK41" s="9"/>
      <c r="VML41" s="9"/>
      <c r="VMM41" s="9"/>
      <c r="VMN41" s="9"/>
      <c r="VMO41" s="9"/>
      <c r="VMP41" s="9"/>
      <c r="VMQ41" s="9"/>
      <c r="VMR41" s="9"/>
      <c r="VMS41" s="9"/>
      <c r="VMT41" s="9"/>
      <c r="VMU41" s="9"/>
      <c r="VMV41" s="9"/>
      <c r="VMW41" s="9"/>
      <c r="VMX41" s="9"/>
      <c r="VMY41" s="9"/>
      <c r="VMZ41" s="9"/>
      <c r="VNA41" s="9"/>
      <c r="VNB41" s="9"/>
      <c r="VNC41" s="9"/>
      <c r="VND41" s="9"/>
      <c r="VNE41" s="9"/>
      <c r="VNF41" s="9"/>
      <c r="VNG41" s="9"/>
      <c r="VNH41" s="9"/>
      <c r="VNI41" s="9"/>
      <c r="VNJ41" s="9"/>
      <c r="VNK41" s="9"/>
      <c r="VNL41" s="9"/>
      <c r="VNM41" s="9"/>
      <c r="VNN41" s="9"/>
      <c r="VNO41" s="9"/>
      <c r="VNP41" s="9"/>
      <c r="VNQ41" s="9"/>
      <c r="VNR41" s="9"/>
      <c r="VNS41" s="9"/>
      <c r="VNT41" s="9"/>
      <c r="VNU41" s="9"/>
      <c r="VNV41" s="9"/>
      <c r="VNW41" s="9"/>
      <c r="VNX41" s="9"/>
      <c r="VNY41" s="9"/>
      <c r="VNZ41" s="9"/>
      <c r="VOA41" s="9"/>
      <c r="VOB41" s="9"/>
      <c r="VOC41" s="9"/>
      <c r="VOD41" s="9"/>
      <c r="VOE41" s="9"/>
      <c r="VOF41" s="9"/>
      <c r="VOG41" s="9"/>
      <c r="VOH41" s="9"/>
      <c r="VOI41" s="9"/>
      <c r="VOJ41" s="9"/>
      <c r="VOK41" s="9"/>
      <c r="VOL41" s="9"/>
      <c r="VOM41" s="9"/>
      <c r="VON41" s="9"/>
      <c r="VOO41" s="9"/>
      <c r="VOP41" s="9"/>
      <c r="VOQ41" s="9"/>
      <c r="VOR41" s="9"/>
      <c r="VOS41" s="9"/>
      <c r="VOT41" s="9"/>
      <c r="VOU41" s="9"/>
      <c r="VOV41" s="9"/>
      <c r="VOW41" s="9"/>
      <c r="VOX41" s="9"/>
      <c r="VOY41" s="9"/>
      <c r="VOZ41" s="9"/>
      <c r="VPA41" s="9"/>
      <c r="VPB41" s="9"/>
      <c r="VPC41" s="9"/>
      <c r="VPD41" s="9"/>
      <c r="VPE41" s="9"/>
      <c r="VPF41" s="9"/>
      <c r="VPG41" s="9"/>
      <c r="VPH41" s="9"/>
      <c r="VPI41" s="9"/>
      <c r="VPJ41" s="9"/>
      <c r="VPK41" s="9"/>
      <c r="VPL41" s="9"/>
      <c r="VPM41" s="9"/>
      <c r="VPN41" s="9"/>
      <c r="VPO41" s="9"/>
      <c r="VPP41" s="9"/>
      <c r="VPQ41" s="9"/>
      <c r="VPR41" s="9"/>
      <c r="VPS41" s="9"/>
      <c r="VPT41" s="9"/>
      <c r="VPU41" s="9"/>
      <c r="VPV41" s="9"/>
      <c r="VPW41" s="9"/>
      <c r="VPX41" s="9"/>
      <c r="VPY41" s="9"/>
      <c r="VPZ41" s="9"/>
      <c r="VQA41" s="9"/>
      <c r="VQB41" s="9"/>
      <c r="VQC41" s="9"/>
      <c r="VQD41" s="9"/>
      <c r="VQE41" s="9"/>
      <c r="VQF41" s="9"/>
      <c r="VQG41" s="9"/>
      <c r="VQH41" s="9"/>
      <c r="VQI41" s="9"/>
      <c r="VQJ41" s="9"/>
      <c r="VQK41" s="9"/>
      <c r="VQL41" s="9"/>
      <c r="VQM41" s="9"/>
      <c r="VQN41" s="9"/>
      <c r="VQO41" s="9"/>
      <c r="VQP41" s="9"/>
      <c r="VQQ41" s="9"/>
      <c r="VQR41" s="9"/>
      <c r="VQS41" s="9"/>
      <c r="VQT41" s="9"/>
      <c r="VQU41" s="9"/>
      <c r="VQV41" s="9"/>
      <c r="VQW41" s="9"/>
      <c r="VQX41" s="9"/>
      <c r="VQY41" s="9"/>
      <c r="VQZ41" s="9"/>
      <c r="VRA41" s="9"/>
      <c r="VRB41" s="9"/>
      <c r="VRC41" s="9"/>
      <c r="VRD41" s="9"/>
      <c r="VRE41" s="9"/>
      <c r="VRF41" s="9"/>
      <c r="VRG41" s="9"/>
      <c r="VRH41" s="9"/>
      <c r="VRI41" s="9"/>
      <c r="VRJ41" s="9"/>
      <c r="VRK41" s="9"/>
      <c r="VRL41" s="9"/>
      <c r="VRM41" s="9"/>
      <c r="VRN41" s="9"/>
      <c r="VRO41" s="9"/>
      <c r="VRP41" s="9"/>
      <c r="VRQ41" s="9"/>
      <c r="VRR41" s="9"/>
      <c r="VRS41" s="9"/>
      <c r="VRT41" s="9"/>
      <c r="VRU41" s="9"/>
      <c r="VRV41" s="9"/>
      <c r="VRW41" s="9"/>
      <c r="VRX41" s="9"/>
      <c r="VRY41" s="9"/>
      <c r="VRZ41" s="9"/>
      <c r="VSA41" s="9"/>
      <c r="VSB41" s="9"/>
      <c r="VSC41" s="9"/>
      <c r="VSD41" s="9"/>
      <c r="VSE41" s="9"/>
      <c r="VSF41" s="9"/>
      <c r="VSG41" s="9"/>
      <c r="VSH41" s="9"/>
      <c r="VSI41" s="9"/>
      <c r="VSJ41" s="9"/>
      <c r="VSK41" s="9"/>
      <c r="VSL41" s="9"/>
      <c r="VSM41" s="9"/>
      <c r="VSN41" s="9"/>
      <c r="VSO41" s="9"/>
      <c r="VSP41" s="9"/>
      <c r="VSQ41" s="9"/>
      <c r="VSR41" s="9"/>
      <c r="VSS41" s="9"/>
      <c r="VST41" s="9"/>
      <c r="VSU41" s="9"/>
      <c r="VSV41" s="9"/>
      <c r="VSW41" s="9"/>
      <c r="VSX41" s="9"/>
      <c r="VSY41" s="9"/>
      <c r="VSZ41" s="9"/>
      <c r="VTA41" s="9"/>
      <c r="VTB41" s="9"/>
      <c r="VTC41" s="9"/>
      <c r="VTD41" s="9"/>
      <c r="VTE41" s="9"/>
      <c r="VTF41" s="9"/>
      <c r="VTG41" s="9"/>
      <c r="VTH41" s="9"/>
      <c r="VTI41" s="9"/>
      <c r="VTJ41" s="9"/>
      <c r="VTK41" s="9"/>
      <c r="VTL41" s="9"/>
      <c r="VTM41" s="9"/>
      <c r="VTN41" s="9"/>
      <c r="VTO41" s="9"/>
      <c r="VTP41" s="9"/>
      <c r="VTQ41" s="9"/>
      <c r="VTR41" s="9"/>
      <c r="VTS41" s="9"/>
      <c r="VTT41" s="9"/>
      <c r="VTU41" s="9"/>
      <c r="VTV41" s="9"/>
      <c r="VTW41" s="9"/>
      <c r="VTX41" s="9"/>
      <c r="VTY41" s="9"/>
      <c r="VTZ41" s="9"/>
      <c r="VUA41" s="9"/>
      <c r="VUB41" s="9"/>
      <c r="VUC41" s="9"/>
      <c r="VUD41" s="9"/>
      <c r="VUE41" s="9"/>
      <c r="VUF41" s="9"/>
      <c r="VUG41" s="9"/>
      <c r="VUH41" s="9"/>
      <c r="VUI41" s="9"/>
      <c r="VUJ41" s="9"/>
      <c r="VUK41" s="9"/>
      <c r="VUL41" s="9"/>
      <c r="VUM41" s="9"/>
      <c r="VUN41" s="9"/>
      <c r="VUO41" s="9"/>
      <c r="VUP41" s="9"/>
      <c r="VUQ41" s="9"/>
      <c r="VUR41" s="9"/>
      <c r="VUS41" s="9"/>
      <c r="VUT41" s="9"/>
      <c r="VUU41" s="9"/>
      <c r="VUV41" s="9"/>
      <c r="VUW41" s="9"/>
      <c r="VUX41" s="9"/>
      <c r="VUY41" s="9"/>
      <c r="VUZ41" s="9"/>
      <c r="VVA41" s="9"/>
      <c r="VVB41" s="9"/>
      <c r="VVC41" s="9"/>
      <c r="VVD41" s="9"/>
      <c r="VVE41" s="9"/>
      <c r="VVF41" s="9"/>
      <c r="VVG41" s="9"/>
      <c r="VVH41" s="9"/>
      <c r="VVI41" s="9"/>
      <c r="VVJ41" s="9"/>
      <c r="VVK41" s="9"/>
      <c r="VVL41" s="9"/>
      <c r="VVM41" s="9"/>
      <c r="VVN41" s="9"/>
      <c r="VVO41" s="9"/>
      <c r="VVP41" s="9"/>
      <c r="VVQ41" s="9"/>
      <c r="VVR41" s="9"/>
      <c r="VVS41" s="9"/>
      <c r="VVT41" s="9"/>
      <c r="VVU41" s="9"/>
      <c r="VVV41" s="9"/>
      <c r="VVW41" s="9"/>
      <c r="VVX41" s="9"/>
      <c r="VVY41" s="9"/>
      <c r="VVZ41" s="9"/>
      <c r="VWA41" s="9"/>
      <c r="VWB41" s="9"/>
      <c r="VWC41" s="9"/>
      <c r="VWD41" s="9"/>
      <c r="VWE41" s="9"/>
      <c r="VWF41" s="9"/>
      <c r="VWG41" s="9"/>
      <c r="VWH41" s="9"/>
      <c r="VWI41" s="9"/>
      <c r="VWJ41" s="9"/>
      <c r="VWK41" s="9"/>
      <c r="VWL41" s="9"/>
      <c r="VWM41" s="9"/>
      <c r="VWN41" s="9"/>
      <c r="VWO41" s="9"/>
      <c r="VWP41" s="9"/>
      <c r="VWQ41" s="9"/>
      <c r="VWR41" s="9"/>
      <c r="VWS41" s="9"/>
      <c r="VWT41" s="9"/>
      <c r="VWU41" s="9"/>
      <c r="VWV41" s="9"/>
      <c r="VWW41" s="9"/>
      <c r="VWX41" s="9"/>
      <c r="VWY41" s="9"/>
      <c r="VWZ41" s="9"/>
      <c r="VXA41" s="9"/>
      <c r="VXB41" s="9"/>
      <c r="VXC41" s="9"/>
      <c r="VXD41" s="9"/>
      <c r="VXE41" s="9"/>
      <c r="VXF41" s="9"/>
      <c r="VXG41" s="9"/>
      <c r="VXH41" s="9"/>
      <c r="VXI41" s="9"/>
      <c r="VXJ41" s="9"/>
      <c r="VXK41" s="9"/>
      <c r="VXL41" s="9"/>
      <c r="VXM41" s="9"/>
      <c r="VXN41" s="9"/>
      <c r="VXO41" s="9"/>
      <c r="VXP41" s="9"/>
      <c r="VXQ41" s="9"/>
      <c r="VXR41" s="9"/>
      <c r="VXS41" s="9"/>
      <c r="VXT41" s="9"/>
      <c r="VXU41" s="9"/>
      <c r="VXV41" s="9"/>
      <c r="VXW41" s="9"/>
      <c r="VXX41" s="9"/>
      <c r="VXY41" s="9"/>
      <c r="VXZ41" s="9"/>
      <c r="VYA41" s="9"/>
      <c r="VYB41" s="9"/>
      <c r="VYC41" s="9"/>
      <c r="VYD41" s="9"/>
      <c r="VYE41" s="9"/>
      <c r="VYF41" s="9"/>
      <c r="VYG41" s="9"/>
      <c r="VYH41" s="9"/>
      <c r="VYI41" s="9"/>
      <c r="VYJ41" s="9"/>
      <c r="VYK41" s="9"/>
      <c r="VYL41" s="9"/>
      <c r="VYM41" s="9"/>
      <c r="VYN41" s="9"/>
      <c r="VYO41" s="9"/>
      <c r="VYP41" s="9"/>
      <c r="VYQ41" s="9"/>
      <c r="VYR41" s="9"/>
      <c r="VYS41" s="9"/>
      <c r="VYT41" s="9"/>
      <c r="VYU41" s="9"/>
      <c r="VYV41" s="9"/>
      <c r="VYW41" s="9"/>
      <c r="VYX41" s="9"/>
      <c r="VYY41" s="9"/>
      <c r="VYZ41" s="9"/>
      <c r="VZA41" s="9"/>
      <c r="VZB41" s="9"/>
      <c r="VZC41" s="9"/>
      <c r="VZD41" s="9"/>
      <c r="VZE41" s="9"/>
      <c r="VZF41" s="9"/>
      <c r="VZG41" s="9"/>
      <c r="VZH41" s="9"/>
      <c r="VZI41" s="9"/>
      <c r="VZJ41" s="9"/>
      <c r="VZK41" s="9"/>
      <c r="VZL41" s="9"/>
      <c r="VZM41" s="9"/>
      <c r="VZN41" s="9"/>
      <c r="VZO41" s="9"/>
      <c r="VZP41" s="9"/>
      <c r="VZQ41" s="9"/>
      <c r="VZR41" s="9"/>
      <c r="VZS41" s="9"/>
      <c r="VZT41" s="9"/>
      <c r="VZU41" s="9"/>
      <c r="VZV41" s="9"/>
      <c r="VZW41" s="9"/>
      <c r="VZX41" s="9"/>
      <c r="VZY41" s="9"/>
      <c r="VZZ41" s="9"/>
      <c r="WAA41" s="9"/>
      <c r="WAB41" s="9"/>
      <c r="WAC41" s="9"/>
      <c r="WAD41" s="9"/>
      <c r="WAE41" s="9"/>
      <c r="WAF41" s="9"/>
      <c r="WAG41" s="9"/>
      <c r="WAH41" s="9"/>
      <c r="WAI41" s="9"/>
      <c r="WAJ41" s="9"/>
      <c r="WAK41" s="9"/>
      <c r="WAL41" s="9"/>
      <c r="WAM41" s="9"/>
      <c r="WAN41" s="9"/>
      <c r="WAO41" s="9"/>
      <c r="WAP41" s="9"/>
      <c r="WAQ41" s="9"/>
      <c r="WAR41" s="9"/>
      <c r="WAS41" s="9"/>
      <c r="WAT41" s="9"/>
      <c r="WAU41" s="9"/>
      <c r="WAV41" s="9"/>
      <c r="WAW41" s="9"/>
      <c r="WAX41" s="9"/>
      <c r="WAY41" s="9"/>
      <c r="WAZ41" s="9"/>
      <c r="WBA41" s="9"/>
      <c r="WBB41" s="9"/>
      <c r="WBC41" s="9"/>
      <c r="WBD41" s="9"/>
      <c r="WBE41" s="9"/>
      <c r="WBF41" s="9"/>
      <c r="WBG41" s="9"/>
      <c r="WBH41" s="9"/>
      <c r="WBI41" s="9"/>
      <c r="WBJ41" s="9"/>
      <c r="WBK41" s="9"/>
      <c r="WBL41" s="9"/>
      <c r="WBM41" s="9"/>
      <c r="WBN41" s="9"/>
      <c r="WBO41" s="9"/>
      <c r="WBP41" s="9"/>
      <c r="WBQ41" s="9"/>
      <c r="WBR41" s="9"/>
      <c r="WBS41" s="9"/>
      <c r="WBT41" s="9"/>
      <c r="WBU41" s="9"/>
      <c r="WBV41" s="9"/>
      <c r="WBW41" s="9"/>
      <c r="WBX41" s="9"/>
      <c r="WBY41" s="9"/>
      <c r="WBZ41" s="9"/>
      <c r="WCA41" s="9"/>
      <c r="WCB41" s="9"/>
      <c r="WCC41" s="9"/>
      <c r="WCD41" s="9"/>
      <c r="WCE41" s="9"/>
      <c r="WCF41" s="9"/>
      <c r="WCG41" s="9"/>
      <c r="WCH41" s="9"/>
      <c r="WCI41" s="9"/>
      <c r="WCJ41" s="9"/>
      <c r="WCK41" s="9"/>
      <c r="WCL41" s="9"/>
      <c r="WCM41" s="9"/>
      <c r="WCN41" s="9"/>
      <c r="WCO41" s="9"/>
      <c r="WCP41" s="9"/>
      <c r="WCQ41" s="9"/>
      <c r="WCR41" s="9"/>
      <c r="WCS41" s="9"/>
      <c r="WCT41" s="9"/>
      <c r="WCU41" s="9"/>
      <c r="WCV41" s="9"/>
      <c r="WCW41" s="9"/>
      <c r="WCX41" s="9"/>
      <c r="WCY41" s="9"/>
      <c r="WCZ41" s="9"/>
      <c r="WDA41" s="9"/>
      <c r="WDB41" s="9"/>
      <c r="WDC41" s="9"/>
      <c r="WDD41" s="9"/>
      <c r="WDE41" s="9"/>
      <c r="WDF41" s="9"/>
      <c r="WDG41" s="9"/>
      <c r="WDH41" s="9"/>
      <c r="WDI41" s="9"/>
      <c r="WDJ41" s="9"/>
      <c r="WDK41" s="9"/>
      <c r="WDL41" s="9"/>
      <c r="WDM41" s="9"/>
      <c r="WDN41" s="9"/>
      <c r="WDO41" s="9"/>
      <c r="WDP41" s="9"/>
      <c r="WDQ41" s="9"/>
      <c r="WDR41" s="9"/>
      <c r="WDS41" s="9"/>
      <c r="WDT41" s="9"/>
      <c r="WDU41" s="9"/>
      <c r="WDV41" s="9"/>
      <c r="WDW41" s="9"/>
      <c r="WDX41" s="9"/>
      <c r="WDY41" s="9"/>
      <c r="WDZ41" s="9"/>
      <c r="WEA41" s="9"/>
      <c r="WEB41" s="9"/>
      <c r="WEC41" s="9"/>
      <c r="WED41" s="9"/>
      <c r="WEE41" s="9"/>
      <c r="WEF41" s="9"/>
      <c r="WEG41" s="9"/>
      <c r="WEH41" s="9"/>
      <c r="WEI41" s="9"/>
      <c r="WEJ41" s="9"/>
      <c r="WEK41" s="9"/>
      <c r="WEL41" s="9"/>
      <c r="WEM41" s="9"/>
      <c r="WEN41" s="9"/>
      <c r="WEO41" s="9"/>
      <c r="WEP41" s="9"/>
      <c r="WEQ41" s="9"/>
      <c r="WER41" s="9"/>
      <c r="WES41" s="9"/>
      <c r="WET41" s="9"/>
      <c r="WEU41" s="9"/>
      <c r="WEV41" s="9"/>
      <c r="WEW41" s="9"/>
      <c r="WEX41" s="9"/>
      <c r="WEY41" s="9"/>
      <c r="WEZ41" s="9"/>
      <c r="WFA41" s="9"/>
      <c r="WFB41" s="9"/>
      <c r="WFC41" s="9"/>
      <c r="WFD41" s="9"/>
      <c r="WFE41" s="9"/>
      <c r="WFF41" s="9"/>
      <c r="WFG41" s="9"/>
      <c r="WFH41" s="9"/>
      <c r="WFI41" s="9"/>
      <c r="WFJ41" s="9"/>
      <c r="WFK41" s="9"/>
      <c r="WFL41" s="9"/>
      <c r="WFM41" s="9"/>
      <c r="WFN41" s="9"/>
      <c r="WFO41" s="9"/>
      <c r="WFP41" s="9"/>
      <c r="WFQ41" s="9"/>
      <c r="WFR41" s="9"/>
      <c r="WFS41" s="9"/>
      <c r="WFT41" s="9"/>
      <c r="WFU41" s="9"/>
      <c r="WFV41" s="9"/>
      <c r="WFW41" s="9"/>
      <c r="WFX41" s="9"/>
      <c r="WFY41" s="9"/>
      <c r="WFZ41" s="9"/>
      <c r="WGA41" s="9"/>
      <c r="WGB41" s="9"/>
      <c r="WGC41" s="9"/>
      <c r="WGD41" s="9"/>
      <c r="WGE41" s="9"/>
      <c r="WGF41" s="9"/>
      <c r="WGG41" s="9"/>
      <c r="WGH41" s="9"/>
      <c r="WGI41" s="9"/>
      <c r="WGJ41" s="9"/>
      <c r="WGK41" s="9"/>
      <c r="WGL41" s="9"/>
      <c r="WGM41" s="9"/>
      <c r="WGN41" s="9"/>
      <c r="WGO41" s="9"/>
      <c r="WGP41" s="9"/>
      <c r="WGQ41" s="9"/>
      <c r="WGR41" s="9"/>
      <c r="WGS41" s="9"/>
      <c r="WGT41" s="9"/>
      <c r="WGU41" s="9"/>
      <c r="WGV41" s="9"/>
      <c r="WGW41" s="9"/>
      <c r="WGX41" s="9"/>
      <c r="WGY41" s="9"/>
      <c r="WGZ41" s="9"/>
      <c r="WHA41" s="9"/>
      <c r="WHB41" s="9"/>
      <c r="WHC41" s="9"/>
      <c r="WHD41" s="9"/>
      <c r="WHE41" s="9"/>
      <c r="WHF41" s="9"/>
      <c r="WHG41" s="9"/>
      <c r="WHH41" s="9"/>
      <c r="WHI41" s="9"/>
      <c r="WHJ41" s="9"/>
      <c r="WHK41" s="9"/>
      <c r="WHL41" s="9"/>
      <c r="WHM41" s="9"/>
      <c r="WHN41" s="9"/>
      <c r="WHO41" s="9"/>
      <c r="WHP41" s="9"/>
      <c r="WHQ41" s="9"/>
      <c r="WHR41" s="9"/>
      <c r="WHS41" s="9"/>
      <c r="WHT41" s="9"/>
      <c r="WHU41" s="9"/>
      <c r="WHV41" s="9"/>
      <c r="WHW41" s="9"/>
      <c r="WHX41" s="9"/>
      <c r="WHY41" s="9"/>
      <c r="WHZ41" s="9"/>
      <c r="WIA41" s="9"/>
      <c r="WIB41" s="9"/>
      <c r="WIC41" s="9"/>
      <c r="WID41" s="9"/>
      <c r="WIE41" s="9"/>
      <c r="WIF41" s="9"/>
      <c r="WIG41" s="9"/>
      <c r="WIH41" s="9"/>
      <c r="WII41" s="9"/>
      <c r="WIJ41" s="9"/>
      <c r="WIK41" s="9"/>
      <c r="WIL41" s="9"/>
      <c r="WIM41" s="9"/>
      <c r="WIN41" s="9"/>
      <c r="WIO41" s="9"/>
      <c r="WIP41" s="9"/>
      <c r="WIQ41" s="9"/>
      <c r="WIR41" s="9"/>
      <c r="WIS41" s="9"/>
      <c r="WIT41" s="9"/>
      <c r="WIU41" s="9"/>
      <c r="WIV41" s="9"/>
      <c r="WIW41" s="9"/>
      <c r="WIX41" s="9"/>
      <c r="WIY41" s="9"/>
      <c r="WIZ41" s="9"/>
      <c r="WJA41" s="9"/>
      <c r="WJB41" s="9"/>
      <c r="WJC41" s="9"/>
      <c r="WJD41" s="9"/>
      <c r="WJE41" s="9"/>
      <c r="WJF41" s="9"/>
      <c r="WJG41" s="9"/>
      <c r="WJH41" s="9"/>
      <c r="WJI41" s="9"/>
      <c r="WJJ41" s="9"/>
      <c r="WJK41" s="9"/>
      <c r="WJL41" s="9"/>
      <c r="WJM41" s="9"/>
      <c r="WJN41" s="9"/>
      <c r="WJO41" s="9"/>
      <c r="WJP41" s="9"/>
      <c r="WJQ41" s="9"/>
      <c r="WJR41" s="9"/>
      <c r="WJS41" s="9"/>
      <c r="WJT41" s="9"/>
      <c r="WJU41" s="9"/>
      <c r="WJV41" s="9"/>
      <c r="WJW41" s="9"/>
      <c r="WJX41" s="9"/>
      <c r="WJY41" s="9"/>
      <c r="WJZ41" s="9"/>
      <c r="WKA41" s="9"/>
      <c r="WKB41" s="9"/>
      <c r="WKC41" s="9"/>
      <c r="WKD41" s="9"/>
      <c r="WKE41" s="9"/>
      <c r="WKF41" s="9"/>
      <c r="WKG41" s="9"/>
      <c r="WKH41" s="9"/>
      <c r="WKI41" s="9"/>
      <c r="WKJ41" s="9"/>
      <c r="WKK41" s="9"/>
      <c r="WKL41" s="9"/>
      <c r="WKM41" s="9"/>
      <c r="WKN41" s="9"/>
      <c r="WKO41" s="9"/>
      <c r="WKP41" s="9"/>
      <c r="WKQ41" s="9"/>
      <c r="WKR41" s="9"/>
      <c r="WKS41" s="9"/>
      <c r="WKT41" s="9"/>
      <c r="WKU41" s="9"/>
      <c r="WKV41" s="9"/>
      <c r="WKW41" s="9"/>
      <c r="WKX41" s="9"/>
      <c r="WKY41" s="9"/>
      <c r="WKZ41" s="9"/>
      <c r="WLA41" s="9"/>
      <c r="WLB41" s="9"/>
      <c r="WLC41" s="9"/>
      <c r="WLD41" s="9"/>
      <c r="WLE41" s="9"/>
      <c r="WLF41" s="9"/>
      <c r="WLG41" s="9"/>
      <c r="WLH41" s="9"/>
      <c r="WLI41" s="9"/>
      <c r="WLJ41" s="9"/>
      <c r="WLK41" s="9"/>
      <c r="WLL41" s="9"/>
      <c r="WLM41" s="9"/>
      <c r="WLN41" s="9"/>
      <c r="WLO41" s="9"/>
      <c r="WLP41" s="9"/>
      <c r="WLQ41" s="9"/>
      <c r="WLR41" s="9"/>
      <c r="WLS41" s="9"/>
      <c r="WLT41" s="9"/>
      <c r="WLU41" s="9"/>
      <c r="WLV41" s="9"/>
      <c r="WLW41" s="9"/>
      <c r="WLX41" s="9"/>
      <c r="WLY41" s="9"/>
      <c r="WLZ41" s="9"/>
      <c r="WMA41" s="9"/>
      <c r="WMB41" s="9"/>
      <c r="WMC41" s="9"/>
      <c r="WMD41" s="9"/>
      <c r="WME41" s="9"/>
      <c r="WMF41" s="9"/>
      <c r="WMG41" s="9"/>
      <c r="WMH41" s="9"/>
      <c r="WMI41" s="9"/>
      <c r="WMJ41" s="9"/>
      <c r="WMK41" s="9"/>
      <c r="WML41" s="9"/>
      <c r="WMM41" s="9"/>
      <c r="WMN41" s="9"/>
      <c r="WMO41" s="9"/>
      <c r="WMP41" s="9"/>
      <c r="WMQ41" s="9"/>
      <c r="WMR41" s="9"/>
      <c r="WMS41" s="9"/>
      <c r="WMT41" s="9"/>
      <c r="WMU41" s="9"/>
      <c r="WMV41" s="9"/>
      <c r="WMW41" s="9"/>
      <c r="WMX41" s="9"/>
      <c r="WMY41" s="9"/>
      <c r="WMZ41" s="9"/>
      <c r="WNA41" s="9"/>
      <c r="WNB41" s="9"/>
      <c r="WNC41" s="9"/>
      <c r="WND41" s="9"/>
      <c r="WNE41" s="9"/>
      <c r="WNF41" s="9"/>
      <c r="WNG41" s="9"/>
      <c r="WNH41" s="9"/>
      <c r="WNI41" s="9"/>
      <c r="WNJ41" s="9"/>
      <c r="WNK41" s="9"/>
      <c r="WNL41" s="9"/>
      <c r="WNM41" s="9"/>
      <c r="WNN41" s="9"/>
      <c r="WNO41" s="9"/>
      <c r="WNP41" s="9"/>
      <c r="WNQ41" s="9"/>
      <c r="WNR41" s="9"/>
      <c r="WNS41" s="9"/>
      <c r="WNT41" s="9"/>
      <c r="WNU41" s="9"/>
      <c r="WNV41" s="9"/>
      <c r="WNW41" s="9"/>
      <c r="WNX41" s="9"/>
      <c r="WNY41" s="9"/>
      <c r="WNZ41" s="9"/>
      <c r="WOA41" s="9"/>
      <c r="WOB41" s="9"/>
      <c r="WOC41" s="9"/>
      <c r="WOD41" s="9"/>
      <c r="WOE41" s="9"/>
      <c r="WOF41" s="9"/>
      <c r="WOG41" s="9"/>
      <c r="WOH41" s="9"/>
      <c r="WOI41" s="9"/>
      <c r="WOJ41" s="9"/>
      <c r="WOK41" s="9"/>
      <c r="WOL41" s="9"/>
      <c r="WOM41" s="9"/>
      <c r="WON41" s="9"/>
      <c r="WOO41" s="9"/>
      <c r="WOP41" s="9"/>
      <c r="WOQ41" s="9"/>
      <c r="WOR41" s="9"/>
      <c r="WOS41" s="9"/>
      <c r="WOT41" s="9"/>
      <c r="WOU41" s="9"/>
      <c r="WOV41" s="9"/>
      <c r="WOW41" s="9"/>
      <c r="WOX41" s="9"/>
      <c r="WOY41" s="9"/>
      <c r="WOZ41" s="9"/>
      <c r="WPA41" s="9"/>
      <c r="WPB41" s="9"/>
      <c r="WPC41" s="9"/>
      <c r="WPD41" s="9"/>
      <c r="WPE41" s="9"/>
      <c r="WPF41" s="9"/>
      <c r="WPG41" s="9"/>
      <c r="WPH41" s="9"/>
      <c r="WPI41" s="9"/>
      <c r="WPJ41" s="9"/>
      <c r="WPK41" s="9"/>
      <c r="WPL41" s="9"/>
      <c r="WPM41" s="9"/>
      <c r="WPN41" s="9"/>
      <c r="WPO41" s="9"/>
      <c r="WPP41" s="9"/>
      <c r="WPQ41" s="9"/>
      <c r="WPR41" s="9"/>
      <c r="WPS41" s="9"/>
      <c r="WPT41" s="9"/>
      <c r="WPU41" s="9"/>
      <c r="WPV41" s="9"/>
      <c r="WPW41" s="9"/>
      <c r="WPX41" s="9"/>
      <c r="WPY41" s="9"/>
      <c r="WPZ41" s="9"/>
      <c r="WQA41" s="9"/>
      <c r="WQB41" s="9"/>
      <c r="WQC41" s="9"/>
      <c r="WQD41" s="9"/>
      <c r="WQE41" s="9"/>
      <c r="WQF41" s="9"/>
      <c r="WQG41" s="9"/>
      <c r="WQH41" s="9"/>
      <c r="WQI41" s="9"/>
      <c r="WQJ41" s="9"/>
      <c r="WQK41" s="9"/>
      <c r="WQL41" s="9"/>
      <c r="WQM41" s="9"/>
      <c r="WQN41" s="9"/>
      <c r="WQO41" s="9"/>
      <c r="WQP41" s="9"/>
      <c r="WQQ41" s="9"/>
      <c r="WQR41" s="9"/>
      <c r="WQS41" s="9"/>
      <c r="WQT41" s="9"/>
      <c r="WQU41" s="9"/>
      <c r="WQV41" s="9"/>
      <c r="WQW41" s="9"/>
      <c r="WQX41" s="9"/>
      <c r="WQY41" s="9"/>
      <c r="WQZ41" s="9"/>
      <c r="WRA41" s="9"/>
      <c r="WRB41" s="9"/>
      <c r="WRC41" s="9"/>
      <c r="WRD41" s="9"/>
      <c r="WRE41" s="9"/>
      <c r="WRF41" s="9"/>
      <c r="WRG41" s="9"/>
      <c r="WRH41" s="9"/>
      <c r="WRI41" s="9"/>
      <c r="WRJ41" s="9"/>
      <c r="WRK41" s="9"/>
      <c r="WRL41" s="9"/>
      <c r="WRM41" s="9"/>
      <c r="WRN41" s="9"/>
      <c r="WRO41" s="9"/>
      <c r="WRP41" s="9"/>
      <c r="WRQ41" s="9"/>
      <c r="WRR41" s="9"/>
      <c r="WRS41" s="9"/>
      <c r="WRT41" s="9"/>
      <c r="WRU41" s="9"/>
      <c r="WRV41" s="9"/>
      <c r="WRW41" s="9"/>
      <c r="WRX41" s="9"/>
      <c r="WRY41" s="9"/>
      <c r="WRZ41" s="9"/>
      <c r="WSA41" s="9"/>
      <c r="WSB41" s="9"/>
      <c r="WSC41" s="9"/>
      <c r="WSD41" s="9"/>
      <c r="WSE41" s="9"/>
      <c r="WSF41" s="9"/>
      <c r="WSG41" s="9"/>
      <c r="WSH41" s="9"/>
      <c r="WSI41" s="9"/>
      <c r="WSJ41" s="9"/>
      <c r="WSK41" s="9"/>
      <c r="WSL41" s="9"/>
      <c r="WSM41" s="9"/>
      <c r="WSN41" s="9"/>
      <c r="WSO41" s="9"/>
      <c r="WSP41" s="9"/>
      <c r="WSQ41" s="9"/>
      <c r="WSR41" s="9"/>
      <c r="WSS41" s="9"/>
      <c r="WST41" s="9"/>
      <c r="WSU41" s="9"/>
      <c r="WSV41" s="9"/>
      <c r="WSW41" s="9"/>
      <c r="WSX41" s="9"/>
      <c r="WSY41" s="9"/>
      <c r="WSZ41" s="9"/>
      <c r="WTA41" s="9"/>
      <c r="WTB41" s="9"/>
      <c r="WTC41" s="9"/>
      <c r="WTD41" s="9"/>
      <c r="WTE41" s="9"/>
      <c r="WTF41" s="9"/>
      <c r="WTG41" s="9"/>
      <c r="WTH41" s="9"/>
      <c r="WTI41" s="9"/>
      <c r="WTJ41" s="9"/>
      <c r="WTK41" s="9"/>
      <c r="WTL41" s="9"/>
      <c r="WTM41" s="9"/>
      <c r="WTN41" s="9"/>
      <c r="WTO41" s="9"/>
      <c r="WTP41" s="9"/>
      <c r="WTQ41" s="9"/>
      <c r="WTR41" s="9"/>
      <c r="WTS41" s="9"/>
      <c r="WTT41" s="9"/>
      <c r="WTU41" s="9"/>
      <c r="WTV41" s="9"/>
      <c r="WTW41" s="9"/>
      <c r="WTX41" s="9"/>
      <c r="WTY41" s="9"/>
      <c r="WTZ41" s="9"/>
      <c r="WUA41" s="9"/>
      <c r="WUB41" s="9"/>
      <c r="WUC41" s="9"/>
      <c r="WUD41" s="9"/>
      <c r="WUE41" s="9"/>
      <c r="WUF41" s="9"/>
      <c r="WUG41" s="9"/>
      <c r="WUH41" s="9"/>
      <c r="WUI41" s="9"/>
      <c r="WUJ41" s="9"/>
    </row>
    <row r="42" spans="1:16104" s="10" customFormat="1" ht="15.75" customHeight="1" x14ac:dyDescent="0.2">
      <c r="A42" s="22">
        <v>210029</v>
      </c>
      <c r="B42" s="22" t="s">
        <v>110</v>
      </c>
      <c r="C42" s="118">
        <f>VLOOKUP(A42,'[5]FY24 Revenue Split'!$A$4:$F$57,4,FALSE)</f>
        <v>802740031.72143054</v>
      </c>
      <c r="D42" s="71">
        <f>IFERROR(VLOOKUP($A42,'PAU Performance'!$A:$F,6,FALSE),"")</f>
        <v>22.582550032559958</v>
      </c>
      <c r="E42" s="51">
        <f>IFERROR(D42/$D$53*Savings!$C$8*Savings!$C$16,"")</f>
        <v>-3.0773488752823168E-3</v>
      </c>
      <c r="F42" s="88">
        <f t="shared" si="11"/>
        <v>-2470311.1337620355</v>
      </c>
      <c r="G42" s="53">
        <f>IFERROR(F42*Savings!$C$9*Savings!$C$16/$F$53,"")</f>
        <v>-1855309.3969103985</v>
      </c>
      <c r="H42" s="20">
        <f>IFERROR(VLOOKUP(A42,'PAU Performance'!A:C,3,FALSE),"")</f>
        <v>5.4051099999999998E-2</v>
      </c>
      <c r="I42" s="21">
        <f>H42/$H$53*Savings!$C$8*Savings!$C$17</f>
        <v>-2.0478720798827936E-3</v>
      </c>
      <c r="J42" s="88">
        <f t="shared" si="1"/>
        <v>-1643908.8983665456</v>
      </c>
      <c r="K42" s="53">
        <f>IFERROR(J42*Savings!$C$9*Savings!$C$17/$J$53,"")</f>
        <v>-1659429.8478748084</v>
      </c>
      <c r="L42" s="88">
        <f t="shared" si="2"/>
        <v>-3514739.2447852069</v>
      </c>
      <c r="M42" s="70">
        <f t="shared" si="10"/>
        <v>-4.3784277672661315E-3</v>
      </c>
      <c r="N42" s="128">
        <f t="shared" si="12"/>
        <v>-5.7842776726613155E-4</v>
      </c>
      <c r="O42" s="129">
        <f t="shared" si="13"/>
        <v>-464327.12424377067</v>
      </c>
      <c r="P42" s="129">
        <f t="shared" si="9"/>
        <v>-415274.52540300379</v>
      </c>
      <c r="Q42" s="130">
        <f t="shared" si="6"/>
        <v>-5.1732131075171511E-4</v>
      </c>
      <c r="R42" s="129">
        <f t="shared" si="7"/>
        <v>3099464.7193822032</v>
      </c>
      <c r="S42" s="128">
        <f t="shared" si="8"/>
        <v>3.8611064565144165E-3</v>
      </c>
      <c r="T42" s="121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9"/>
      <c r="CEJ42" s="9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9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9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9"/>
      <c r="DGD42" s="9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9"/>
      <c r="DJU42" s="9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9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9"/>
      <c r="DRV42" s="9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9"/>
      <c r="DVM42" s="9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9"/>
      <c r="DZD42" s="9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9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9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9"/>
      <c r="EDN42" s="9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9"/>
      <c r="EHE42" s="9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9"/>
      <c r="EKV42" s="9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9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9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9"/>
      <c r="EPF42" s="9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9"/>
      <c r="ESW42" s="9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9"/>
      <c r="EWN42" s="9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9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9"/>
      <c r="FAF42" s="9"/>
      <c r="FAG42" s="9"/>
      <c r="FAH42" s="9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9"/>
      <c r="FAV42" s="9"/>
      <c r="FAW42" s="9"/>
      <c r="FAX42" s="9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9"/>
      <c r="FEO42" s="9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9"/>
      <c r="FIF42" s="9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9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9"/>
      <c r="FQG42" s="9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9"/>
      <c r="FTX42" s="9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9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9"/>
      <c r="GOF42" s="9"/>
      <c r="GOG42" s="9"/>
      <c r="GOH42" s="9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9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9"/>
      <c r="GVR42" s="9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9"/>
      <c r="GZI42" s="9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9"/>
      <c r="HCZ42" s="9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9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9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9"/>
      <c r="HHJ42" s="9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9"/>
      <c r="HLA42" s="9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9"/>
      <c r="HOR42" s="9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9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9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9"/>
      <c r="HTB42" s="9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9"/>
      <c r="HWS42" s="9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9"/>
      <c r="IAJ42" s="9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9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9"/>
      <c r="IBP42" s="9"/>
      <c r="IBQ42" s="9"/>
      <c r="IBR42" s="9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9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9"/>
      <c r="IET42" s="9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9"/>
      <c r="IIK42" s="9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9"/>
      <c r="IMB42" s="9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9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9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9"/>
      <c r="IQL42" s="9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9"/>
      <c r="IUC42" s="9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9"/>
      <c r="IXT42" s="9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9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9"/>
      <c r="JOZ42" s="9"/>
      <c r="JPA42" s="9"/>
      <c r="JPB42" s="9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9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9"/>
      <c r="JZN42" s="9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9"/>
      <c r="KDE42" s="9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9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9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9"/>
      <c r="KLF42" s="9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9"/>
      <c r="KOW42" s="9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9"/>
      <c r="KSN42" s="9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9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9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9"/>
      <c r="KWX42" s="9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9"/>
      <c r="KZV42" s="9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9"/>
      <c r="LAO42" s="9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9"/>
      <c r="LBH42" s="9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9"/>
      <c r="LCA42" s="9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9"/>
      <c r="LDM42" s="9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9"/>
      <c r="LEF42" s="9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9"/>
      <c r="LEY42" s="9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9"/>
      <c r="LFR42" s="9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9"/>
      <c r="LHD42" s="9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9"/>
      <c r="LHW42" s="9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9"/>
      <c r="LIP42" s="9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9"/>
      <c r="LJI42" s="9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9"/>
      <c r="LKU42" s="9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9"/>
      <c r="LLN42" s="9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9"/>
      <c r="LMG42" s="9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9"/>
      <c r="LMZ42" s="9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9"/>
      <c r="LOL42" s="9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9"/>
      <c r="LPE42" s="9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9"/>
      <c r="LPX42" s="9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9"/>
      <c r="LQQ42" s="9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9"/>
      <c r="LSV42" s="9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9"/>
      <c r="LTO42" s="9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9"/>
      <c r="LUH42" s="9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9"/>
      <c r="LWM42" s="9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9"/>
      <c r="LXF42" s="9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9"/>
      <c r="LXY42" s="9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9"/>
      <c r="MAD42" s="9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9"/>
      <c r="MAW42" s="9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9"/>
      <c r="MBP42" s="9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9"/>
      <c r="MDU42" s="9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9"/>
      <c r="MEN42" s="9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9"/>
      <c r="MFG42" s="9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9"/>
      <c r="MHL42" s="9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9"/>
      <c r="MIE42" s="9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9"/>
      <c r="MIX42" s="9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9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9"/>
      <c r="MLC42" s="9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9"/>
      <c r="MLV42" s="9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9"/>
      <c r="MMO42" s="9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9"/>
      <c r="MNH42" s="9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9"/>
      <c r="MOT42" s="9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9"/>
      <c r="MPM42" s="9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9"/>
      <c r="MQF42" s="9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9"/>
      <c r="MQY42" s="9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9"/>
      <c r="MSK42" s="9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9"/>
      <c r="MTD42" s="9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9"/>
      <c r="MTW42" s="9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9"/>
      <c r="MUP42" s="9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9"/>
      <c r="MWB42" s="9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9"/>
      <c r="MWU42" s="9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9"/>
      <c r="MXN42" s="9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9"/>
      <c r="MYG42" s="9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9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9"/>
      <c r="NAL42" s="9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9"/>
      <c r="NBE42" s="9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9"/>
      <c r="NBX42" s="9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9"/>
      <c r="NEC42" s="9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9"/>
      <c r="NEV42" s="9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9"/>
      <c r="NFO42" s="9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9"/>
      <c r="NHT42" s="9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9"/>
      <c r="NIM42" s="9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9"/>
      <c r="NJF42" s="9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9"/>
      <c r="NLK42" s="9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9"/>
      <c r="NMD42" s="9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9"/>
      <c r="NMW42" s="9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9"/>
      <c r="NPB42" s="9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9"/>
      <c r="NPU42" s="9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9"/>
      <c r="NQN42" s="9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9"/>
      <c r="NSS42" s="9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9"/>
      <c r="NTL42" s="9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9"/>
      <c r="NUE42" s="9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9"/>
      <c r="NUX42" s="9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9"/>
      <c r="NWJ42" s="9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9"/>
      <c r="NXC42" s="9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9"/>
      <c r="NXV42" s="9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9"/>
      <c r="NYO42" s="9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9"/>
      <c r="OAA42" s="9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9"/>
      <c r="OAT42" s="9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9"/>
      <c r="OBM42" s="9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9"/>
      <c r="OCF42" s="9"/>
      <c r="OCG42" s="9"/>
      <c r="OCH42" s="9"/>
      <c r="OCI42" s="9"/>
      <c r="OCJ42" s="9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9"/>
      <c r="ODR42" s="9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9"/>
      <c r="OEK42" s="9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9"/>
      <c r="OFD42" s="9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9"/>
      <c r="OFW42" s="9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9"/>
      <c r="OHI42" s="9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9"/>
      <c r="OIB42" s="9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9"/>
      <c r="OIU42" s="9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9"/>
      <c r="OJN42" s="9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9"/>
      <c r="OLS42" s="9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9"/>
      <c r="OML42" s="9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9"/>
      <c r="ONE42" s="9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9"/>
      <c r="OPJ42" s="9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9"/>
      <c r="OQC42" s="9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9"/>
      <c r="OQV42" s="9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9"/>
      <c r="OTA42" s="9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9"/>
      <c r="OTT42" s="9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9"/>
      <c r="OUM42" s="9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9"/>
      <c r="OWR42" s="9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9"/>
      <c r="OXK42" s="9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9"/>
      <c r="OYD42" s="9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9"/>
      <c r="PAI42" s="9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9"/>
      <c r="PBB42" s="9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9"/>
      <c r="PBU42" s="9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9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9"/>
      <c r="PDZ42" s="9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9"/>
      <c r="PES42" s="9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9"/>
      <c r="PFL42" s="9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9"/>
      <c r="PGE42" s="9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9"/>
      <c r="PHQ42" s="9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9"/>
      <c r="PIJ42" s="9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9"/>
      <c r="PJC42" s="9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9"/>
      <c r="PJV42" s="9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9"/>
      <c r="PLH42" s="9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9"/>
      <c r="PMA42" s="9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9"/>
      <c r="PMT42" s="9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9"/>
      <c r="PNM42" s="9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9"/>
      <c r="POY42" s="9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9"/>
      <c r="PPR42" s="9"/>
      <c r="PPS42" s="9"/>
      <c r="PPT42" s="9"/>
      <c r="PPU42" s="9"/>
      <c r="PPV42" s="9"/>
      <c r="PPW42" s="9"/>
      <c r="PPX42" s="9"/>
      <c r="PPY42" s="9"/>
      <c r="PPZ42" s="9"/>
      <c r="PQA42" s="9"/>
      <c r="PQB42" s="9"/>
      <c r="PQC42" s="9"/>
      <c r="PQD42" s="9"/>
      <c r="PQE42" s="9"/>
      <c r="PQF42" s="9"/>
      <c r="PQG42" s="9"/>
      <c r="PQH42" s="9"/>
      <c r="PQI42" s="9"/>
      <c r="PQJ42" s="9"/>
      <c r="PQK42" s="9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9"/>
      <c r="PRD42" s="9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9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9"/>
      <c r="PTI42" s="9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9"/>
      <c r="PUB42" s="9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9"/>
      <c r="PUU42" s="9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9"/>
      <c r="PWZ42" s="9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9"/>
      <c r="PXS42" s="9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9"/>
      <c r="PYL42" s="9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9"/>
      <c r="QAQ42" s="9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9"/>
      <c r="QBJ42" s="9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9"/>
      <c r="QCC42" s="9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9"/>
      <c r="QEH42" s="9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9"/>
      <c r="QFA42" s="9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9"/>
      <c r="QFT42" s="9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9"/>
      <c r="QHY42" s="9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9"/>
      <c r="QIR42" s="9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9"/>
      <c r="QJK42" s="9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9"/>
      <c r="QLP42" s="9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9"/>
      <c r="QMI42" s="9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9"/>
      <c r="QNB42" s="9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9"/>
      <c r="QNU42" s="9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9"/>
      <c r="QPG42" s="9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9"/>
      <c r="QPZ42" s="9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9"/>
      <c r="QQS42" s="9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9"/>
      <c r="QRL42" s="9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9"/>
      <c r="QSX42" s="9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9"/>
      <c r="QTQ42" s="9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9"/>
      <c r="QUJ42" s="9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9"/>
      <c r="QVC42" s="9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9"/>
      <c r="QWO42" s="9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9"/>
      <c r="QXH42" s="9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9"/>
      <c r="QYA42" s="9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9"/>
      <c r="QYT42" s="9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9"/>
      <c r="RAF42" s="9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9"/>
      <c r="RAY42" s="9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9"/>
      <c r="RBR42" s="9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9"/>
      <c r="RCK42" s="9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9"/>
      <c r="REP42" s="9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9"/>
      <c r="RFI42" s="9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9"/>
      <c r="RGB42" s="9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9"/>
      <c r="RIG42" s="9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9"/>
      <c r="RIZ42" s="9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9"/>
      <c r="RJS42" s="9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9"/>
      <c r="RLX42" s="9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9"/>
      <c r="RMQ42" s="9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9"/>
      <c r="RNJ42" s="9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9"/>
      <c r="RPO42" s="9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9"/>
      <c r="RQH42" s="9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9"/>
      <c r="RRA42" s="9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9"/>
      <c r="RTF42" s="9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9"/>
      <c r="RTY42" s="9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9"/>
      <c r="RUR42" s="9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9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9"/>
      <c r="RWW42" s="9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9"/>
      <c r="RXP42" s="9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9"/>
      <c r="RYI42" s="9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9"/>
      <c r="RZB42" s="9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9"/>
      <c r="SAN42" s="9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9"/>
      <c r="SBG42" s="9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9"/>
      <c r="SBZ42" s="9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9"/>
      <c r="SCS42" s="9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9"/>
      <c r="SEE42" s="9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9"/>
      <c r="SEX42" s="9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9"/>
      <c r="SFQ42" s="9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9"/>
      <c r="SGJ42" s="9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9"/>
      <c r="SHV42" s="9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9"/>
      <c r="SIO42" s="9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9"/>
      <c r="SJH42" s="9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9"/>
      <c r="SKA42" s="9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9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9"/>
      <c r="SMF42" s="9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9"/>
      <c r="SMY42" s="9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9"/>
      <c r="SNR42" s="9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9"/>
      <c r="SPW42" s="9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9"/>
      <c r="SQP42" s="9"/>
      <c r="SQQ42" s="9"/>
      <c r="SQR42" s="9"/>
      <c r="SQS42" s="9"/>
      <c r="SQT42" s="9"/>
      <c r="SQU42" s="9"/>
      <c r="SQV42" s="9"/>
      <c r="SQW42" s="9"/>
      <c r="SQX42" s="9"/>
      <c r="SQY42" s="9"/>
      <c r="SQZ42" s="9"/>
      <c r="SRA42" s="9"/>
      <c r="SRB42" s="9"/>
      <c r="SRC42" s="9"/>
      <c r="SRD42" s="9"/>
      <c r="SRE42" s="9"/>
      <c r="SRF42" s="9"/>
      <c r="SRG42" s="9"/>
      <c r="SRH42" s="9"/>
      <c r="SRI42" s="9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9"/>
      <c r="STN42" s="9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9"/>
      <c r="SUG42" s="9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9"/>
      <c r="SUZ42" s="9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9"/>
      <c r="SXE42" s="9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9"/>
      <c r="SXX42" s="9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9"/>
      <c r="SYQ42" s="9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9"/>
      <c r="TAV42" s="9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9"/>
      <c r="TBO42" s="9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9"/>
      <c r="TCH42" s="9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9"/>
      <c r="TEM42" s="9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9"/>
      <c r="TFF42" s="9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9"/>
      <c r="TFY42" s="9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9"/>
      <c r="TGR42" s="9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9"/>
      <c r="TID42" s="9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9"/>
      <c r="TIW42" s="9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9"/>
      <c r="TJP42" s="9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9"/>
      <c r="TKI42" s="9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9"/>
      <c r="TLU42" s="9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9"/>
      <c r="TMN42" s="9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9"/>
      <c r="TNG42" s="9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9"/>
      <c r="TNZ42" s="9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9"/>
      <c r="TPL42" s="9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9"/>
      <c r="TQE42" s="9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9"/>
      <c r="TQX42" s="9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9"/>
      <c r="TRQ42" s="9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9"/>
      <c r="TTC42" s="9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9"/>
      <c r="TTV42" s="9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9"/>
      <c r="TUO42" s="9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9"/>
      <c r="TVH42" s="9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9"/>
      <c r="TXM42" s="9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9"/>
      <c r="TYF42" s="9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9"/>
      <c r="TYY42" s="9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9"/>
      <c r="UBD42" s="9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9"/>
      <c r="UBW42" s="9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9"/>
      <c r="UCP42" s="9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9"/>
      <c r="UEH42" s="9"/>
      <c r="UEI42" s="9"/>
      <c r="UEJ42" s="9"/>
      <c r="UEK42" s="9"/>
      <c r="UEL42" s="9"/>
      <c r="UEM42" s="9"/>
      <c r="UEN42" s="9"/>
      <c r="UEO42" s="9"/>
      <c r="UEP42" s="9"/>
      <c r="UEQ42" s="9"/>
      <c r="UER42" s="9"/>
      <c r="UES42" s="9"/>
      <c r="UET42" s="9"/>
      <c r="UEU42" s="9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9"/>
      <c r="UFN42" s="9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9"/>
      <c r="UGG42" s="9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9"/>
      <c r="UIL42" s="9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9"/>
      <c r="UJE42" s="9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9"/>
      <c r="UJX42" s="9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9"/>
      <c r="UMC42" s="9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9"/>
      <c r="UMV42" s="9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9"/>
      <c r="UNO42" s="9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9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9"/>
      <c r="UPT42" s="9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9"/>
      <c r="UQM42" s="9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9"/>
      <c r="URF42" s="9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9"/>
      <c r="URY42" s="9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9"/>
      <c r="UTK42" s="9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9"/>
      <c r="UUD42" s="9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9"/>
      <c r="UUW42" s="9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9"/>
      <c r="UVP42" s="9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9"/>
      <c r="UXB42" s="9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9"/>
      <c r="UXU42" s="9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9"/>
      <c r="UYN42" s="9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9"/>
      <c r="UZG42" s="9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9"/>
      <c r="VAS42" s="9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9"/>
      <c r="VBL42" s="9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9"/>
      <c r="VCE42" s="9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9"/>
      <c r="VCX42" s="9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9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9"/>
      <c r="VFC42" s="9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9"/>
      <c r="VFV42" s="9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9"/>
      <c r="VGO42" s="9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9"/>
      <c r="VIT42" s="9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9"/>
      <c r="VJM42" s="9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9"/>
      <c r="VKF42" s="9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9"/>
      <c r="VMK42" s="9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9"/>
      <c r="VND42" s="9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9"/>
      <c r="VNW42" s="9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9"/>
      <c r="VQB42" s="9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9"/>
      <c r="VQU42" s="9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9"/>
      <c r="VRN42" s="9"/>
      <c r="VRO42" s="9"/>
      <c r="VRP42" s="9"/>
      <c r="VRQ42" s="9"/>
      <c r="VRR42" s="9"/>
      <c r="VRS42" s="9"/>
      <c r="VRT42" s="9"/>
      <c r="VRU42" s="9"/>
      <c r="VRV42" s="9"/>
      <c r="VRW42" s="9"/>
      <c r="VRX42" s="9"/>
      <c r="VRY42" s="9"/>
      <c r="VRZ42" s="9"/>
      <c r="VSA42" s="9"/>
      <c r="VSB42" s="9"/>
      <c r="VSC42" s="9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9"/>
      <c r="VTS42" s="9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</row>
    <row r="43" spans="1:16104" ht="15.75" customHeight="1" x14ac:dyDescent="0.2">
      <c r="A43" s="22">
        <v>210043</v>
      </c>
      <c r="B43" s="22" t="s">
        <v>95</v>
      </c>
      <c r="C43" s="118">
        <f>VLOOKUP(A43,'[5]FY24 Revenue Split'!$A$4:$F$57,4,FALSE)</f>
        <v>520032689.70072818</v>
      </c>
      <c r="D43" s="71">
        <f>IFERROR(VLOOKUP($A43,'PAU Performance'!$A:$F,6,FALSE),"")</f>
        <v>11.973127850824556</v>
      </c>
      <c r="E43" s="51">
        <f>IFERROR(D43/$D$53*Savings!$C$8*Savings!$C$16,"")</f>
        <v>-1.6315912716775469E-3</v>
      </c>
      <c r="F43" s="88">
        <f t="shared" si="11"/>
        <v>-848480.79750270629</v>
      </c>
      <c r="G43" s="53">
        <f>IFERROR(F43*Savings!$C$9*Savings!$C$16/$F$53,"")</f>
        <v>-637245.3960110927</v>
      </c>
      <c r="H43" s="20">
        <f>IFERROR(VLOOKUP(A43,'PAU Performance'!A:C,3,FALSE),"")</f>
        <v>8.3932499999999993E-2</v>
      </c>
      <c r="I43" s="21">
        <f>H43/$H$53*Savings!$C$8*Savings!$C$17</f>
        <v>-3.1800097194092723E-3</v>
      </c>
      <c r="J43" s="88">
        <f t="shared" si="1"/>
        <v>-1653709.0076588618</v>
      </c>
      <c r="K43" s="53">
        <f>IFERROR(J43*Savings!$C$9*Savings!$C$17/$J$53,"")</f>
        <v>-1669322.4848015043</v>
      </c>
      <c r="L43" s="88">
        <f t="shared" si="2"/>
        <v>-2306567.880812597</v>
      </c>
      <c r="M43" s="70">
        <f t="shared" si="10"/>
        <v>-4.435428630727033E-3</v>
      </c>
      <c r="N43" s="128">
        <f t="shared" si="12"/>
        <v>-6.3542863072703305E-4</v>
      </c>
      <c r="O43" s="129">
        <f t="shared" si="13"/>
        <v>-330443.65994982974</v>
      </c>
      <c r="P43" s="129">
        <f t="shared" si="9"/>
        <v>-298252.60932655295</v>
      </c>
      <c r="Q43" s="130">
        <f t="shared" si="6"/>
        <v>-5.7352665559965723E-4</v>
      </c>
      <c r="R43" s="129">
        <f t="shared" si="7"/>
        <v>2008315.2714860439</v>
      </c>
      <c r="S43" s="128">
        <f t="shared" si="8"/>
        <v>3.8619019751273756E-3</v>
      </c>
      <c r="T43" s="121"/>
    </row>
    <row r="44" spans="1:16104" ht="15.75" customHeight="1" x14ac:dyDescent="0.2">
      <c r="A44" s="22">
        <v>210051</v>
      </c>
      <c r="B44" s="22" t="s">
        <v>100</v>
      </c>
      <c r="C44" s="118">
        <f>VLOOKUP(A44,'[5]FY24 Revenue Split'!$A$4:$F$57,4,FALSE)</f>
        <v>300037284.9478721</v>
      </c>
      <c r="D44" s="71">
        <f>IFERROR(VLOOKUP($A44,'PAU Performance'!$A:$F,6,FALSE),"")</f>
        <v>12.999824779413</v>
      </c>
      <c r="E44" s="51">
        <f>IFERROR(D44/$D$53*Savings!$C$8*Savings!$C$16,"")</f>
        <v>-1.7715003888450957E-3</v>
      </c>
      <c r="F44" s="88">
        <f t="shared" si="11"/>
        <v>-531516.1669531822</v>
      </c>
      <c r="G44" s="53">
        <f>IFERROR(F44*Savings!$C$9*Savings!$C$16/$F$53,"")</f>
        <v>-399191.39159457322</v>
      </c>
      <c r="H44" s="20">
        <f>IFERROR(VLOOKUP(A44,'PAU Performance'!A:C,3,FALSE),"")</f>
        <v>8.3318799999999998E-2</v>
      </c>
      <c r="I44" s="21">
        <f>H44/$H$53*Savings!$C$8*Savings!$C$17</f>
        <v>-3.1567580354393988E-3</v>
      </c>
      <c r="J44" s="88">
        <f t="shared" si="1"/>
        <v>-947145.11019061587</v>
      </c>
      <c r="K44" s="53">
        <f>IFERROR(J44*Savings!$C$9*Savings!$C$17/$J$53,"")</f>
        <v>-956087.57132509479</v>
      </c>
      <c r="L44" s="88">
        <f t="shared" si="2"/>
        <v>-1355278.9629196681</v>
      </c>
      <c r="M44" s="70">
        <f t="shared" si="10"/>
        <v>-4.517035151665006E-3</v>
      </c>
      <c r="N44" s="128">
        <f t="shared" si="12"/>
        <v>-7.1703515166500606E-4</v>
      </c>
      <c r="O44" s="129">
        <f t="shared" si="13"/>
        <v>-215137.28011775413</v>
      </c>
      <c r="P44" s="129">
        <f t="shared" si="9"/>
        <v>-196222.66066652033</v>
      </c>
      <c r="Q44" s="130">
        <f t="shared" si="6"/>
        <v>-6.5399425508270309E-4</v>
      </c>
      <c r="R44" s="129">
        <f t="shared" si="7"/>
        <v>1159056.3022531478</v>
      </c>
      <c r="S44" s="128">
        <f t="shared" si="8"/>
        <v>3.8630408965823031E-3</v>
      </c>
      <c r="T44" s="121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0"/>
      <c r="BGI44" s="10"/>
      <c r="BGJ44" s="10"/>
      <c r="BGK44" s="10"/>
      <c r="BGL44" s="10"/>
      <c r="BGM44" s="10"/>
      <c r="BGN44" s="10"/>
      <c r="BGO44" s="10"/>
      <c r="BGP44" s="10"/>
      <c r="BGQ44" s="10"/>
      <c r="BGR44" s="10"/>
      <c r="BGS44" s="10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0"/>
      <c r="BHK44" s="10"/>
      <c r="BHL44" s="10"/>
      <c r="BHM44" s="10"/>
      <c r="BHN44" s="10"/>
      <c r="BHO44" s="10"/>
      <c r="BHP44" s="10"/>
      <c r="BHQ44" s="10"/>
      <c r="BHR44" s="10"/>
      <c r="BHS44" s="10"/>
      <c r="BHT44" s="10"/>
      <c r="BHU44" s="10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0"/>
      <c r="BIM44" s="10"/>
      <c r="BIN44" s="10"/>
      <c r="BIO44" s="10"/>
      <c r="BIP44" s="10"/>
      <c r="BIQ44" s="10"/>
      <c r="BIR44" s="10"/>
      <c r="BIS44" s="10"/>
      <c r="BIT44" s="10"/>
      <c r="BIU44" s="10"/>
      <c r="BIV44" s="10"/>
      <c r="BIW44" s="10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0"/>
      <c r="BJO44" s="10"/>
      <c r="BJP44" s="10"/>
      <c r="BJQ44" s="10"/>
      <c r="BJR44" s="10"/>
      <c r="BJS44" s="10"/>
      <c r="BJT44" s="10"/>
      <c r="BJU44" s="10"/>
      <c r="BJV44" s="10"/>
      <c r="BJW44" s="10"/>
      <c r="BJX44" s="10"/>
      <c r="BJY44" s="10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0"/>
      <c r="BKQ44" s="10"/>
      <c r="BKR44" s="10"/>
      <c r="BKS44" s="10"/>
      <c r="BKT44" s="10"/>
      <c r="BKU44" s="10"/>
      <c r="BKV44" s="10"/>
      <c r="BKW44" s="10"/>
      <c r="BKX44" s="10"/>
      <c r="BKY44" s="10"/>
      <c r="BKZ44" s="10"/>
      <c r="BLA44" s="10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0"/>
      <c r="BLS44" s="10"/>
      <c r="BLT44" s="10"/>
      <c r="BLU44" s="10"/>
      <c r="BLV44" s="10"/>
      <c r="BLW44" s="10"/>
      <c r="BLX44" s="10"/>
      <c r="BLY44" s="10"/>
      <c r="BLZ44" s="10"/>
      <c r="BMA44" s="10"/>
      <c r="BMB44" s="10"/>
      <c r="BMC44" s="10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0"/>
      <c r="BMU44" s="10"/>
      <c r="BMV44" s="10"/>
      <c r="BMW44" s="10"/>
      <c r="BMX44" s="10"/>
      <c r="BMY44" s="10"/>
      <c r="BMZ44" s="10"/>
      <c r="BNA44" s="10"/>
      <c r="BNB44" s="10"/>
      <c r="BNC44" s="10"/>
      <c r="BND44" s="10"/>
      <c r="BNE44" s="10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0"/>
      <c r="BNW44" s="10"/>
      <c r="BNX44" s="10"/>
      <c r="BNY44" s="10"/>
      <c r="BNZ44" s="10"/>
      <c r="BOA44" s="10"/>
      <c r="BOB44" s="10"/>
      <c r="BOC44" s="10"/>
      <c r="BOD44" s="10"/>
      <c r="BOE44" s="10"/>
      <c r="BOF44" s="10"/>
      <c r="BOG44" s="10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0"/>
      <c r="BOY44" s="10"/>
      <c r="BOZ44" s="10"/>
      <c r="BPA44" s="10"/>
      <c r="BPB44" s="10"/>
      <c r="BPC44" s="10"/>
      <c r="BPD44" s="10"/>
      <c r="BPE44" s="10"/>
      <c r="BPF44" s="10"/>
      <c r="BPG44" s="10"/>
      <c r="BPH44" s="10"/>
      <c r="BPI44" s="10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0"/>
      <c r="BQA44" s="10"/>
      <c r="BQB44" s="10"/>
      <c r="BQC44" s="10"/>
      <c r="BQD44" s="10"/>
      <c r="BQE44" s="10"/>
      <c r="BQF44" s="10"/>
      <c r="BQG44" s="10"/>
      <c r="BQH44" s="10"/>
      <c r="BQI44" s="10"/>
      <c r="BQJ44" s="10"/>
      <c r="BQK44" s="10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0"/>
      <c r="BRC44" s="10"/>
      <c r="BRD44" s="10"/>
      <c r="BRE44" s="10"/>
      <c r="BRF44" s="10"/>
      <c r="BRG44" s="10"/>
      <c r="BRH44" s="10"/>
      <c r="BRI44" s="10"/>
      <c r="BRJ44" s="10"/>
      <c r="BRK44" s="10"/>
      <c r="BRL44" s="10"/>
      <c r="BRM44" s="10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0"/>
      <c r="BSE44" s="10"/>
      <c r="BSF44" s="10"/>
      <c r="BSG44" s="10"/>
      <c r="BSH44" s="10"/>
      <c r="BSI44" s="10"/>
      <c r="BSJ44" s="10"/>
      <c r="BSK44" s="10"/>
      <c r="BSL44" s="10"/>
      <c r="BSM44" s="10"/>
      <c r="BSN44" s="10"/>
      <c r="BSO44" s="10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0"/>
      <c r="BTG44" s="10"/>
      <c r="BTH44" s="10"/>
      <c r="BTI44" s="10"/>
      <c r="BTJ44" s="10"/>
      <c r="BTK44" s="10"/>
      <c r="BTL44" s="10"/>
      <c r="BTM44" s="10"/>
      <c r="BTN44" s="10"/>
      <c r="BTO44" s="10"/>
      <c r="BTP44" s="10"/>
      <c r="BTQ44" s="10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0"/>
      <c r="BUI44" s="10"/>
      <c r="BUJ44" s="10"/>
      <c r="BUK44" s="10"/>
      <c r="BUL44" s="10"/>
      <c r="BUM44" s="10"/>
      <c r="BUN44" s="10"/>
      <c r="BUO44" s="10"/>
      <c r="BUP44" s="10"/>
      <c r="BUQ44" s="10"/>
      <c r="BUR44" s="10"/>
      <c r="BUS44" s="10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0"/>
      <c r="BVK44" s="10"/>
      <c r="BVL44" s="10"/>
      <c r="BVM44" s="10"/>
      <c r="BVN44" s="10"/>
      <c r="BVO44" s="10"/>
      <c r="BVP44" s="10"/>
      <c r="BVQ44" s="10"/>
      <c r="BVR44" s="10"/>
      <c r="BVS44" s="10"/>
      <c r="BVT44" s="10"/>
      <c r="BVU44" s="10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0"/>
      <c r="BWM44" s="10"/>
      <c r="BWN44" s="10"/>
      <c r="BWO44" s="10"/>
      <c r="BWP44" s="10"/>
      <c r="BWQ44" s="10"/>
      <c r="BWR44" s="10"/>
      <c r="BWS44" s="10"/>
      <c r="BWT44" s="10"/>
      <c r="BWU44" s="10"/>
      <c r="BWV44" s="10"/>
      <c r="BWW44" s="10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0"/>
      <c r="BXO44" s="10"/>
      <c r="BXP44" s="10"/>
      <c r="BXQ44" s="10"/>
      <c r="BXR44" s="10"/>
      <c r="BXS44" s="10"/>
      <c r="BXT44" s="10"/>
      <c r="BXU44" s="10"/>
      <c r="BXV44" s="10"/>
      <c r="BXW44" s="10"/>
      <c r="BXX44" s="10"/>
      <c r="BXY44" s="10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0"/>
      <c r="BYQ44" s="10"/>
      <c r="BYR44" s="10"/>
      <c r="BYS44" s="10"/>
      <c r="BYT44" s="10"/>
      <c r="BYU44" s="10"/>
      <c r="BYV44" s="10"/>
      <c r="BYW44" s="10"/>
      <c r="BYX44" s="10"/>
      <c r="BYY44" s="10"/>
      <c r="BYZ44" s="10"/>
      <c r="BZA44" s="10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0"/>
      <c r="BZS44" s="10"/>
      <c r="BZT44" s="10"/>
      <c r="BZU44" s="10"/>
      <c r="BZV44" s="10"/>
      <c r="BZW44" s="10"/>
      <c r="BZX44" s="10"/>
      <c r="BZY44" s="10"/>
      <c r="BZZ44" s="10"/>
      <c r="CAA44" s="10"/>
      <c r="CAB44" s="10"/>
      <c r="CAC44" s="10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0"/>
      <c r="CAU44" s="10"/>
      <c r="CAV44" s="10"/>
      <c r="CAW44" s="10"/>
      <c r="CAX44" s="10"/>
      <c r="CAY44" s="10"/>
      <c r="CAZ44" s="10"/>
      <c r="CBA44" s="10"/>
      <c r="CBB44" s="10"/>
      <c r="CBC44" s="10"/>
      <c r="CBD44" s="10"/>
      <c r="CBE44" s="10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0"/>
      <c r="CBW44" s="10"/>
      <c r="CBX44" s="10"/>
      <c r="CBY44" s="10"/>
      <c r="CBZ44" s="10"/>
      <c r="CCA44" s="10"/>
      <c r="CCB44" s="10"/>
      <c r="CCC44" s="10"/>
      <c r="CCD44" s="10"/>
      <c r="CCE44" s="10"/>
      <c r="CCF44" s="10"/>
      <c r="CCG44" s="10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0"/>
      <c r="CCY44" s="10"/>
      <c r="CCZ44" s="10"/>
      <c r="CDA44" s="10"/>
      <c r="CDB44" s="10"/>
      <c r="CDC44" s="10"/>
      <c r="CDD44" s="10"/>
      <c r="CDE44" s="10"/>
      <c r="CDF44" s="10"/>
      <c r="CDG44" s="10"/>
      <c r="CDH44" s="10"/>
      <c r="CDI44" s="10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0"/>
      <c r="CEA44" s="10"/>
      <c r="CEB44" s="10"/>
      <c r="CEC44" s="10"/>
      <c r="CED44" s="10"/>
      <c r="CEE44" s="10"/>
      <c r="CEF44" s="10"/>
      <c r="CEG44" s="10"/>
      <c r="CEH44" s="10"/>
      <c r="CEI44" s="10"/>
      <c r="CEJ44" s="10"/>
      <c r="CEK44" s="10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0"/>
      <c r="CFC44" s="10"/>
      <c r="CFD44" s="10"/>
      <c r="CFE44" s="10"/>
      <c r="CFF44" s="10"/>
      <c r="CFG44" s="10"/>
      <c r="CFH44" s="10"/>
      <c r="CFI44" s="10"/>
      <c r="CFJ44" s="10"/>
      <c r="CFK44" s="10"/>
      <c r="CFL44" s="10"/>
      <c r="CFM44" s="10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0"/>
      <c r="CGE44" s="10"/>
      <c r="CGF44" s="10"/>
      <c r="CGG44" s="10"/>
      <c r="CGH44" s="10"/>
      <c r="CGI44" s="10"/>
      <c r="CGJ44" s="10"/>
      <c r="CGK44" s="10"/>
      <c r="CGL44" s="10"/>
      <c r="CGM44" s="10"/>
      <c r="CGN44" s="10"/>
      <c r="CGO44" s="10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0"/>
      <c r="CHG44" s="10"/>
      <c r="CHH44" s="10"/>
      <c r="CHI44" s="10"/>
      <c r="CHJ44" s="10"/>
      <c r="CHK44" s="10"/>
      <c r="CHL44" s="10"/>
      <c r="CHM44" s="10"/>
      <c r="CHN44" s="10"/>
      <c r="CHO44" s="10"/>
      <c r="CHP44" s="10"/>
      <c r="CHQ44" s="10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0"/>
      <c r="CII44" s="10"/>
      <c r="CIJ44" s="10"/>
      <c r="CIK44" s="10"/>
      <c r="CIL44" s="10"/>
      <c r="CIM44" s="10"/>
      <c r="CIN44" s="10"/>
      <c r="CIO44" s="10"/>
      <c r="CIP44" s="10"/>
      <c r="CIQ44" s="10"/>
      <c r="CIR44" s="10"/>
      <c r="CIS44" s="10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0"/>
      <c r="CJK44" s="10"/>
      <c r="CJL44" s="10"/>
      <c r="CJM44" s="10"/>
      <c r="CJN44" s="10"/>
      <c r="CJO44" s="10"/>
      <c r="CJP44" s="10"/>
      <c r="CJQ44" s="10"/>
      <c r="CJR44" s="10"/>
      <c r="CJS44" s="10"/>
      <c r="CJT44" s="10"/>
      <c r="CJU44" s="10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0"/>
      <c r="CKM44" s="10"/>
      <c r="CKN44" s="10"/>
      <c r="CKO44" s="10"/>
      <c r="CKP44" s="10"/>
      <c r="CKQ44" s="10"/>
      <c r="CKR44" s="10"/>
      <c r="CKS44" s="10"/>
      <c r="CKT44" s="10"/>
      <c r="CKU44" s="10"/>
      <c r="CKV44" s="10"/>
      <c r="CKW44" s="10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0"/>
      <c r="CLO44" s="10"/>
      <c r="CLP44" s="10"/>
      <c r="CLQ44" s="10"/>
      <c r="CLR44" s="10"/>
      <c r="CLS44" s="10"/>
      <c r="CLT44" s="10"/>
      <c r="CLU44" s="10"/>
      <c r="CLV44" s="10"/>
      <c r="CLW44" s="10"/>
      <c r="CLX44" s="10"/>
      <c r="CLY44" s="10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0"/>
      <c r="CMQ44" s="10"/>
      <c r="CMR44" s="10"/>
      <c r="CMS44" s="10"/>
      <c r="CMT44" s="10"/>
      <c r="CMU44" s="10"/>
      <c r="CMV44" s="10"/>
      <c r="CMW44" s="10"/>
      <c r="CMX44" s="10"/>
      <c r="CMY44" s="10"/>
      <c r="CMZ44" s="10"/>
      <c r="CNA44" s="10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0"/>
      <c r="CNS44" s="10"/>
      <c r="CNT44" s="10"/>
      <c r="CNU44" s="10"/>
      <c r="CNV44" s="10"/>
      <c r="CNW44" s="10"/>
      <c r="CNX44" s="10"/>
      <c r="CNY44" s="10"/>
      <c r="CNZ44" s="10"/>
      <c r="COA44" s="10"/>
      <c r="COB44" s="10"/>
      <c r="COC44" s="10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0"/>
      <c r="COU44" s="10"/>
      <c r="COV44" s="10"/>
      <c r="COW44" s="10"/>
      <c r="COX44" s="10"/>
      <c r="COY44" s="10"/>
      <c r="COZ44" s="10"/>
      <c r="CPA44" s="10"/>
      <c r="CPB44" s="10"/>
      <c r="CPC44" s="10"/>
      <c r="CPD44" s="10"/>
      <c r="CPE44" s="10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0"/>
      <c r="CPW44" s="10"/>
      <c r="CPX44" s="10"/>
      <c r="CPY44" s="10"/>
      <c r="CPZ44" s="10"/>
      <c r="CQA44" s="10"/>
      <c r="CQB44" s="10"/>
      <c r="CQC44" s="10"/>
      <c r="CQD44" s="10"/>
      <c r="CQE44" s="10"/>
      <c r="CQF44" s="10"/>
      <c r="CQG44" s="10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0"/>
      <c r="CQY44" s="10"/>
      <c r="CQZ44" s="10"/>
      <c r="CRA44" s="10"/>
      <c r="CRB44" s="10"/>
      <c r="CRC44" s="10"/>
      <c r="CRD44" s="10"/>
      <c r="CRE44" s="10"/>
      <c r="CRF44" s="10"/>
      <c r="CRG44" s="10"/>
      <c r="CRH44" s="10"/>
      <c r="CRI44" s="10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0"/>
      <c r="CSA44" s="10"/>
      <c r="CSB44" s="10"/>
      <c r="CSC44" s="10"/>
      <c r="CSD44" s="10"/>
      <c r="CSE44" s="10"/>
      <c r="CSF44" s="10"/>
      <c r="CSG44" s="10"/>
      <c r="CSH44" s="10"/>
      <c r="CSI44" s="10"/>
      <c r="CSJ44" s="10"/>
      <c r="CSK44" s="10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0"/>
      <c r="CTC44" s="10"/>
      <c r="CTD44" s="10"/>
      <c r="CTE44" s="10"/>
      <c r="CTF44" s="10"/>
      <c r="CTG44" s="10"/>
      <c r="CTH44" s="10"/>
      <c r="CTI44" s="10"/>
      <c r="CTJ44" s="10"/>
      <c r="CTK44" s="10"/>
      <c r="CTL44" s="10"/>
      <c r="CTM44" s="10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0"/>
      <c r="CUE44" s="10"/>
      <c r="CUF44" s="10"/>
      <c r="CUG44" s="10"/>
      <c r="CUH44" s="10"/>
      <c r="CUI44" s="10"/>
      <c r="CUJ44" s="10"/>
      <c r="CUK44" s="10"/>
      <c r="CUL44" s="10"/>
      <c r="CUM44" s="10"/>
      <c r="CUN44" s="10"/>
      <c r="CUO44" s="10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0"/>
      <c r="CVG44" s="10"/>
      <c r="CVH44" s="10"/>
      <c r="CVI44" s="10"/>
      <c r="CVJ44" s="10"/>
      <c r="CVK44" s="10"/>
      <c r="CVL44" s="10"/>
      <c r="CVM44" s="10"/>
      <c r="CVN44" s="10"/>
      <c r="CVO44" s="10"/>
      <c r="CVP44" s="10"/>
      <c r="CVQ44" s="10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0"/>
      <c r="CWI44" s="10"/>
      <c r="CWJ44" s="10"/>
      <c r="CWK44" s="10"/>
      <c r="CWL44" s="10"/>
      <c r="CWM44" s="10"/>
      <c r="CWN44" s="10"/>
      <c r="CWO44" s="10"/>
      <c r="CWP44" s="10"/>
      <c r="CWQ44" s="10"/>
      <c r="CWR44" s="10"/>
      <c r="CWS44" s="10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0"/>
      <c r="CXK44" s="10"/>
      <c r="CXL44" s="10"/>
      <c r="CXM44" s="10"/>
      <c r="CXN44" s="10"/>
      <c r="CXO44" s="10"/>
      <c r="CXP44" s="10"/>
      <c r="CXQ44" s="10"/>
      <c r="CXR44" s="10"/>
      <c r="CXS44" s="10"/>
      <c r="CXT44" s="10"/>
      <c r="CXU44" s="10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0"/>
      <c r="CYM44" s="10"/>
      <c r="CYN44" s="10"/>
      <c r="CYO44" s="10"/>
      <c r="CYP44" s="10"/>
      <c r="CYQ44" s="10"/>
      <c r="CYR44" s="10"/>
      <c r="CYS44" s="10"/>
      <c r="CYT44" s="10"/>
      <c r="CYU44" s="10"/>
      <c r="CYV44" s="10"/>
      <c r="CYW44" s="10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0"/>
      <c r="CZO44" s="10"/>
      <c r="CZP44" s="10"/>
      <c r="CZQ44" s="10"/>
      <c r="CZR44" s="10"/>
      <c r="CZS44" s="10"/>
      <c r="CZT44" s="10"/>
      <c r="CZU44" s="10"/>
      <c r="CZV44" s="10"/>
      <c r="CZW44" s="10"/>
      <c r="CZX44" s="10"/>
      <c r="CZY44" s="10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0"/>
      <c r="DAQ44" s="10"/>
      <c r="DAR44" s="10"/>
      <c r="DAS44" s="10"/>
      <c r="DAT44" s="10"/>
      <c r="DAU44" s="10"/>
      <c r="DAV44" s="10"/>
      <c r="DAW44" s="10"/>
      <c r="DAX44" s="10"/>
      <c r="DAY44" s="10"/>
      <c r="DAZ44" s="10"/>
      <c r="DBA44" s="10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0"/>
      <c r="DBS44" s="10"/>
      <c r="DBT44" s="10"/>
      <c r="DBU44" s="10"/>
      <c r="DBV44" s="10"/>
      <c r="DBW44" s="10"/>
      <c r="DBX44" s="10"/>
      <c r="DBY44" s="10"/>
      <c r="DBZ44" s="10"/>
      <c r="DCA44" s="10"/>
      <c r="DCB44" s="10"/>
      <c r="DCC44" s="10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0"/>
      <c r="DCU44" s="10"/>
      <c r="DCV44" s="10"/>
      <c r="DCW44" s="10"/>
      <c r="DCX44" s="10"/>
      <c r="DCY44" s="10"/>
      <c r="DCZ44" s="10"/>
      <c r="DDA44" s="10"/>
      <c r="DDB44" s="10"/>
      <c r="DDC44" s="10"/>
      <c r="DDD44" s="10"/>
      <c r="DDE44" s="10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0"/>
      <c r="DDW44" s="10"/>
      <c r="DDX44" s="10"/>
      <c r="DDY44" s="10"/>
      <c r="DDZ44" s="10"/>
      <c r="DEA44" s="10"/>
      <c r="DEB44" s="10"/>
      <c r="DEC44" s="10"/>
      <c r="DED44" s="10"/>
      <c r="DEE44" s="10"/>
      <c r="DEF44" s="10"/>
      <c r="DEG44" s="10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0"/>
      <c r="DEY44" s="10"/>
      <c r="DEZ44" s="10"/>
      <c r="DFA44" s="10"/>
      <c r="DFB44" s="10"/>
      <c r="DFC44" s="10"/>
      <c r="DFD44" s="10"/>
      <c r="DFE44" s="10"/>
      <c r="DFF44" s="10"/>
      <c r="DFG44" s="10"/>
      <c r="DFH44" s="10"/>
      <c r="DFI44" s="10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0"/>
      <c r="DGA44" s="10"/>
      <c r="DGB44" s="10"/>
      <c r="DGC44" s="10"/>
      <c r="DGD44" s="10"/>
      <c r="DGE44" s="10"/>
      <c r="DGF44" s="10"/>
      <c r="DGG44" s="10"/>
      <c r="DGH44" s="10"/>
      <c r="DGI44" s="10"/>
      <c r="DGJ44" s="10"/>
      <c r="DGK44" s="10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0"/>
      <c r="DHC44" s="10"/>
      <c r="DHD44" s="10"/>
      <c r="DHE44" s="10"/>
      <c r="DHF44" s="10"/>
      <c r="DHG44" s="10"/>
      <c r="DHH44" s="10"/>
      <c r="DHI44" s="10"/>
      <c r="DHJ44" s="10"/>
      <c r="DHK44" s="10"/>
      <c r="DHL44" s="10"/>
      <c r="DHM44" s="10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0"/>
      <c r="DIE44" s="10"/>
      <c r="DIF44" s="10"/>
      <c r="DIG44" s="10"/>
      <c r="DIH44" s="10"/>
      <c r="DII44" s="10"/>
      <c r="DIJ44" s="10"/>
      <c r="DIK44" s="10"/>
      <c r="DIL44" s="10"/>
      <c r="DIM44" s="10"/>
      <c r="DIN44" s="10"/>
      <c r="DIO44" s="10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0"/>
      <c r="DJG44" s="10"/>
      <c r="DJH44" s="10"/>
      <c r="DJI44" s="10"/>
      <c r="DJJ44" s="10"/>
      <c r="DJK44" s="10"/>
      <c r="DJL44" s="10"/>
      <c r="DJM44" s="10"/>
      <c r="DJN44" s="10"/>
      <c r="DJO44" s="10"/>
      <c r="DJP44" s="10"/>
      <c r="DJQ44" s="10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0"/>
      <c r="DKI44" s="10"/>
      <c r="DKJ44" s="10"/>
      <c r="DKK44" s="10"/>
      <c r="DKL44" s="10"/>
      <c r="DKM44" s="10"/>
      <c r="DKN44" s="10"/>
      <c r="DKO44" s="10"/>
      <c r="DKP44" s="10"/>
      <c r="DKQ44" s="10"/>
      <c r="DKR44" s="10"/>
      <c r="DKS44" s="10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0"/>
      <c r="DLK44" s="10"/>
      <c r="DLL44" s="10"/>
      <c r="DLM44" s="10"/>
      <c r="DLN44" s="10"/>
      <c r="DLO44" s="10"/>
      <c r="DLP44" s="10"/>
      <c r="DLQ44" s="10"/>
      <c r="DLR44" s="10"/>
      <c r="DLS44" s="10"/>
      <c r="DLT44" s="10"/>
      <c r="DLU44" s="10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0"/>
      <c r="DMM44" s="10"/>
      <c r="DMN44" s="10"/>
      <c r="DMO44" s="10"/>
      <c r="DMP44" s="10"/>
      <c r="DMQ44" s="10"/>
      <c r="DMR44" s="10"/>
      <c r="DMS44" s="10"/>
      <c r="DMT44" s="10"/>
      <c r="DMU44" s="10"/>
      <c r="DMV44" s="10"/>
      <c r="DMW44" s="10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0"/>
      <c r="DNO44" s="10"/>
      <c r="DNP44" s="10"/>
      <c r="DNQ44" s="10"/>
      <c r="DNR44" s="10"/>
      <c r="DNS44" s="10"/>
      <c r="DNT44" s="10"/>
      <c r="DNU44" s="10"/>
      <c r="DNV44" s="10"/>
      <c r="DNW44" s="10"/>
      <c r="DNX44" s="10"/>
      <c r="DNY44" s="10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0"/>
      <c r="DOQ44" s="10"/>
      <c r="DOR44" s="10"/>
      <c r="DOS44" s="10"/>
      <c r="DOT44" s="10"/>
      <c r="DOU44" s="10"/>
      <c r="DOV44" s="10"/>
      <c r="DOW44" s="10"/>
      <c r="DOX44" s="10"/>
      <c r="DOY44" s="10"/>
      <c r="DOZ44" s="10"/>
      <c r="DPA44" s="10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0"/>
      <c r="DPS44" s="10"/>
      <c r="DPT44" s="10"/>
      <c r="DPU44" s="10"/>
      <c r="DPV44" s="10"/>
      <c r="DPW44" s="10"/>
      <c r="DPX44" s="10"/>
      <c r="DPY44" s="10"/>
      <c r="DPZ44" s="10"/>
      <c r="DQA44" s="10"/>
      <c r="DQB44" s="10"/>
      <c r="DQC44" s="10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0"/>
      <c r="DQU44" s="10"/>
      <c r="DQV44" s="10"/>
      <c r="DQW44" s="10"/>
      <c r="DQX44" s="10"/>
      <c r="DQY44" s="10"/>
      <c r="DQZ44" s="10"/>
      <c r="DRA44" s="10"/>
      <c r="DRB44" s="10"/>
      <c r="DRC44" s="10"/>
      <c r="DRD44" s="10"/>
      <c r="DRE44" s="10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0"/>
      <c r="DRW44" s="10"/>
      <c r="DRX44" s="10"/>
      <c r="DRY44" s="10"/>
      <c r="DRZ44" s="10"/>
      <c r="DSA44" s="10"/>
      <c r="DSB44" s="10"/>
      <c r="DSC44" s="10"/>
      <c r="DSD44" s="10"/>
      <c r="DSE44" s="10"/>
      <c r="DSF44" s="10"/>
      <c r="DSG44" s="10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0"/>
      <c r="DSY44" s="10"/>
      <c r="DSZ44" s="10"/>
      <c r="DTA44" s="10"/>
      <c r="DTB44" s="10"/>
      <c r="DTC44" s="10"/>
      <c r="DTD44" s="10"/>
      <c r="DTE44" s="10"/>
      <c r="DTF44" s="10"/>
      <c r="DTG44" s="10"/>
      <c r="DTH44" s="10"/>
      <c r="DTI44" s="10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0"/>
      <c r="DUA44" s="10"/>
      <c r="DUB44" s="10"/>
      <c r="DUC44" s="10"/>
      <c r="DUD44" s="10"/>
      <c r="DUE44" s="10"/>
      <c r="DUF44" s="10"/>
      <c r="DUG44" s="10"/>
      <c r="DUH44" s="10"/>
      <c r="DUI44" s="10"/>
      <c r="DUJ44" s="10"/>
      <c r="DUK44" s="10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0"/>
      <c r="DVC44" s="10"/>
      <c r="DVD44" s="10"/>
      <c r="DVE44" s="10"/>
      <c r="DVF44" s="10"/>
      <c r="DVG44" s="10"/>
      <c r="DVH44" s="10"/>
      <c r="DVI44" s="10"/>
      <c r="DVJ44" s="10"/>
      <c r="DVK44" s="10"/>
      <c r="DVL44" s="10"/>
      <c r="DVM44" s="10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0"/>
      <c r="DWE44" s="10"/>
      <c r="DWF44" s="10"/>
      <c r="DWG44" s="10"/>
      <c r="DWH44" s="10"/>
      <c r="DWI44" s="10"/>
      <c r="DWJ44" s="10"/>
      <c r="DWK44" s="10"/>
      <c r="DWL44" s="10"/>
      <c r="DWM44" s="10"/>
      <c r="DWN44" s="10"/>
      <c r="DWO44" s="10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0"/>
      <c r="DXG44" s="10"/>
      <c r="DXH44" s="10"/>
      <c r="DXI44" s="10"/>
      <c r="DXJ44" s="10"/>
      <c r="DXK44" s="10"/>
      <c r="DXL44" s="10"/>
      <c r="DXM44" s="10"/>
      <c r="DXN44" s="10"/>
      <c r="DXO44" s="10"/>
      <c r="DXP44" s="10"/>
      <c r="DXQ44" s="10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0"/>
      <c r="DYI44" s="10"/>
      <c r="DYJ44" s="10"/>
      <c r="DYK44" s="10"/>
      <c r="DYL44" s="10"/>
      <c r="DYM44" s="10"/>
      <c r="DYN44" s="10"/>
      <c r="DYO44" s="10"/>
      <c r="DYP44" s="10"/>
      <c r="DYQ44" s="10"/>
      <c r="DYR44" s="10"/>
      <c r="DYS44" s="10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0"/>
      <c r="DZK44" s="10"/>
      <c r="DZL44" s="10"/>
      <c r="DZM44" s="10"/>
      <c r="DZN44" s="10"/>
      <c r="DZO44" s="10"/>
      <c r="DZP44" s="10"/>
      <c r="DZQ44" s="10"/>
      <c r="DZR44" s="10"/>
      <c r="DZS44" s="10"/>
      <c r="DZT44" s="10"/>
      <c r="DZU44" s="10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0"/>
      <c r="EAM44" s="10"/>
      <c r="EAN44" s="10"/>
      <c r="EAO44" s="10"/>
      <c r="EAP44" s="10"/>
      <c r="EAQ44" s="10"/>
      <c r="EAR44" s="10"/>
      <c r="EAS44" s="10"/>
      <c r="EAT44" s="10"/>
      <c r="EAU44" s="10"/>
      <c r="EAV44" s="10"/>
      <c r="EAW44" s="10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0"/>
      <c r="EBO44" s="10"/>
      <c r="EBP44" s="10"/>
      <c r="EBQ44" s="10"/>
      <c r="EBR44" s="10"/>
      <c r="EBS44" s="10"/>
      <c r="EBT44" s="10"/>
      <c r="EBU44" s="10"/>
      <c r="EBV44" s="10"/>
      <c r="EBW44" s="10"/>
      <c r="EBX44" s="10"/>
      <c r="EBY44" s="10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0"/>
      <c r="ECQ44" s="10"/>
      <c r="ECR44" s="10"/>
      <c r="ECS44" s="10"/>
      <c r="ECT44" s="10"/>
      <c r="ECU44" s="10"/>
      <c r="ECV44" s="10"/>
      <c r="ECW44" s="10"/>
      <c r="ECX44" s="10"/>
      <c r="ECY44" s="10"/>
      <c r="ECZ44" s="10"/>
      <c r="EDA44" s="10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0"/>
      <c r="EDS44" s="10"/>
      <c r="EDT44" s="10"/>
      <c r="EDU44" s="10"/>
      <c r="EDV44" s="10"/>
      <c r="EDW44" s="10"/>
      <c r="EDX44" s="10"/>
      <c r="EDY44" s="10"/>
      <c r="EDZ44" s="10"/>
      <c r="EEA44" s="10"/>
      <c r="EEB44" s="10"/>
      <c r="EEC44" s="10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0"/>
      <c r="EEU44" s="10"/>
      <c r="EEV44" s="10"/>
      <c r="EEW44" s="10"/>
      <c r="EEX44" s="10"/>
      <c r="EEY44" s="10"/>
      <c r="EEZ44" s="10"/>
      <c r="EFA44" s="10"/>
      <c r="EFB44" s="10"/>
      <c r="EFC44" s="10"/>
      <c r="EFD44" s="10"/>
      <c r="EFE44" s="10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0"/>
      <c r="EFW44" s="10"/>
      <c r="EFX44" s="10"/>
      <c r="EFY44" s="10"/>
      <c r="EFZ44" s="10"/>
      <c r="EGA44" s="10"/>
      <c r="EGB44" s="10"/>
      <c r="EGC44" s="10"/>
      <c r="EGD44" s="10"/>
      <c r="EGE44" s="10"/>
      <c r="EGF44" s="10"/>
      <c r="EGG44" s="10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0"/>
      <c r="EGY44" s="10"/>
      <c r="EGZ44" s="10"/>
      <c r="EHA44" s="10"/>
      <c r="EHB44" s="10"/>
      <c r="EHC44" s="10"/>
      <c r="EHD44" s="10"/>
      <c r="EHE44" s="10"/>
      <c r="EHF44" s="10"/>
      <c r="EHG44" s="10"/>
      <c r="EHH44" s="10"/>
      <c r="EHI44" s="10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0"/>
      <c r="EIA44" s="10"/>
      <c r="EIB44" s="10"/>
      <c r="EIC44" s="10"/>
      <c r="EID44" s="10"/>
      <c r="EIE44" s="10"/>
      <c r="EIF44" s="10"/>
      <c r="EIG44" s="10"/>
      <c r="EIH44" s="10"/>
      <c r="EII44" s="10"/>
      <c r="EIJ44" s="10"/>
      <c r="EIK44" s="10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0"/>
      <c r="EJC44" s="10"/>
      <c r="EJD44" s="10"/>
      <c r="EJE44" s="10"/>
      <c r="EJF44" s="10"/>
      <c r="EJG44" s="10"/>
      <c r="EJH44" s="10"/>
      <c r="EJI44" s="10"/>
      <c r="EJJ44" s="10"/>
      <c r="EJK44" s="10"/>
      <c r="EJL44" s="10"/>
      <c r="EJM44" s="10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0"/>
      <c r="EKE44" s="10"/>
      <c r="EKF44" s="10"/>
      <c r="EKG44" s="10"/>
      <c r="EKH44" s="10"/>
      <c r="EKI44" s="10"/>
      <c r="EKJ44" s="10"/>
      <c r="EKK44" s="10"/>
      <c r="EKL44" s="10"/>
      <c r="EKM44" s="10"/>
      <c r="EKN44" s="10"/>
      <c r="EKO44" s="10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0"/>
      <c r="ELG44" s="10"/>
      <c r="ELH44" s="10"/>
      <c r="ELI44" s="10"/>
      <c r="ELJ44" s="10"/>
      <c r="ELK44" s="10"/>
      <c r="ELL44" s="10"/>
      <c r="ELM44" s="10"/>
      <c r="ELN44" s="10"/>
      <c r="ELO44" s="10"/>
      <c r="ELP44" s="10"/>
      <c r="ELQ44" s="10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0"/>
      <c r="EMI44" s="10"/>
      <c r="EMJ44" s="10"/>
      <c r="EMK44" s="10"/>
      <c r="EML44" s="10"/>
      <c r="EMM44" s="10"/>
      <c r="EMN44" s="10"/>
      <c r="EMO44" s="10"/>
      <c r="EMP44" s="10"/>
      <c r="EMQ44" s="10"/>
      <c r="EMR44" s="10"/>
      <c r="EMS44" s="10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0"/>
      <c r="ENK44" s="10"/>
      <c r="ENL44" s="10"/>
      <c r="ENM44" s="10"/>
      <c r="ENN44" s="10"/>
      <c r="ENO44" s="10"/>
      <c r="ENP44" s="10"/>
      <c r="ENQ44" s="10"/>
      <c r="ENR44" s="10"/>
      <c r="ENS44" s="10"/>
      <c r="ENT44" s="10"/>
      <c r="ENU44" s="10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0"/>
      <c r="EOM44" s="10"/>
      <c r="EON44" s="10"/>
      <c r="EOO44" s="10"/>
      <c r="EOP44" s="10"/>
      <c r="EOQ44" s="10"/>
      <c r="EOR44" s="10"/>
      <c r="EOS44" s="10"/>
      <c r="EOT44" s="10"/>
      <c r="EOU44" s="10"/>
      <c r="EOV44" s="10"/>
      <c r="EOW44" s="10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0"/>
      <c r="EPO44" s="10"/>
      <c r="EPP44" s="10"/>
      <c r="EPQ44" s="10"/>
      <c r="EPR44" s="10"/>
      <c r="EPS44" s="10"/>
      <c r="EPT44" s="10"/>
      <c r="EPU44" s="10"/>
      <c r="EPV44" s="10"/>
      <c r="EPW44" s="10"/>
      <c r="EPX44" s="10"/>
      <c r="EPY44" s="10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0"/>
      <c r="EQQ44" s="10"/>
      <c r="EQR44" s="10"/>
      <c r="EQS44" s="10"/>
      <c r="EQT44" s="10"/>
      <c r="EQU44" s="10"/>
      <c r="EQV44" s="10"/>
      <c r="EQW44" s="10"/>
      <c r="EQX44" s="10"/>
      <c r="EQY44" s="10"/>
      <c r="EQZ44" s="10"/>
      <c r="ERA44" s="10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0"/>
      <c r="ERS44" s="10"/>
      <c r="ERT44" s="10"/>
      <c r="ERU44" s="10"/>
      <c r="ERV44" s="10"/>
      <c r="ERW44" s="10"/>
      <c r="ERX44" s="10"/>
      <c r="ERY44" s="10"/>
      <c r="ERZ44" s="10"/>
      <c r="ESA44" s="10"/>
      <c r="ESB44" s="10"/>
      <c r="ESC44" s="10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0"/>
      <c r="ESU44" s="10"/>
      <c r="ESV44" s="10"/>
      <c r="ESW44" s="10"/>
      <c r="ESX44" s="10"/>
      <c r="ESY44" s="10"/>
      <c r="ESZ44" s="10"/>
      <c r="ETA44" s="10"/>
      <c r="ETB44" s="10"/>
      <c r="ETC44" s="10"/>
      <c r="ETD44" s="10"/>
      <c r="ETE44" s="10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0"/>
      <c r="ETW44" s="10"/>
      <c r="ETX44" s="10"/>
      <c r="ETY44" s="10"/>
      <c r="ETZ44" s="10"/>
      <c r="EUA44" s="10"/>
      <c r="EUB44" s="10"/>
      <c r="EUC44" s="10"/>
      <c r="EUD44" s="10"/>
      <c r="EUE44" s="10"/>
      <c r="EUF44" s="10"/>
      <c r="EUG44" s="10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0"/>
      <c r="EUY44" s="10"/>
      <c r="EUZ44" s="10"/>
      <c r="EVA44" s="10"/>
      <c r="EVB44" s="10"/>
      <c r="EVC44" s="10"/>
      <c r="EVD44" s="10"/>
      <c r="EVE44" s="10"/>
      <c r="EVF44" s="10"/>
      <c r="EVG44" s="10"/>
      <c r="EVH44" s="10"/>
      <c r="EVI44" s="10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0"/>
      <c r="EWA44" s="10"/>
      <c r="EWB44" s="10"/>
      <c r="EWC44" s="10"/>
      <c r="EWD44" s="10"/>
      <c r="EWE44" s="10"/>
      <c r="EWF44" s="10"/>
      <c r="EWG44" s="10"/>
      <c r="EWH44" s="10"/>
      <c r="EWI44" s="10"/>
      <c r="EWJ44" s="10"/>
      <c r="EWK44" s="10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0"/>
      <c r="EXC44" s="10"/>
      <c r="EXD44" s="10"/>
      <c r="EXE44" s="10"/>
      <c r="EXF44" s="10"/>
      <c r="EXG44" s="10"/>
      <c r="EXH44" s="10"/>
      <c r="EXI44" s="10"/>
      <c r="EXJ44" s="10"/>
      <c r="EXK44" s="10"/>
      <c r="EXL44" s="10"/>
      <c r="EXM44" s="10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0"/>
      <c r="EYE44" s="10"/>
      <c r="EYF44" s="10"/>
      <c r="EYG44" s="10"/>
      <c r="EYH44" s="10"/>
      <c r="EYI44" s="10"/>
      <c r="EYJ44" s="10"/>
      <c r="EYK44" s="10"/>
      <c r="EYL44" s="10"/>
      <c r="EYM44" s="10"/>
      <c r="EYN44" s="10"/>
      <c r="EYO44" s="10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0"/>
      <c r="EZG44" s="10"/>
      <c r="EZH44" s="10"/>
      <c r="EZI44" s="10"/>
      <c r="EZJ44" s="10"/>
      <c r="EZK44" s="10"/>
      <c r="EZL44" s="10"/>
      <c r="EZM44" s="10"/>
      <c r="EZN44" s="10"/>
      <c r="EZO44" s="10"/>
      <c r="EZP44" s="10"/>
      <c r="EZQ44" s="10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0"/>
      <c r="FAI44" s="10"/>
      <c r="FAJ44" s="10"/>
      <c r="FAK44" s="10"/>
      <c r="FAL44" s="10"/>
      <c r="FAM44" s="10"/>
      <c r="FAN44" s="10"/>
      <c r="FAO44" s="10"/>
      <c r="FAP44" s="10"/>
      <c r="FAQ44" s="10"/>
      <c r="FAR44" s="10"/>
      <c r="FAS44" s="10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0"/>
      <c r="FBK44" s="10"/>
      <c r="FBL44" s="10"/>
      <c r="FBM44" s="10"/>
      <c r="FBN44" s="10"/>
      <c r="FBO44" s="10"/>
      <c r="FBP44" s="10"/>
      <c r="FBQ44" s="10"/>
      <c r="FBR44" s="10"/>
      <c r="FBS44" s="10"/>
      <c r="FBT44" s="10"/>
      <c r="FBU44" s="10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0"/>
      <c r="FCM44" s="10"/>
      <c r="FCN44" s="10"/>
      <c r="FCO44" s="10"/>
      <c r="FCP44" s="10"/>
      <c r="FCQ44" s="10"/>
      <c r="FCR44" s="10"/>
      <c r="FCS44" s="10"/>
      <c r="FCT44" s="10"/>
      <c r="FCU44" s="10"/>
      <c r="FCV44" s="10"/>
      <c r="FCW44" s="10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0"/>
      <c r="FDO44" s="10"/>
      <c r="FDP44" s="10"/>
      <c r="FDQ44" s="10"/>
      <c r="FDR44" s="10"/>
      <c r="FDS44" s="10"/>
      <c r="FDT44" s="10"/>
      <c r="FDU44" s="10"/>
      <c r="FDV44" s="10"/>
      <c r="FDW44" s="10"/>
      <c r="FDX44" s="10"/>
      <c r="FDY44" s="10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0"/>
      <c r="FEQ44" s="10"/>
      <c r="FER44" s="10"/>
      <c r="FES44" s="10"/>
      <c r="FET44" s="10"/>
      <c r="FEU44" s="10"/>
      <c r="FEV44" s="10"/>
      <c r="FEW44" s="10"/>
      <c r="FEX44" s="10"/>
      <c r="FEY44" s="10"/>
      <c r="FEZ44" s="10"/>
      <c r="FFA44" s="10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0"/>
      <c r="FFS44" s="10"/>
      <c r="FFT44" s="10"/>
      <c r="FFU44" s="10"/>
      <c r="FFV44" s="10"/>
      <c r="FFW44" s="10"/>
      <c r="FFX44" s="10"/>
      <c r="FFY44" s="10"/>
      <c r="FFZ44" s="10"/>
      <c r="FGA44" s="10"/>
      <c r="FGB44" s="10"/>
      <c r="FGC44" s="10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0"/>
      <c r="FGU44" s="10"/>
      <c r="FGV44" s="10"/>
      <c r="FGW44" s="10"/>
      <c r="FGX44" s="10"/>
      <c r="FGY44" s="10"/>
      <c r="FGZ44" s="10"/>
      <c r="FHA44" s="10"/>
      <c r="FHB44" s="10"/>
      <c r="FHC44" s="10"/>
      <c r="FHD44" s="10"/>
      <c r="FHE44" s="10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0"/>
      <c r="FHW44" s="10"/>
      <c r="FHX44" s="10"/>
      <c r="FHY44" s="10"/>
      <c r="FHZ44" s="10"/>
      <c r="FIA44" s="10"/>
      <c r="FIB44" s="10"/>
      <c r="FIC44" s="10"/>
      <c r="FID44" s="10"/>
      <c r="FIE44" s="10"/>
      <c r="FIF44" s="10"/>
      <c r="FIG44" s="10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0"/>
      <c r="FIY44" s="10"/>
      <c r="FIZ44" s="10"/>
      <c r="FJA44" s="10"/>
      <c r="FJB44" s="10"/>
      <c r="FJC44" s="10"/>
      <c r="FJD44" s="10"/>
      <c r="FJE44" s="10"/>
      <c r="FJF44" s="10"/>
      <c r="FJG44" s="10"/>
      <c r="FJH44" s="10"/>
      <c r="FJI44" s="10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0"/>
      <c r="FKA44" s="10"/>
      <c r="FKB44" s="10"/>
      <c r="FKC44" s="10"/>
      <c r="FKD44" s="10"/>
      <c r="FKE44" s="10"/>
      <c r="FKF44" s="10"/>
      <c r="FKG44" s="10"/>
      <c r="FKH44" s="10"/>
      <c r="FKI44" s="10"/>
      <c r="FKJ44" s="10"/>
      <c r="FKK44" s="10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0"/>
      <c r="FLC44" s="10"/>
      <c r="FLD44" s="10"/>
      <c r="FLE44" s="10"/>
      <c r="FLF44" s="10"/>
      <c r="FLG44" s="10"/>
      <c r="FLH44" s="10"/>
      <c r="FLI44" s="10"/>
      <c r="FLJ44" s="10"/>
      <c r="FLK44" s="10"/>
      <c r="FLL44" s="10"/>
      <c r="FLM44" s="10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0"/>
      <c r="FME44" s="10"/>
      <c r="FMF44" s="10"/>
      <c r="FMG44" s="10"/>
      <c r="FMH44" s="10"/>
      <c r="FMI44" s="10"/>
      <c r="FMJ44" s="10"/>
      <c r="FMK44" s="10"/>
      <c r="FML44" s="10"/>
      <c r="FMM44" s="10"/>
      <c r="FMN44" s="10"/>
      <c r="FMO44" s="10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0"/>
      <c r="FNG44" s="10"/>
      <c r="FNH44" s="10"/>
      <c r="FNI44" s="10"/>
      <c r="FNJ44" s="10"/>
      <c r="FNK44" s="10"/>
      <c r="FNL44" s="10"/>
      <c r="FNM44" s="10"/>
      <c r="FNN44" s="10"/>
      <c r="FNO44" s="10"/>
      <c r="FNP44" s="10"/>
      <c r="FNQ44" s="10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0"/>
      <c r="FOI44" s="10"/>
      <c r="FOJ44" s="10"/>
      <c r="FOK44" s="10"/>
      <c r="FOL44" s="10"/>
      <c r="FOM44" s="10"/>
      <c r="FON44" s="10"/>
      <c r="FOO44" s="10"/>
      <c r="FOP44" s="10"/>
      <c r="FOQ44" s="10"/>
      <c r="FOR44" s="10"/>
      <c r="FOS44" s="10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0"/>
      <c r="FPK44" s="10"/>
      <c r="FPL44" s="10"/>
      <c r="FPM44" s="10"/>
      <c r="FPN44" s="10"/>
      <c r="FPO44" s="10"/>
      <c r="FPP44" s="10"/>
      <c r="FPQ44" s="10"/>
      <c r="FPR44" s="10"/>
      <c r="FPS44" s="10"/>
      <c r="FPT44" s="10"/>
      <c r="FPU44" s="10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0"/>
      <c r="FQM44" s="10"/>
      <c r="FQN44" s="10"/>
      <c r="FQO44" s="10"/>
      <c r="FQP44" s="10"/>
      <c r="FQQ44" s="10"/>
      <c r="FQR44" s="10"/>
      <c r="FQS44" s="10"/>
      <c r="FQT44" s="10"/>
      <c r="FQU44" s="10"/>
      <c r="FQV44" s="10"/>
      <c r="FQW44" s="10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0"/>
      <c r="FRO44" s="10"/>
      <c r="FRP44" s="10"/>
      <c r="FRQ44" s="10"/>
      <c r="FRR44" s="10"/>
      <c r="FRS44" s="10"/>
      <c r="FRT44" s="10"/>
      <c r="FRU44" s="10"/>
      <c r="FRV44" s="10"/>
      <c r="FRW44" s="10"/>
      <c r="FRX44" s="10"/>
      <c r="FRY44" s="10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0"/>
      <c r="FSQ44" s="10"/>
      <c r="FSR44" s="10"/>
      <c r="FSS44" s="10"/>
      <c r="FST44" s="10"/>
      <c r="FSU44" s="10"/>
      <c r="FSV44" s="10"/>
      <c r="FSW44" s="10"/>
      <c r="FSX44" s="10"/>
      <c r="FSY44" s="10"/>
      <c r="FSZ44" s="10"/>
      <c r="FTA44" s="10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0"/>
      <c r="FTS44" s="10"/>
      <c r="FTT44" s="10"/>
      <c r="FTU44" s="10"/>
      <c r="FTV44" s="10"/>
      <c r="FTW44" s="10"/>
      <c r="FTX44" s="10"/>
      <c r="FTY44" s="10"/>
      <c r="FTZ44" s="10"/>
      <c r="FUA44" s="10"/>
      <c r="FUB44" s="10"/>
      <c r="FUC44" s="10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0"/>
      <c r="FUU44" s="10"/>
      <c r="FUV44" s="10"/>
      <c r="FUW44" s="10"/>
      <c r="FUX44" s="10"/>
      <c r="FUY44" s="10"/>
      <c r="FUZ44" s="10"/>
      <c r="FVA44" s="10"/>
      <c r="FVB44" s="10"/>
      <c r="FVC44" s="10"/>
      <c r="FVD44" s="10"/>
      <c r="FVE44" s="10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0"/>
      <c r="FVW44" s="10"/>
      <c r="FVX44" s="10"/>
      <c r="FVY44" s="10"/>
      <c r="FVZ44" s="10"/>
      <c r="FWA44" s="10"/>
      <c r="FWB44" s="10"/>
      <c r="FWC44" s="10"/>
      <c r="FWD44" s="10"/>
      <c r="FWE44" s="10"/>
      <c r="FWF44" s="10"/>
      <c r="FWG44" s="10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0"/>
      <c r="FWY44" s="10"/>
      <c r="FWZ44" s="10"/>
      <c r="FXA44" s="10"/>
      <c r="FXB44" s="10"/>
      <c r="FXC44" s="10"/>
      <c r="FXD44" s="10"/>
      <c r="FXE44" s="10"/>
      <c r="FXF44" s="10"/>
      <c r="FXG44" s="10"/>
      <c r="FXH44" s="10"/>
      <c r="FXI44" s="10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0"/>
      <c r="FYA44" s="10"/>
      <c r="FYB44" s="10"/>
      <c r="FYC44" s="10"/>
      <c r="FYD44" s="10"/>
      <c r="FYE44" s="10"/>
      <c r="FYF44" s="10"/>
      <c r="FYG44" s="10"/>
      <c r="FYH44" s="10"/>
      <c r="FYI44" s="10"/>
      <c r="FYJ44" s="10"/>
      <c r="FYK44" s="10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0"/>
      <c r="FZC44" s="10"/>
      <c r="FZD44" s="10"/>
      <c r="FZE44" s="10"/>
      <c r="FZF44" s="10"/>
      <c r="FZG44" s="10"/>
      <c r="FZH44" s="10"/>
      <c r="FZI44" s="10"/>
      <c r="FZJ44" s="10"/>
      <c r="FZK44" s="10"/>
      <c r="FZL44" s="10"/>
      <c r="FZM44" s="10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0"/>
      <c r="GAE44" s="10"/>
      <c r="GAF44" s="10"/>
      <c r="GAG44" s="10"/>
      <c r="GAH44" s="10"/>
      <c r="GAI44" s="10"/>
      <c r="GAJ44" s="10"/>
      <c r="GAK44" s="10"/>
      <c r="GAL44" s="10"/>
      <c r="GAM44" s="10"/>
      <c r="GAN44" s="10"/>
      <c r="GAO44" s="10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0"/>
      <c r="GBG44" s="10"/>
      <c r="GBH44" s="10"/>
      <c r="GBI44" s="10"/>
      <c r="GBJ44" s="10"/>
      <c r="GBK44" s="10"/>
      <c r="GBL44" s="10"/>
      <c r="GBM44" s="10"/>
      <c r="GBN44" s="10"/>
      <c r="GBO44" s="10"/>
      <c r="GBP44" s="10"/>
      <c r="GBQ44" s="10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0"/>
      <c r="GCI44" s="10"/>
      <c r="GCJ44" s="10"/>
      <c r="GCK44" s="10"/>
      <c r="GCL44" s="10"/>
      <c r="GCM44" s="10"/>
      <c r="GCN44" s="10"/>
      <c r="GCO44" s="10"/>
      <c r="GCP44" s="10"/>
      <c r="GCQ44" s="10"/>
      <c r="GCR44" s="10"/>
      <c r="GCS44" s="10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0"/>
      <c r="GDK44" s="10"/>
      <c r="GDL44" s="10"/>
      <c r="GDM44" s="10"/>
      <c r="GDN44" s="10"/>
      <c r="GDO44" s="10"/>
      <c r="GDP44" s="10"/>
      <c r="GDQ44" s="10"/>
      <c r="GDR44" s="10"/>
      <c r="GDS44" s="10"/>
      <c r="GDT44" s="10"/>
      <c r="GDU44" s="10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0"/>
      <c r="GEM44" s="10"/>
      <c r="GEN44" s="10"/>
      <c r="GEO44" s="10"/>
      <c r="GEP44" s="10"/>
      <c r="GEQ44" s="10"/>
      <c r="GER44" s="10"/>
      <c r="GES44" s="10"/>
      <c r="GET44" s="10"/>
      <c r="GEU44" s="10"/>
      <c r="GEV44" s="10"/>
      <c r="GEW44" s="10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0"/>
      <c r="GFO44" s="10"/>
      <c r="GFP44" s="10"/>
      <c r="GFQ44" s="10"/>
      <c r="GFR44" s="10"/>
      <c r="GFS44" s="10"/>
      <c r="GFT44" s="10"/>
      <c r="GFU44" s="10"/>
      <c r="GFV44" s="10"/>
      <c r="GFW44" s="10"/>
      <c r="GFX44" s="10"/>
      <c r="GFY44" s="10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0"/>
      <c r="GGQ44" s="10"/>
      <c r="GGR44" s="10"/>
      <c r="GGS44" s="10"/>
      <c r="GGT44" s="10"/>
      <c r="GGU44" s="10"/>
      <c r="GGV44" s="10"/>
      <c r="GGW44" s="10"/>
      <c r="GGX44" s="10"/>
      <c r="GGY44" s="10"/>
      <c r="GGZ44" s="10"/>
      <c r="GHA44" s="10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0"/>
      <c r="GHS44" s="10"/>
      <c r="GHT44" s="10"/>
      <c r="GHU44" s="10"/>
      <c r="GHV44" s="10"/>
      <c r="GHW44" s="10"/>
      <c r="GHX44" s="10"/>
      <c r="GHY44" s="10"/>
      <c r="GHZ44" s="10"/>
      <c r="GIA44" s="10"/>
      <c r="GIB44" s="10"/>
      <c r="GIC44" s="10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0"/>
      <c r="GIU44" s="10"/>
      <c r="GIV44" s="10"/>
      <c r="GIW44" s="10"/>
      <c r="GIX44" s="10"/>
      <c r="GIY44" s="10"/>
      <c r="GIZ44" s="10"/>
      <c r="GJA44" s="10"/>
      <c r="GJB44" s="10"/>
      <c r="GJC44" s="10"/>
      <c r="GJD44" s="10"/>
      <c r="GJE44" s="10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0"/>
      <c r="GJW44" s="10"/>
      <c r="GJX44" s="10"/>
      <c r="GJY44" s="10"/>
      <c r="GJZ44" s="10"/>
      <c r="GKA44" s="10"/>
      <c r="GKB44" s="10"/>
      <c r="GKC44" s="10"/>
      <c r="GKD44" s="10"/>
      <c r="GKE44" s="10"/>
      <c r="GKF44" s="10"/>
      <c r="GKG44" s="10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0"/>
      <c r="GKY44" s="10"/>
      <c r="GKZ44" s="10"/>
      <c r="GLA44" s="10"/>
      <c r="GLB44" s="10"/>
      <c r="GLC44" s="10"/>
      <c r="GLD44" s="10"/>
      <c r="GLE44" s="10"/>
      <c r="GLF44" s="10"/>
      <c r="GLG44" s="10"/>
      <c r="GLH44" s="10"/>
      <c r="GLI44" s="10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0"/>
      <c r="GMA44" s="10"/>
      <c r="GMB44" s="10"/>
      <c r="GMC44" s="10"/>
      <c r="GMD44" s="10"/>
      <c r="GME44" s="10"/>
      <c r="GMF44" s="10"/>
      <c r="GMG44" s="10"/>
      <c r="GMH44" s="10"/>
      <c r="GMI44" s="10"/>
      <c r="GMJ44" s="10"/>
      <c r="GMK44" s="10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0"/>
      <c r="GNC44" s="10"/>
      <c r="GND44" s="10"/>
      <c r="GNE44" s="10"/>
      <c r="GNF44" s="10"/>
      <c r="GNG44" s="10"/>
      <c r="GNH44" s="10"/>
      <c r="GNI44" s="10"/>
      <c r="GNJ44" s="10"/>
      <c r="GNK44" s="10"/>
      <c r="GNL44" s="10"/>
      <c r="GNM44" s="10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0"/>
      <c r="GOE44" s="10"/>
      <c r="GOF44" s="10"/>
      <c r="GOG44" s="10"/>
      <c r="GOH44" s="10"/>
      <c r="GOI44" s="10"/>
      <c r="GOJ44" s="10"/>
      <c r="GOK44" s="10"/>
      <c r="GOL44" s="10"/>
      <c r="GOM44" s="10"/>
      <c r="GON44" s="10"/>
      <c r="GOO44" s="10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0"/>
      <c r="GPG44" s="10"/>
      <c r="GPH44" s="10"/>
      <c r="GPI44" s="10"/>
      <c r="GPJ44" s="10"/>
      <c r="GPK44" s="10"/>
      <c r="GPL44" s="10"/>
      <c r="GPM44" s="10"/>
      <c r="GPN44" s="10"/>
      <c r="GPO44" s="10"/>
      <c r="GPP44" s="10"/>
      <c r="GPQ44" s="10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0"/>
      <c r="GQI44" s="10"/>
      <c r="GQJ44" s="10"/>
      <c r="GQK44" s="10"/>
      <c r="GQL44" s="10"/>
      <c r="GQM44" s="10"/>
      <c r="GQN44" s="10"/>
      <c r="GQO44" s="10"/>
      <c r="GQP44" s="10"/>
      <c r="GQQ44" s="10"/>
      <c r="GQR44" s="10"/>
      <c r="GQS44" s="10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0"/>
      <c r="GRK44" s="10"/>
      <c r="GRL44" s="10"/>
      <c r="GRM44" s="10"/>
      <c r="GRN44" s="10"/>
      <c r="GRO44" s="10"/>
      <c r="GRP44" s="10"/>
      <c r="GRQ44" s="10"/>
      <c r="GRR44" s="10"/>
      <c r="GRS44" s="10"/>
      <c r="GRT44" s="10"/>
      <c r="GRU44" s="10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0"/>
      <c r="GSM44" s="10"/>
      <c r="GSN44" s="10"/>
      <c r="GSO44" s="10"/>
      <c r="GSP44" s="10"/>
      <c r="GSQ44" s="10"/>
      <c r="GSR44" s="10"/>
      <c r="GSS44" s="10"/>
      <c r="GST44" s="10"/>
      <c r="GSU44" s="10"/>
      <c r="GSV44" s="10"/>
      <c r="GSW44" s="10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0"/>
      <c r="GTO44" s="10"/>
      <c r="GTP44" s="10"/>
      <c r="GTQ44" s="10"/>
      <c r="GTR44" s="10"/>
      <c r="GTS44" s="10"/>
      <c r="GTT44" s="10"/>
      <c r="GTU44" s="10"/>
      <c r="GTV44" s="10"/>
      <c r="GTW44" s="10"/>
      <c r="GTX44" s="10"/>
      <c r="GTY44" s="10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0"/>
      <c r="GUQ44" s="10"/>
      <c r="GUR44" s="10"/>
      <c r="GUS44" s="10"/>
      <c r="GUT44" s="10"/>
      <c r="GUU44" s="10"/>
      <c r="GUV44" s="10"/>
      <c r="GUW44" s="10"/>
      <c r="GUX44" s="10"/>
      <c r="GUY44" s="10"/>
      <c r="GUZ44" s="10"/>
      <c r="GVA44" s="10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0"/>
      <c r="GVS44" s="10"/>
      <c r="GVT44" s="10"/>
      <c r="GVU44" s="10"/>
      <c r="GVV44" s="10"/>
      <c r="GVW44" s="10"/>
      <c r="GVX44" s="10"/>
      <c r="GVY44" s="10"/>
      <c r="GVZ44" s="10"/>
      <c r="GWA44" s="10"/>
      <c r="GWB44" s="10"/>
      <c r="GWC44" s="10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0"/>
      <c r="GWU44" s="10"/>
      <c r="GWV44" s="10"/>
      <c r="GWW44" s="10"/>
      <c r="GWX44" s="10"/>
      <c r="GWY44" s="10"/>
      <c r="GWZ44" s="10"/>
      <c r="GXA44" s="10"/>
      <c r="GXB44" s="10"/>
      <c r="GXC44" s="10"/>
      <c r="GXD44" s="10"/>
      <c r="GXE44" s="10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0"/>
      <c r="GXW44" s="10"/>
      <c r="GXX44" s="10"/>
      <c r="GXY44" s="10"/>
      <c r="GXZ44" s="10"/>
      <c r="GYA44" s="10"/>
      <c r="GYB44" s="10"/>
      <c r="GYC44" s="10"/>
      <c r="GYD44" s="10"/>
      <c r="GYE44" s="10"/>
      <c r="GYF44" s="10"/>
      <c r="GYG44" s="10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0"/>
      <c r="GYY44" s="10"/>
      <c r="GYZ44" s="10"/>
      <c r="GZA44" s="10"/>
      <c r="GZB44" s="10"/>
      <c r="GZC44" s="10"/>
      <c r="GZD44" s="10"/>
      <c r="GZE44" s="10"/>
      <c r="GZF44" s="10"/>
      <c r="GZG44" s="10"/>
      <c r="GZH44" s="10"/>
      <c r="GZI44" s="10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0"/>
      <c r="HAA44" s="10"/>
      <c r="HAB44" s="10"/>
      <c r="HAC44" s="10"/>
      <c r="HAD44" s="10"/>
      <c r="HAE44" s="10"/>
      <c r="HAF44" s="10"/>
      <c r="HAG44" s="10"/>
      <c r="HAH44" s="10"/>
      <c r="HAI44" s="10"/>
      <c r="HAJ44" s="10"/>
      <c r="HAK44" s="10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0"/>
      <c r="HBC44" s="10"/>
      <c r="HBD44" s="10"/>
      <c r="HBE44" s="10"/>
      <c r="HBF44" s="10"/>
      <c r="HBG44" s="10"/>
      <c r="HBH44" s="10"/>
      <c r="HBI44" s="10"/>
      <c r="HBJ44" s="10"/>
      <c r="HBK44" s="10"/>
      <c r="HBL44" s="10"/>
      <c r="HBM44" s="10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0"/>
      <c r="HCE44" s="10"/>
      <c r="HCF44" s="10"/>
      <c r="HCG44" s="10"/>
      <c r="HCH44" s="10"/>
      <c r="HCI44" s="10"/>
      <c r="HCJ44" s="10"/>
      <c r="HCK44" s="10"/>
      <c r="HCL44" s="10"/>
      <c r="HCM44" s="10"/>
      <c r="HCN44" s="10"/>
      <c r="HCO44" s="10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0"/>
      <c r="HDG44" s="10"/>
      <c r="HDH44" s="10"/>
      <c r="HDI44" s="10"/>
      <c r="HDJ44" s="10"/>
      <c r="HDK44" s="10"/>
      <c r="HDL44" s="10"/>
      <c r="HDM44" s="10"/>
      <c r="HDN44" s="10"/>
      <c r="HDO44" s="10"/>
      <c r="HDP44" s="10"/>
      <c r="HDQ44" s="10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0"/>
      <c r="HEI44" s="10"/>
      <c r="HEJ44" s="10"/>
      <c r="HEK44" s="10"/>
      <c r="HEL44" s="10"/>
      <c r="HEM44" s="10"/>
      <c r="HEN44" s="10"/>
      <c r="HEO44" s="10"/>
      <c r="HEP44" s="10"/>
      <c r="HEQ44" s="10"/>
      <c r="HER44" s="10"/>
      <c r="HES44" s="10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0"/>
      <c r="HFK44" s="10"/>
      <c r="HFL44" s="10"/>
      <c r="HFM44" s="10"/>
      <c r="HFN44" s="10"/>
      <c r="HFO44" s="10"/>
      <c r="HFP44" s="10"/>
      <c r="HFQ44" s="10"/>
      <c r="HFR44" s="10"/>
      <c r="HFS44" s="10"/>
      <c r="HFT44" s="10"/>
      <c r="HFU44" s="10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0"/>
      <c r="HGM44" s="10"/>
      <c r="HGN44" s="10"/>
      <c r="HGO44" s="10"/>
      <c r="HGP44" s="10"/>
      <c r="HGQ44" s="10"/>
      <c r="HGR44" s="10"/>
      <c r="HGS44" s="10"/>
      <c r="HGT44" s="10"/>
      <c r="HGU44" s="10"/>
      <c r="HGV44" s="10"/>
      <c r="HGW44" s="10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0"/>
      <c r="HHO44" s="10"/>
      <c r="HHP44" s="10"/>
      <c r="HHQ44" s="10"/>
      <c r="HHR44" s="10"/>
      <c r="HHS44" s="10"/>
      <c r="HHT44" s="10"/>
      <c r="HHU44" s="10"/>
      <c r="HHV44" s="10"/>
      <c r="HHW44" s="10"/>
      <c r="HHX44" s="10"/>
      <c r="HHY44" s="10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0"/>
      <c r="HIQ44" s="10"/>
      <c r="HIR44" s="10"/>
      <c r="HIS44" s="10"/>
      <c r="HIT44" s="10"/>
      <c r="HIU44" s="10"/>
      <c r="HIV44" s="10"/>
      <c r="HIW44" s="10"/>
      <c r="HIX44" s="10"/>
      <c r="HIY44" s="10"/>
      <c r="HIZ44" s="10"/>
      <c r="HJA44" s="10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0"/>
      <c r="HJS44" s="10"/>
      <c r="HJT44" s="10"/>
      <c r="HJU44" s="10"/>
      <c r="HJV44" s="10"/>
      <c r="HJW44" s="10"/>
      <c r="HJX44" s="10"/>
      <c r="HJY44" s="10"/>
      <c r="HJZ44" s="10"/>
      <c r="HKA44" s="10"/>
      <c r="HKB44" s="10"/>
      <c r="HKC44" s="10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0"/>
      <c r="HKU44" s="10"/>
      <c r="HKV44" s="10"/>
      <c r="HKW44" s="10"/>
      <c r="HKX44" s="10"/>
      <c r="HKY44" s="10"/>
      <c r="HKZ44" s="10"/>
      <c r="HLA44" s="10"/>
      <c r="HLB44" s="10"/>
      <c r="HLC44" s="10"/>
      <c r="HLD44" s="10"/>
      <c r="HLE44" s="10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0"/>
      <c r="HLW44" s="10"/>
      <c r="HLX44" s="10"/>
      <c r="HLY44" s="10"/>
      <c r="HLZ44" s="10"/>
      <c r="HMA44" s="10"/>
      <c r="HMB44" s="10"/>
      <c r="HMC44" s="10"/>
      <c r="HMD44" s="10"/>
      <c r="HME44" s="10"/>
      <c r="HMF44" s="10"/>
      <c r="HMG44" s="10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0"/>
      <c r="HMY44" s="10"/>
      <c r="HMZ44" s="10"/>
      <c r="HNA44" s="10"/>
      <c r="HNB44" s="10"/>
      <c r="HNC44" s="10"/>
      <c r="HND44" s="10"/>
      <c r="HNE44" s="10"/>
      <c r="HNF44" s="10"/>
      <c r="HNG44" s="10"/>
      <c r="HNH44" s="10"/>
      <c r="HNI44" s="10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0"/>
      <c r="HOA44" s="10"/>
      <c r="HOB44" s="10"/>
      <c r="HOC44" s="10"/>
      <c r="HOD44" s="10"/>
      <c r="HOE44" s="10"/>
      <c r="HOF44" s="10"/>
      <c r="HOG44" s="10"/>
      <c r="HOH44" s="10"/>
      <c r="HOI44" s="10"/>
      <c r="HOJ44" s="10"/>
      <c r="HOK44" s="10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0"/>
      <c r="HPC44" s="10"/>
      <c r="HPD44" s="10"/>
      <c r="HPE44" s="10"/>
      <c r="HPF44" s="10"/>
      <c r="HPG44" s="10"/>
      <c r="HPH44" s="10"/>
      <c r="HPI44" s="10"/>
      <c r="HPJ44" s="10"/>
      <c r="HPK44" s="10"/>
      <c r="HPL44" s="10"/>
      <c r="HPM44" s="10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0"/>
      <c r="HQE44" s="10"/>
      <c r="HQF44" s="10"/>
      <c r="HQG44" s="10"/>
      <c r="HQH44" s="10"/>
      <c r="HQI44" s="10"/>
      <c r="HQJ44" s="10"/>
      <c r="HQK44" s="10"/>
      <c r="HQL44" s="10"/>
      <c r="HQM44" s="10"/>
      <c r="HQN44" s="10"/>
      <c r="HQO44" s="10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0"/>
      <c r="HRG44" s="10"/>
      <c r="HRH44" s="10"/>
      <c r="HRI44" s="10"/>
      <c r="HRJ44" s="10"/>
      <c r="HRK44" s="10"/>
      <c r="HRL44" s="10"/>
      <c r="HRM44" s="10"/>
      <c r="HRN44" s="10"/>
      <c r="HRO44" s="10"/>
      <c r="HRP44" s="10"/>
      <c r="HRQ44" s="10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0"/>
      <c r="HSI44" s="10"/>
      <c r="HSJ44" s="10"/>
      <c r="HSK44" s="10"/>
      <c r="HSL44" s="10"/>
      <c r="HSM44" s="10"/>
      <c r="HSN44" s="10"/>
      <c r="HSO44" s="10"/>
      <c r="HSP44" s="10"/>
      <c r="HSQ44" s="10"/>
      <c r="HSR44" s="10"/>
      <c r="HSS44" s="10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0"/>
      <c r="HTK44" s="10"/>
      <c r="HTL44" s="10"/>
      <c r="HTM44" s="10"/>
      <c r="HTN44" s="10"/>
      <c r="HTO44" s="10"/>
      <c r="HTP44" s="10"/>
      <c r="HTQ44" s="10"/>
      <c r="HTR44" s="10"/>
      <c r="HTS44" s="10"/>
      <c r="HTT44" s="10"/>
      <c r="HTU44" s="10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0"/>
      <c r="HUM44" s="10"/>
      <c r="HUN44" s="10"/>
      <c r="HUO44" s="10"/>
      <c r="HUP44" s="10"/>
      <c r="HUQ44" s="10"/>
      <c r="HUR44" s="10"/>
      <c r="HUS44" s="10"/>
      <c r="HUT44" s="10"/>
      <c r="HUU44" s="10"/>
      <c r="HUV44" s="10"/>
      <c r="HUW44" s="10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0"/>
      <c r="HVO44" s="10"/>
      <c r="HVP44" s="10"/>
      <c r="HVQ44" s="10"/>
      <c r="HVR44" s="10"/>
      <c r="HVS44" s="10"/>
      <c r="HVT44" s="10"/>
      <c r="HVU44" s="10"/>
      <c r="HVV44" s="10"/>
      <c r="HVW44" s="10"/>
      <c r="HVX44" s="10"/>
      <c r="HVY44" s="10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0"/>
      <c r="HWQ44" s="10"/>
      <c r="HWR44" s="10"/>
      <c r="HWS44" s="10"/>
      <c r="HWT44" s="10"/>
      <c r="HWU44" s="10"/>
      <c r="HWV44" s="10"/>
      <c r="HWW44" s="10"/>
      <c r="HWX44" s="10"/>
      <c r="HWY44" s="10"/>
      <c r="HWZ44" s="10"/>
      <c r="HXA44" s="10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0"/>
      <c r="HXS44" s="10"/>
      <c r="HXT44" s="10"/>
      <c r="HXU44" s="10"/>
      <c r="HXV44" s="10"/>
      <c r="HXW44" s="10"/>
      <c r="HXX44" s="10"/>
      <c r="HXY44" s="10"/>
      <c r="HXZ44" s="10"/>
      <c r="HYA44" s="10"/>
      <c r="HYB44" s="10"/>
      <c r="HYC44" s="10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0"/>
      <c r="HYU44" s="10"/>
      <c r="HYV44" s="10"/>
      <c r="HYW44" s="10"/>
      <c r="HYX44" s="10"/>
      <c r="HYY44" s="10"/>
      <c r="HYZ44" s="10"/>
      <c r="HZA44" s="10"/>
      <c r="HZB44" s="10"/>
      <c r="HZC44" s="10"/>
      <c r="HZD44" s="10"/>
      <c r="HZE44" s="10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0"/>
      <c r="HZW44" s="10"/>
      <c r="HZX44" s="10"/>
      <c r="HZY44" s="10"/>
      <c r="HZZ44" s="10"/>
      <c r="IAA44" s="10"/>
      <c r="IAB44" s="10"/>
      <c r="IAC44" s="10"/>
      <c r="IAD44" s="10"/>
      <c r="IAE44" s="10"/>
      <c r="IAF44" s="10"/>
      <c r="IAG44" s="10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0"/>
      <c r="IAY44" s="10"/>
      <c r="IAZ44" s="10"/>
      <c r="IBA44" s="10"/>
      <c r="IBB44" s="10"/>
      <c r="IBC44" s="10"/>
      <c r="IBD44" s="10"/>
      <c r="IBE44" s="10"/>
      <c r="IBF44" s="10"/>
      <c r="IBG44" s="10"/>
      <c r="IBH44" s="10"/>
      <c r="IBI44" s="10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0"/>
      <c r="ICA44" s="10"/>
      <c r="ICB44" s="10"/>
      <c r="ICC44" s="10"/>
      <c r="ICD44" s="10"/>
      <c r="ICE44" s="10"/>
      <c r="ICF44" s="10"/>
      <c r="ICG44" s="10"/>
      <c r="ICH44" s="10"/>
      <c r="ICI44" s="10"/>
      <c r="ICJ44" s="10"/>
      <c r="ICK44" s="10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0"/>
      <c r="IDC44" s="10"/>
      <c r="IDD44" s="10"/>
      <c r="IDE44" s="10"/>
      <c r="IDF44" s="10"/>
      <c r="IDG44" s="10"/>
      <c r="IDH44" s="10"/>
      <c r="IDI44" s="10"/>
      <c r="IDJ44" s="10"/>
      <c r="IDK44" s="10"/>
      <c r="IDL44" s="10"/>
      <c r="IDM44" s="10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0"/>
      <c r="IEE44" s="10"/>
      <c r="IEF44" s="10"/>
      <c r="IEG44" s="10"/>
      <c r="IEH44" s="10"/>
      <c r="IEI44" s="10"/>
      <c r="IEJ44" s="10"/>
      <c r="IEK44" s="10"/>
      <c r="IEL44" s="10"/>
      <c r="IEM44" s="10"/>
      <c r="IEN44" s="10"/>
      <c r="IEO44" s="10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0"/>
      <c r="IFG44" s="10"/>
      <c r="IFH44" s="10"/>
      <c r="IFI44" s="10"/>
      <c r="IFJ44" s="10"/>
      <c r="IFK44" s="10"/>
      <c r="IFL44" s="10"/>
      <c r="IFM44" s="10"/>
      <c r="IFN44" s="10"/>
      <c r="IFO44" s="10"/>
      <c r="IFP44" s="10"/>
      <c r="IFQ44" s="10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0"/>
      <c r="IGI44" s="10"/>
      <c r="IGJ44" s="10"/>
      <c r="IGK44" s="10"/>
      <c r="IGL44" s="10"/>
      <c r="IGM44" s="10"/>
      <c r="IGN44" s="10"/>
      <c r="IGO44" s="10"/>
      <c r="IGP44" s="10"/>
      <c r="IGQ44" s="10"/>
      <c r="IGR44" s="10"/>
      <c r="IGS44" s="10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0"/>
      <c r="IHK44" s="10"/>
      <c r="IHL44" s="10"/>
      <c r="IHM44" s="10"/>
      <c r="IHN44" s="10"/>
      <c r="IHO44" s="10"/>
      <c r="IHP44" s="10"/>
      <c r="IHQ44" s="10"/>
      <c r="IHR44" s="10"/>
      <c r="IHS44" s="10"/>
      <c r="IHT44" s="10"/>
      <c r="IHU44" s="10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0"/>
      <c r="IIM44" s="10"/>
      <c r="IIN44" s="10"/>
      <c r="IIO44" s="10"/>
      <c r="IIP44" s="10"/>
      <c r="IIQ44" s="10"/>
      <c r="IIR44" s="10"/>
      <c r="IIS44" s="10"/>
      <c r="IIT44" s="10"/>
      <c r="IIU44" s="10"/>
      <c r="IIV44" s="10"/>
      <c r="IIW44" s="10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0"/>
      <c r="IJO44" s="10"/>
      <c r="IJP44" s="10"/>
      <c r="IJQ44" s="10"/>
      <c r="IJR44" s="10"/>
      <c r="IJS44" s="10"/>
      <c r="IJT44" s="10"/>
      <c r="IJU44" s="10"/>
      <c r="IJV44" s="10"/>
      <c r="IJW44" s="10"/>
      <c r="IJX44" s="10"/>
      <c r="IJY44" s="10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0"/>
      <c r="IKQ44" s="10"/>
      <c r="IKR44" s="10"/>
      <c r="IKS44" s="10"/>
      <c r="IKT44" s="10"/>
      <c r="IKU44" s="10"/>
      <c r="IKV44" s="10"/>
      <c r="IKW44" s="10"/>
      <c r="IKX44" s="10"/>
      <c r="IKY44" s="10"/>
      <c r="IKZ44" s="10"/>
      <c r="ILA44" s="10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0"/>
      <c r="ILS44" s="10"/>
      <c r="ILT44" s="10"/>
      <c r="ILU44" s="10"/>
      <c r="ILV44" s="10"/>
      <c r="ILW44" s="10"/>
      <c r="ILX44" s="10"/>
      <c r="ILY44" s="10"/>
      <c r="ILZ44" s="10"/>
      <c r="IMA44" s="10"/>
      <c r="IMB44" s="10"/>
      <c r="IMC44" s="10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0"/>
      <c r="IMU44" s="10"/>
      <c r="IMV44" s="10"/>
      <c r="IMW44" s="10"/>
      <c r="IMX44" s="10"/>
      <c r="IMY44" s="10"/>
      <c r="IMZ44" s="10"/>
      <c r="INA44" s="10"/>
      <c r="INB44" s="10"/>
      <c r="INC44" s="10"/>
      <c r="IND44" s="10"/>
      <c r="INE44" s="10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0"/>
      <c r="INW44" s="10"/>
      <c r="INX44" s="10"/>
      <c r="INY44" s="10"/>
      <c r="INZ44" s="10"/>
      <c r="IOA44" s="10"/>
      <c r="IOB44" s="10"/>
      <c r="IOC44" s="10"/>
      <c r="IOD44" s="10"/>
      <c r="IOE44" s="10"/>
      <c r="IOF44" s="10"/>
      <c r="IOG44" s="10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0"/>
      <c r="IOY44" s="10"/>
      <c r="IOZ44" s="10"/>
      <c r="IPA44" s="10"/>
      <c r="IPB44" s="10"/>
      <c r="IPC44" s="10"/>
      <c r="IPD44" s="10"/>
      <c r="IPE44" s="10"/>
      <c r="IPF44" s="10"/>
      <c r="IPG44" s="10"/>
      <c r="IPH44" s="10"/>
      <c r="IPI44" s="10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0"/>
      <c r="IQA44" s="10"/>
      <c r="IQB44" s="10"/>
      <c r="IQC44" s="10"/>
      <c r="IQD44" s="10"/>
      <c r="IQE44" s="10"/>
      <c r="IQF44" s="10"/>
      <c r="IQG44" s="10"/>
      <c r="IQH44" s="10"/>
      <c r="IQI44" s="10"/>
      <c r="IQJ44" s="10"/>
      <c r="IQK44" s="10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0"/>
      <c r="IRC44" s="10"/>
      <c r="IRD44" s="10"/>
      <c r="IRE44" s="10"/>
      <c r="IRF44" s="10"/>
      <c r="IRG44" s="10"/>
      <c r="IRH44" s="10"/>
      <c r="IRI44" s="10"/>
      <c r="IRJ44" s="10"/>
      <c r="IRK44" s="10"/>
      <c r="IRL44" s="10"/>
      <c r="IRM44" s="10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0"/>
      <c r="ISE44" s="10"/>
      <c r="ISF44" s="10"/>
      <c r="ISG44" s="10"/>
      <c r="ISH44" s="10"/>
      <c r="ISI44" s="10"/>
      <c r="ISJ44" s="10"/>
      <c r="ISK44" s="10"/>
      <c r="ISL44" s="10"/>
      <c r="ISM44" s="10"/>
      <c r="ISN44" s="10"/>
      <c r="ISO44" s="10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0"/>
      <c r="ITG44" s="10"/>
      <c r="ITH44" s="10"/>
      <c r="ITI44" s="10"/>
      <c r="ITJ44" s="10"/>
      <c r="ITK44" s="10"/>
      <c r="ITL44" s="10"/>
      <c r="ITM44" s="10"/>
      <c r="ITN44" s="10"/>
      <c r="ITO44" s="10"/>
      <c r="ITP44" s="10"/>
      <c r="ITQ44" s="10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0"/>
      <c r="IUI44" s="10"/>
      <c r="IUJ44" s="10"/>
      <c r="IUK44" s="10"/>
      <c r="IUL44" s="10"/>
      <c r="IUM44" s="10"/>
      <c r="IUN44" s="10"/>
      <c r="IUO44" s="10"/>
      <c r="IUP44" s="10"/>
      <c r="IUQ44" s="10"/>
      <c r="IUR44" s="10"/>
      <c r="IUS44" s="10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0"/>
      <c r="IVK44" s="10"/>
      <c r="IVL44" s="10"/>
      <c r="IVM44" s="10"/>
      <c r="IVN44" s="10"/>
      <c r="IVO44" s="10"/>
      <c r="IVP44" s="10"/>
      <c r="IVQ44" s="10"/>
      <c r="IVR44" s="10"/>
      <c r="IVS44" s="10"/>
      <c r="IVT44" s="10"/>
      <c r="IVU44" s="10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0"/>
      <c r="IWM44" s="10"/>
      <c r="IWN44" s="10"/>
      <c r="IWO44" s="10"/>
      <c r="IWP44" s="10"/>
      <c r="IWQ44" s="10"/>
      <c r="IWR44" s="10"/>
      <c r="IWS44" s="10"/>
      <c r="IWT44" s="10"/>
      <c r="IWU44" s="10"/>
      <c r="IWV44" s="10"/>
      <c r="IWW44" s="10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0"/>
      <c r="IXO44" s="10"/>
      <c r="IXP44" s="10"/>
      <c r="IXQ44" s="10"/>
      <c r="IXR44" s="10"/>
      <c r="IXS44" s="10"/>
      <c r="IXT44" s="10"/>
      <c r="IXU44" s="10"/>
      <c r="IXV44" s="10"/>
      <c r="IXW44" s="10"/>
      <c r="IXX44" s="10"/>
      <c r="IXY44" s="10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0"/>
      <c r="IYQ44" s="10"/>
      <c r="IYR44" s="10"/>
      <c r="IYS44" s="10"/>
      <c r="IYT44" s="10"/>
      <c r="IYU44" s="10"/>
      <c r="IYV44" s="10"/>
      <c r="IYW44" s="10"/>
      <c r="IYX44" s="10"/>
      <c r="IYY44" s="10"/>
      <c r="IYZ44" s="10"/>
      <c r="IZA44" s="10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0"/>
      <c r="IZS44" s="10"/>
      <c r="IZT44" s="10"/>
      <c r="IZU44" s="10"/>
      <c r="IZV44" s="10"/>
      <c r="IZW44" s="10"/>
      <c r="IZX44" s="10"/>
      <c r="IZY44" s="10"/>
      <c r="IZZ44" s="10"/>
      <c r="JAA44" s="10"/>
      <c r="JAB44" s="10"/>
      <c r="JAC44" s="10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0"/>
      <c r="JAU44" s="10"/>
      <c r="JAV44" s="10"/>
      <c r="JAW44" s="10"/>
      <c r="JAX44" s="10"/>
      <c r="JAY44" s="10"/>
      <c r="JAZ44" s="10"/>
      <c r="JBA44" s="10"/>
      <c r="JBB44" s="10"/>
      <c r="JBC44" s="10"/>
      <c r="JBD44" s="10"/>
      <c r="JBE44" s="10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0"/>
      <c r="JBW44" s="10"/>
      <c r="JBX44" s="10"/>
      <c r="JBY44" s="10"/>
      <c r="JBZ44" s="10"/>
      <c r="JCA44" s="10"/>
      <c r="JCB44" s="10"/>
      <c r="JCC44" s="10"/>
      <c r="JCD44" s="10"/>
      <c r="JCE44" s="10"/>
      <c r="JCF44" s="10"/>
      <c r="JCG44" s="10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0"/>
      <c r="JCY44" s="10"/>
      <c r="JCZ44" s="10"/>
      <c r="JDA44" s="10"/>
      <c r="JDB44" s="10"/>
      <c r="JDC44" s="10"/>
      <c r="JDD44" s="10"/>
      <c r="JDE44" s="10"/>
      <c r="JDF44" s="10"/>
      <c r="JDG44" s="10"/>
      <c r="JDH44" s="10"/>
      <c r="JDI44" s="10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0"/>
      <c r="JEA44" s="10"/>
      <c r="JEB44" s="10"/>
      <c r="JEC44" s="10"/>
      <c r="JED44" s="10"/>
      <c r="JEE44" s="10"/>
      <c r="JEF44" s="10"/>
      <c r="JEG44" s="10"/>
      <c r="JEH44" s="10"/>
      <c r="JEI44" s="10"/>
      <c r="JEJ44" s="10"/>
      <c r="JEK44" s="10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0"/>
      <c r="JFC44" s="10"/>
      <c r="JFD44" s="10"/>
      <c r="JFE44" s="10"/>
      <c r="JFF44" s="10"/>
      <c r="JFG44" s="10"/>
      <c r="JFH44" s="10"/>
      <c r="JFI44" s="10"/>
      <c r="JFJ44" s="10"/>
      <c r="JFK44" s="10"/>
      <c r="JFL44" s="10"/>
      <c r="JFM44" s="10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0"/>
      <c r="JGE44" s="10"/>
      <c r="JGF44" s="10"/>
      <c r="JGG44" s="10"/>
      <c r="JGH44" s="10"/>
      <c r="JGI44" s="10"/>
      <c r="JGJ44" s="10"/>
      <c r="JGK44" s="10"/>
      <c r="JGL44" s="10"/>
      <c r="JGM44" s="10"/>
      <c r="JGN44" s="10"/>
      <c r="JGO44" s="10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0"/>
      <c r="JHG44" s="10"/>
      <c r="JHH44" s="10"/>
      <c r="JHI44" s="10"/>
      <c r="JHJ44" s="10"/>
      <c r="JHK44" s="10"/>
      <c r="JHL44" s="10"/>
      <c r="JHM44" s="10"/>
      <c r="JHN44" s="10"/>
      <c r="JHO44" s="10"/>
      <c r="JHP44" s="10"/>
      <c r="JHQ44" s="10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0"/>
      <c r="JII44" s="10"/>
      <c r="JIJ44" s="10"/>
      <c r="JIK44" s="10"/>
      <c r="JIL44" s="10"/>
      <c r="JIM44" s="10"/>
      <c r="JIN44" s="10"/>
      <c r="JIO44" s="10"/>
      <c r="JIP44" s="10"/>
      <c r="JIQ44" s="10"/>
      <c r="JIR44" s="10"/>
      <c r="JIS44" s="10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0"/>
      <c r="JJK44" s="10"/>
      <c r="JJL44" s="10"/>
      <c r="JJM44" s="10"/>
      <c r="JJN44" s="10"/>
      <c r="JJO44" s="10"/>
      <c r="JJP44" s="10"/>
      <c r="JJQ44" s="10"/>
      <c r="JJR44" s="10"/>
      <c r="JJS44" s="10"/>
      <c r="JJT44" s="10"/>
      <c r="JJU44" s="10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0"/>
      <c r="JKM44" s="10"/>
      <c r="JKN44" s="10"/>
      <c r="JKO44" s="10"/>
      <c r="JKP44" s="10"/>
      <c r="JKQ44" s="10"/>
      <c r="JKR44" s="10"/>
      <c r="JKS44" s="10"/>
      <c r="JKT44" s="10"/>
      <c r="JKU44" s="10"/>
      <c r="JKV44" s="10"/>
      <c r="JKW44" s="10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0"/>
      <c r="JLO44" s="10"/>
      <c r="JLP44" s="10"/>
      <c r="JLQ44" s="10"/>
      <c r="JLR44" s="10"/>
      <c r="JLS44" s="10"/>
      <c r="JLT44" s="10"/>
      <c r="JLU44" s="10"/>
      <c r="JLV44" s="10"/>
      <c r="JLW44" s="10"/>
      <c r="JLX44" s="10"/>
      <c r="JLY44" s="10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0"/>
      <c r="JMQ44" s="10"/>
      <c r="JMR44" s="10"/>
      <c r="JMS44" s="10"/>
      <c r="JMT44" s="10"/>
      <c r="JMU44" s="10"/>
      <c r="JMV44" s="10"/>
      <c r="JMW44" s="10"/>
      <c r="JMX44" s="10"/>
      <c r="JMY44" s="10"/>
      <c r="JMZ44" s="10"/>
      <c r="JNA44" s="10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0"/>
      <c r="JNS44" s="10"/>
      <c r="JNT44" s="10"/>
      <c r="JNU44" s="10"/>
      <c r="JNV44" s="10"/>
      <c r="JNW44" s="10"/>
      <c r="JNX44" s="10"/>
      <c r="JNY44" s="10"/>
      <c r="JNZ44" s="10"/>
      <c r="JOA44" s="10"/>
      <c r="JOB44" s="10"/>
      <c r="JOC44" s="10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0"/>
      <c r="JOU44" s="10"/>
      <c r="JOV44" s="10"/>
      <c r="JOW44" s="10"/>
      <c r="JOX44" s="10"/>
      <c r="JOY44" s="10"/>
      <c r="JOZ44" s="10"/>
      <c r="JPA44" s="10"/>
      <c r="JPB44" s="10"/>
      <c r="JPC44" s="10"/>
      <c r="JPD44" s="10"/>
      <c r="JPE44" s="10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0"/>
      <c r="JPW44" s="10"/>
      <c r="JPX44" s="10"/>
      <c r="JPY44" s="10"/>
      <c r="JPZ44" s="10"/>
      <c r="JQA44" s="10"/>
      <c r="JQB44" s="10"/>
      <c r="JQC44" s="10"/>
      <c r="JQD44" s="10"/>
      <c r="JQE44" s="10"/>
      <c r="JQF44" s="10"/>
      <c r="JQG44" s="10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0"/>
      <c r="JQY44" s="10"/>
      <c r="JQZ44" s="10"/>
      <c r="JRA44" s="10"/>
      <c r="JRB44" s="10"/>
      <c r="JRC44" s="10"/>
      <c r="JRD44" s="10"/>
      <c r="JRE44" s="10"/>
      <c r="JRF44" s="10"/>
      <c r="JRG44" s="10"/>
      <c r="JRH44" s="10"/>
      <c r="JRI44" s="10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0"/>
      <c r="JSA44" s="10"/>
      <c r="JSB44" s="10"/>
      <c r="JSC44" s="10"/>
      <c r="JSD44" s="10"/>
      <c r="JSE44" s="10"/>
      <c r="JSF44" s="10"/>
      <c r="JSG44" s="10"/>
      <c r="JSH44" s="10"/>
      <c r="JSI44" s="10"/>
      <c r="JSJ44" s="10"/>
      <c r="JSK44" s="10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0"/>
      <c r="JTC44" s="10"/>
      <c r="JTD44" s="10"/>
      <c r="JTE44" s="10"/>
      <c r="JTF44" s="10"/>
      <c r="JTG44" s="10"/>
      <c r="JTH44" s="10"/>
      <c r="JTI44" s="10"/>
      <c r="JTJ44" s="10"/>
      <c r="JTK44" s="10"/>
      <c r="JTL44" s="10"/>
      <c r="JTM44" s="10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0"/>
      <c r="JUE44" s="10"/>
      <c r="JUF44" s="10"/>
      <c r="JUG44" s="10"/>
      <c r="JUH44" s="10"/>
      <c r="JUI44" s="10"/>
      <c r="JUJ44" s="10"/>
      <c r="JUK44" s="10"/>
      <c r="JUL44" s="10"/>
      <c r="JUM44" s="10"/>
      <c r="JUN44" s="10"/>
      <c r="JUO44" s="10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0"/>
      <c r="JVG44" s="10"/>
      <c r="JVH44" s="10"/>
      <c r="JVI44" s="10"/>
      <c r="JVJ44" s="10"/>
      <c r="JVK44" s="10"/>
      <c r="JVL44" s="10"/>
      <c r="JVM44" s="10"/>
      <c r="JVN44" s="10"/>
      <c r="JVO44" s="10"/>
      <c r="JVP44" s="10"/>
      <c r="JVQ44" s="10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0"/>
      <c r="JWI44" s="10"/>
      <c r="JWJ44" s="10"/>
      <c r="JWK44" s="10"/>
      <c r="JWL44" s="10"/>
      <c r="JWM44" s="10"/>
      <c r="JWN44" s="10"/>
      <c r="JWO44" s="10"/>
      <c r="JWP44" s="10"/>
      <c r="JWQ44" s="10"/>
      <c r="JWR44" s="10"/>
      <c r="JWS44" s="10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0"/>
      <c r="JXK44" s="10"/>
      <c r="JXL44" s="10"/>
      <c r="JXM44" s="10"/>
      <c r="JXN44" s="10"/>
      <c r="JXO44" s="10"/>
      <c r="JXP44" s="10"/>
      <c r="JXQ44" s="10"/>
      <c r="JXR44" s="10"/>
      <c r="JXS44" s="10"/>
      <c r="JXT44" s="10"/>
      <c r="JXU44" s="10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0"/>
      <c r="JYM44" s="10"/>
      <c r="JYN44" s="10"/>
      <c r="JYO44" s="10"/>
      <c r="JYP44" s="10"/>
      <c r="JYQ44" s="10"/>
      <c r="JYR44" s="10"/>
      <c r="JYS44" s="10"/>
      <c r="JYT44" s="10"/>
      <c r="JYU44" s="10"/>
      <c r="JYV44" s="10"/>
      <c r="JYW44" s="10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0"/>
      <c r="JZO44" s="10"/>
      <c r="JZP44" s="10"/>
      <c r="JZQ44" s="10"/>
      <c r="JZR44" s="10"/>
      <c r="JZS44" s="10"/>
      <c r="JZT44" s="10"/>
      <c r="JZU44" s="10"/>
      <c r="JZV44" s="10"/>
      <c r="JZW44" s="10"/>
      <c r="JZX44" s="10"/>
      <c r="JZY44" s="10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0"/>
      <c r="KAQ44" s="10"/>
      <c r="KAR44" s="10"/>
      <c r="KAS44" s="10"/>
      <c r="KAT44" s="10"/>
      <c r="KAU44" s="10"/>
      <c r="KAV44" s="10"/>
      <c r="KAW44" s="10"/>
      <c r="KAX44" s="10"/>
      <c r="KAY44" s="10"/>
      <c r="KAZ44" s="10"/>
      <c r="KBA44" s="10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0"/>
      <c r="KBS44" s="10"/>
      <c r="KBT44" s="10"/>
      <c r="KBU44" s="10"/>
      <c r="KBV44" s="10"/>
      <c r="KBW44" s="10"/>
      <c r="KBX44" s="10"/>
      <c r="KBY44" s="10"/>
      <c r="KBZ44" s="10"/>
      <c r="KCA44" s="10"/>
      <c r="KCB44" s="10"/>
      <c r="KCC44" s="10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0"/>
      <c r="KCU44" s="10"/>
      <c r="KCV44" s="10"/>
      <c r="KCW44" s="10"/>
      <c r="KCX44" s="10"/>
      <c r="KCY44" s="10"/>
      <c r="KCZ44" s="10"/>
      <c r="KDA44" s="10"/>
      <c r="KDB44" s="10"/>
      <c r="KDC44" s="10"/>
      <c r="KDD44" s="10"/>
      <c r="KDE44" s="10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0"/>
      <c r="KDW44" s="10"/>
      <c r="KDX44" s="10"/>
      <c r="KDY44" s="10"/>
      <c r="KDZ44" s="10"/>
      <c r="KEA44" s="10"/>
      <c r="KEB44" s="10"/>
      <c r="KEC44" s="10"/>
      <c r="KED44" s="10"/>
      <c r="KEE44" s="10"/>
      <c r="KEF44" s="10"/>
      <c r="KEG44" s="10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0"/>
      <c r="KEY44" s="10"/>
      <c r="KEZ44" s="10"/>
      <c r="KFA44" s="10"/>
      <c r="KFB44" s="10"/>
      <c r="KFC44" s="10"/>
      <c r="KFD44" s="10"/>
      <c r="KFE44" s="10"/>
      <c r="KFF44" s="10"/>
      <c r="KFG44" s="10"/>
      <c r="KFH44" s="10"/>
      <c r="KFI44" s="10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0"/>
      <c r="KGA44" s="10"/>
      <c r="KGB44" s="10"/>
      <c r="KGC44" s="10"/>
      <c r="KGD44" s="10"/>
      <c r="KGE44" s="10"/>
      <c r="KGF44" s="10"/>
      <c r="KGG44" s="10"/>
      <c r="KGH44" s="10"/>
      <c r="KGI44" s="10"/>
      <c r="KGJ44" s="10"/>
      <c r="KGK44" s="10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0"/>
      <c r="KHC44" s="10"/>
      <c r="KHD44" s="10"/>
      <c r="KHE44" s="10"/>
      <c r="KHF44" s="10"/>
      <c r="KHG44" s="10"/>
      <c r="KHH44" s="10"/>
      <c r="KHI44" s="10"/>
      <c r="KHJ44" s="10"/>
      <c r="KHK44" s="10"/>
      <c r="KHL44" s="10"/>
      <c r="KHM44" s="10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0"/>
      <c r="KIE44" s="10"/>
      <c r="KIF44" s="10"/>
      <c r="KIG44" s="10"/>
      <c r="KIH44" s="10"/>
      <c r="KII44" s="10"/>
      <c r="KIJ44" s="10"/>
      <c r="KIK44" s="10"/>
      <c r="KIL44" s="10"/>
      <c r="KIM44" s="10"/>
      <c r="KIN44" s="10"/>
      <c r="KIO44" s="10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0"/>
      <c r="KJG44" s="10"/>
      <c r="KJH44" s="10"/>
      <c r="KJI44" s="10"/>
      <c r="KJJ44" s="10"/>
      <c r="KJK44" s="10"/>
      <c r="KJL44" s="10"/>
      <c r="KJM44" s="10"/>
      <c r="KJN44" s="10"/>
      <c r="KJO44" s="10"/>
      <c r="KJP44" s="10"/>
      <c r="KJQ44" s="10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0"/>
      <c r="KKI44" s="10"/>
      <c r="KKJ44" s="10"/>
      <c r="KKK44" s="10"/>
      <c r="KKL44" s="10"/>
      <c r="KKM44" s="10"/>
      <c r="KKN44" s="10"/>
      <c r="KKO44" s="10"/>
      <c r="KKP44" s="10"/>
      <c r="KKQ44" s="10"/>
      <c r="KKR44" s="10"/>
      <c r="KKS44" s="10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0"/>
      <c r="KLK44" s="10"/>
      <c r="KLL44" s="10"/>
      <c r="KLM44" s="10"/>
      <c r="KLN44" s="10"/>
      <c r="KLO44" s="10"/>
      <c r="KLP44" s="10"/>
      <c r="KLQ44" s="10"/>
      <c r="KLR44" s="10"/>
      <c r="KLS44" s="10"/>
      <c r="KLT44" s="10"/>
      <c r="KLU44" s="10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0"/>
      <c r="KMM44" s="10"/>
      <c r="KMN44" s="10"/>
      <c r="KMO44" s="10"/>
      <c r="KMP44" s="10"/>
      <c r="KMQ44" s="10"/>
      <c r="KMR44" s="10"/>
      <c r="KMS44" s="10"/>
      <c r="KMT44" s="10"/>
      <c r="KMU44" s="10"/>
      <c r="KMV44" s="10"/>
      <c r="KMW44" s="10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0"/>
      <c r="KNO44" s="10"/>
      <c r="KNP44" s="10"/>
      <c r="KNQ44" s="10"/>
      <c r="KNR44" s="10"/>
      <c r="KNS44" s="10"/>
      <c r="KNT44" s="10"/>
      <c r="KNU44" s="10"/>
      <c r="KNV44" s="10"/>
      <c r="KNW44" s="10"/>
      <c r="KNX44" s="10"/>
      <c r="KNY44" s="10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0"/>
      <c r="KOQ44" s="10"/>
      <c r="KOR44" s="10"/>
      <c r="KOS44" s="10"/>
      <c r="KOT44" s="10"/>
      <c r="KOU44" s="10"/>
      <c r="KOV44" s="10"/>
      <c r="KOW44" s="10"/>
      <c r="KOX44" s="10"/>
      <c r="KOY44" s="10"/>
      <c r="KOZ44" s="10"/>
      <c r="KPA44" s="10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0"/>
      <c r="KPS44" s="10"/>
      <c r="KPT44" s="10"/>
      <c r="KPU44" s="10"/>
      <c r="KPV44" s="10"/>
      <c r="KPW44" s="10"/>
      <c r="KPX44" s="10"/>
      <c r="KPY44" s="10"/>
      <c r="KPZ44" s="10"/>
      <c r="KQA44" s="10"/>
      <c r="KQB44" s="10"/>
      <c r="KQC44" s="10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0"/>
      <c r="KQU44" s="10"/>
      <c r="KQV44" s="10"/>
      <c r="KQW44" s="10"/>
      <c r="KQX44" s="10"/>
      <c r="KQY44" s="10"/>
      <c r="KQZ44" s="10"/>
      <c r="KRA44" s="10"/>
      <c r="KRB44" s="10"/>
      <c r="KRC44" s="10"/>
      <c r="KRD44" s="10"/>
      <c r="KRE44" s="10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0"/>
      <c r="KRW44" s="10"/>
      <c r="KRX44" s="10"/>
      <c r="KRY44" s="10"/>
      <c r="KRZ44" s="10"/>
      <c r="KSA44" s="10"/>
      <c r="KSB44" s="10"/>
      <c r="KSC44" s="10"/>
      <c r="KSD44" s="10"/>
      <c r="KSE44" s="10"/>
      <c r="KSF44" s="10"/>
      <c r="KSG44" s="10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0"/>
      <c r="KSY44" s="10"/>
      <c r="KSZ44" s="10"/>
      <c r="KTA44" s="10"/>
      <c r="KTB44" s="10"/>
      <c r="KTC44" s="10"/>
      <c r="KTD44" s="10"/>
      <c r="KTE44" s="10"/>
      <c r="KTF44" s="10"/>
      <c r="KTG44" s="10"/>
      <c r="KTH44" s="10"/>
      <c r="KTI44" s="10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0"/>
      <c r="KUA44" s="10"/>
      <c r="KUB44" s="10"/>
      <c r="KUC44" s="10"/>
      <c r="KUD44" s="10"/>
      <c r="KUE44" s="10"/>
      <c r="KUF44" s="10"/>
      <c r="KUG44" s="10"/>
      <c r="KUH44" s="10"/>
      <c r="KUI44" s="10"/>
      <c r="KUJ44" s="10"/>
      <c r="KUK44" s="10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0"/>
      <c r="KVC44" s="10"/>
      <c r="KVD44" s="10"/>
      <c r="KVE44" s="10"/>
      <c r="KVF44" s="10"/>
      <c r="KVG44" s="10"/>
      <c r="KVH44" s="10"/>
      <c r="KVI44" s="10"/>
      <c r="KVJ44" s="10"/>
      <c r="KVK44" s="10"/>
      <c r="KVL44" s="10"/>
      <c r="KVM44" s="10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0"/>
      <c r="KWE44" s="10"/>
      <c r="KWF44" s="10"/>
      <c r="KWG44" s="10"/>
      <c r="KWH44" s="10"/>
      <c r="KWI44" s="10"/>
      <c r="KWJ44" s="10"/>
      <c r="KWK44" s="10"/>
      <c r="KWL44" s="10"/>
      <c r="KWM44" s="10"/>
      <c r="KWN44" s="10"/>
      <c r="KWO44" s="10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0"/>
      <c r="KXG44" s="10"/>
      <c r="KXH44" s="10"/>
      <c r="KXI44" s="10"/>
      <c r="KXJ44" s="10"/>
      <c r="KXK44" s="10"/>
      <c r="KXL44" s="10"/>
      <c r="KXM44" s="10"/>
      <c r="KXN44" s="10"/>
      <c r="KXO44" s="10"/>
      <c r="KXP44" s="10"/>
      <c r="KXQ44" s="10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0"/>
      <c r="KYI44" s="10"/>
      <c r="KYJ44" s="10"/>
      <c r="KYK44" s="10"/>
      <c r="KYL44" s="10"/>
      <c r="KYM44" s="10"/>
      <c r="KYN44" s="10"/>
      <c r="KYO44" s="10"/>
      <c r="KYP44" s="10"/>
      <c r="KYQ44" s="10"/>
      <c r="KYR44" s="10"/>
      <c r="KYS44" s="10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0"/>
      <c r="KZK44" s="10"/>
      <c r="KZL44" s="10"/>
      <c r="KZM44" s="10"/>
      <c r="KZN44" s="10"/>
      <c r="KZO44" s="10"/>
      <c r="KZP44" s="10"/>
      <c r="KZQ44" s="10"/>
      <c r="KZR44" s="10"/>
      <c r="KZS44" s="10"/>
      <c r="KZT44" s="10"/>
      <c r="KZU44" s="10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0"/>
      <c r="LAM44" s="10"/>
      <c r="LAN44" s="10"/>
      <c r="LAO44" s="10"/>
      <c r="LAP44" s="10"/>
      <c r="LAQ44" s="10"/>
      <c r="LAR44" s="10"/>
      <c r="LAS44" s="10"/>
      <c r="LAT44" s="10"/>
      <c r="LAU44" s="10"/>
      <c r="LAV44" s="10"/>
      <c r="LAW44" s="10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0"/>
      <c r="LBO44" s="10"/>
      <c r="LBP44" s="10"/>
      <c r="LBQ44" s="10"/>
      <c r="LBR44" s="10"/>
      <c r="LBS44" s="10"/>
      <c r="LBT44" s="10"/>
      <c r="LBU44" s="10"/>
      <c r="LBV44" s="10"/>
      <c r="LBW44" s="10"/>
      <c r="LBX44" s="10"/>
      <c r="LBY44" s="10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0"/>
      <c r="LCQ44" s="10"/>
      <c r="LCR44" s="10"/>
      <c r="LCS44" s="10"/>
      <c r="LCT44" s="10"/>
      <c r="LCU44" s="10"/>
      <c r="LCV44" s="10"/>
      <c r="LCW44" s="10"/>
      <c r="LCX44" s="10"/>
      <c r="LCY44" s="10"/>
      <c r="LCZ44" s="10"/>
      <c r="LDA44" s="10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0"/>
      <c r="LDS44" s="10"/>
      <c r="LDT44" s="10"/>
      <c r="LDU44" s="10"/>
      <c r="LDV44" s="10"/>
      <c r="LDW44" s="10"/>
      <c r="LDX44" s="10"/>
      <c r="LDY44" s="10"/>
      <c r="LDZ44" s="10"/>
      <c r="LEA44" s="10"/>
      <c r="LEB44" s="10"/>
      <c r="LEC44" s="10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0"/>
      <c r="LEU44" s="10"/>
      <c r="LEV44" s="10"/>
      <c r="LEW44" s="10"/>
      <c r="LEX44" s="10"/>
      <c r="LEY44" s="10"/>
      <c r="LEZ44" s="10"/>
      <c r="LFA44" s="10"/>
      <c r="LFB44" s="10"/>
      <c r="LFC44" s="10"/>
      <c r="LFD44" s="10"/>
      <c r="LFE44" s="10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0"/>
      <c r="LFW44" s="10"/>
      <c r="LFX44" s="10"/>
      <c r="LFY44" s="10"/>
      <c r="LFZ44" s="10"/>
      <c r="LGA44" s="10"/>
      <c r="LGB44" s="10"/>
      <c r="LGC44" s="10"/>
      <c r="LGD44" s="10"/>
      <c r="LGE44" s="10"/>
      <c r="LGF44" s="10"/>
      <c r="LGG44" s="10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0"/>
      <c r="LGY44" s="10"/>
      <c r="LGZ44" s="10"/>
      <c r="LHA44" s="10"/>
      <c r="LHB44" s="10"/>
      <c r="LHC44" s="10"/>
      <c r="LHD44" s="10"/>
      <c r="LHE44" s="10"/>
      <c r="LHF44" s="10"/>
      <c r="LHG44" s="10"/>
      <c r="LHH44" s="10"/>
      <c r="LHI44" s="10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0"/>
      <c r="LIA44" s="10"/>
      <c r="LIB44" s="10"/>
      <c r="LIC44" s="10"/>
      <c r="LID44" s="10"/>
      <c r="LIE44" s="10"/>
      <c r="LIF44" s="10"/>
      <c r="LIG44" s="10"/>
      <c r="LIH44" s="10"/>
      <c r="LII44" s="10"/>
      <c r="LIJ44" s="10"/>
      <c r="LIK44" s="10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0"/>
      <c r="LJC44" s="10"/>
      <c r="LJD44" s="10"/>
      <c r="LJE44" s="10"/>
      <c r="LJF44" s="10"/>
      <c r="LJG44" s="10"/>
      <c r="LJH44" s="10"/>
      <c r="LJI44" s="10"/>
      <c r="LJJ44" s="10"/>
      <c r="LJK44" s="10"/>
      <c r="LJL44" s="10"/>
      <c r="LJM44" s="10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0"/>
      <c r="LKE44" s="10"/>
      <c r="LKF44" s="10"/>
      <c r="LKG44" s="10"/>
      <c r="LKH44" s="10"/>
      <c r="LKI44" s="10"/>
      <c r="LKJ44" s="10"/>
      <c r="LKK44" s="10"/>
      <c r="LKL44" s="10"/>
      <c r="LKM44" s="10"/>
      <c r="LKN44" s="10"/>
      <c r="LKO44" s="10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0"/>
      <c r="LLG44" s="10"/>
      <c r="LLH44" s="10"/>
      <c r="LLI44" s="10"/>
      <c r="LLJ44" s="10"/>
      <c r="LLK44" s="10"/>
      <c r="LLL44" s="10"/>
      <c r="LLM44" s="10"/>
      <c r="LLN44" s="10"/>
      <c r="LLO44" s="10"/>
      <c r="LLP44" s="10"/>
      <c r="LLQ44" s="10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0"/>
      <c r="LMI44" s="10"/>
      <c r="LMJ44" s="10"/>
      <c r="LMK44" s="10"/>
      <c r="LML44" s="10"/>
      <c r="LMM44" s="10"/>
      <c r="LMN44" s="10"/>
      <c r="LMO44" s="10"/>
      <c r="LMP44" s="10"/>
      <c r="LMQ44" s="10"/>
      <c r="LMR44" s="10"/>
      <c r="LMS44" s="10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0"/>
      <c r="LNK44" s="10"/>
      <c r="LNL44" s="10"/>
      <c r="LNM44" s="10"/>
      <c r="LNN44" s="10"/>
      <c r="LNO44" s="10"/>
      <c r="LNP44" s="10"/>
      <c r="LNQ44" s="10"/>
      <c r="LNR44" s="10"/>
      <c r="LNS44" s="10"/>
      <c r="LNT44" s="10"/>
      <c r="LNU44" s="10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0"/>
      <c r="LOM44" s="10"/>
      <c r="LON44" s="10"/>
      <c r="LOO44" s="10"/>
      <c r="LOP44" s="10"/>
      <c r="LOQ44" s="10"/>
      <c r="LOR44" s="10"/>
      <c r="LOS44" s="10"/>
      <c r="LOT44" s="10"/>
      <c r="LOU44" s="10"/>
      <c r="LOV44" s="10"/>
      <c r="LOW44" s="10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0"/>
      <c r="LPO44" s="10"/>
      <c r="LPP44" s="10"/>
      <c r="LPQ44" s="10"/>
      <c r="LPR44" s="10"/>
      <c r="LPS44" s="10"/>
      <c r="LPT44" s="10"/>
      <c r="LPU44" s="10"/>
      <c r="LPV44" s="10"/>
      <c r="LPW44" s="10"/>
      <c r="LPX44" s="10"/>
      <c r="LPY44" s="10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0"/>
      <c r="LQQ44" s="10"/>
      <c r="LQR44" s="10"/>
      <c r="LQS44" s="10"/>
      <c r="LQT44" s="10"/>
      <c r="LQU44" s="10"/>
      <c r="LQV44" s="10"/>
      <c r="LQW44" s="10"/>
      <c r="LQX44" s="10"/>
      <c r="LQY44" s="10"/>
      <c r="LQZ44" s="10"/>
      <c r="LRA44" s="10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0"/>
      <c r="LRS44" s="10"/>
      <c r="LRT44" s="10"/>
      <c r="LRU44" s="10"/>
      <c r="LRV44" s="10"/>
      <c r="LRW44" s="10"/>
      <c r="LRX44" s="10"/>
      <c r="LRY44" s="10"/>
      <c r="LRZ44" s="10"/>
      <c r="LSA44" s="10"/>
      <c r="LSB44" s="10"/>
      <c r="LSC44" s="10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0"/>
      <c r="LSU44" s="10"/>
      <c r="LSV44" s="10"/>
      <c r="LSW44" s="10"/>
      <c r="LSX44" s="10"/>
      <c r="LSY44" s="10"/>
      <c r="LSZ44" s="10"/>
      <c r="LTA44" s="10"/>
      <c r="LTB44" s="10"/>
      <c r="LTC44" s="10"/>
      <c r="LTD44" s="10"/>
      <c r="LTE44" s="10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0"/>
      <c r="LTW44" s="10"/>
      <c r="LTX44" s="10"/>
      <c r="LTY44" s="10"/>
      <c r="LTZ44" s="10"/>
      <c r="LUA44" s="10"/>
      <c r="LUB44" s="10"/>
      <c r="LUC44" s="10"/>
      <c r="LUD44" s="10"/>
      <c r="LUE44" s="10"/>
      <c r="LUF44" s="10"/>
      <c r="LUG44" s="10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0"/>
      <c r="LUY44" s="10"/>
      <c r="LUZ44" s="10"/>
      <c r="LVA44" s="10"/>
      <c r="LVB44" s="10"/>
      <c r="LVC44" s="10"/>
      <c r="LVD44" s="10"/>
      <c r="LVE44" s="10"/>
      <c r="LVF44" s="10"/>
      <c r="LVG44" s="10"/>
      <c r="LVH44" s="10"/>
      <c r="LVI44" s="10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0"/>
      <c r="LWA44" s="10"/>
      <c r="LWB44" s="10"/>
      <c r="LWC44" s="10"/>
      <c r="LWD44" s="10"/>
      <c r="LWE44" s="10"/>
      <c r="LWF44" s="10"/>
      <c r="LWG44" s="10"/>
      <c r="LWH44" s="10"/>
      <c r="LWI44" s="10"/>
      <c r="LWJ44" s="10"/>
      <c r="LWK44" s="10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0"/>
      <c r="LXC44" s="10"/>
      <c r="LXD44" s="10"/>
      <c r="LXE44" s="10"/>
      <c r="LXF44" s="10"/>
      <c r="LXG44" s="10"/>
      <c r="LXH44" s="10"/>
      <c r="LXI44" s="10"/>
      <c r="LXJ44" s="10"/>
      <c r="LXK44" s="10"/>
      <c r="LXL44" s="10"/>
      <c r="LXM44" s="10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0"/>
      <c r="LYE44" s="10"/>
      <c r="LYF44" s="10"/>
      <c r="LYG44" s="10"/>
      <c r="LYH44" s="10"/>
      <c r="LYI44" s="10"/>
      <c r="LYJ44" s="10"/>
      <c r="LYK44" s="10"/>
      <c r="LYL44" s="10"/>
      <c r="LYM44" s="10"/>
      <c r="LYN44" s="10"/>
      <c r="LYO44" s="10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0"/>
      <c r="LZG44" s="10"/>
      <c r="LZH44" s="10"/>
      <c r="LZI44" s="10"/>
      <c r="LZJ44" s="10"/>
      <c r="LZK44" s="10"/>
      <c r="LZL44" s="10"/>
      <c r="LZM44" s="10"/>
      <c r="LZN44" s="10"/>
      <c r="LZO44" s="10"/>
      <c r="LZP44" s="10"/>
      <c r="LZQ44" s="10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0"/>
      <c r="MAI44" s="10"/>
      <c r="MAJ44" s="10"/>
      <c r="MAK44" s="10"/>
      <c r="MAL44" s="10"/>
      <c r="MAM44" s="10"/>
      <c r="MAN44" s="10"/>
      <c r="MAO44" s="10"/>
      <c r="MAP44" s="10"/>
      <c r="MAQ44" s="10"/>
      <c r="MAR44" s="10"/>
      <c r="MAS44" s="10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0"/>
      <c r="MBK44" s="10"/>
      <c r="MBL44" s="10"/>
      <c r="MBM44" s="10"/>
      <c r="MBN44" s="10"/>
      <c r="MBO44" s="10"/>
      <c r="MBP44" s="10"/>
      <c r="MBQ44" s="10"/>
      <c r="MBR44" s="10"/>
      <c r="MBS44" s="10"/>
      <c r="MBT44" s="10"/>
      <c r="MBU44" s="10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0"/>
      <c r="MCM44" s="10"/>
      <c r="MCN44" s="10"/>
      <c r="MCO44" s="10"/>
      <c r="MCP44" s="10"/>
      <c r="MCQ44" s="10"/>
      <c r="MCR44" s="10"/>
      <c r="MCS44" s="10"/>
      <c r="MCT44" s="10"/>
      <c r="MCU44" s="10"/>
      <c r="MCV44" s="10"/>
      <c r="MCW44" s="10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0"/>
      <c r="MDO44" s="10"/>
      <c r="MDP44" s="10"/>
      <c r="MDQ44" s="10"/>
      <c r="MDR44" s="10"/>
      <c r="MDS44" s="10"/>
      <c r="MDT44" s="10"/>
      <c r="MDU44" s="10"/>
      <c r="MDV44" s="10"/>
      <c r="MDW44" s="10"/>
      <c r="MDX44" s="10"/>
      <c r="MDY44" s="10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0"/>
      <c r="MEQ44" s="10"/>
      <c r="MER44" s="10"/>
      <c r="MES44" s="10"/>
      <c r="MET44" s="10"/>
      <c r="MEU44" s="10"/>
      <c r="MEV44" s="10"/>
      <c r="MEW44" s="10"/>
      <c r="MEX44" s="10"/>
      <c r="MEY44" s="10"/>
      <c r="MEZ44" s="10"/>
      <c r="MFA44" s="10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0"/>
      <c r="MFS44" s="10"/>
      <c r="MFT44" s="10"/>
      <c r="MFU44" s="10"/>
      <c r="MFV44" s="10"/>
      <c r="MFW44" s="10"/>
      <c r="MFX44" s="10"/>
      <c r="MFY44" s="10"/>
      <c r="MFZ44" s="10"/>
      <c r="MGA44" s="10"/>
      <c r="MGB44" s="10"/>
      <c r="MGC44" s="10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0"/>
      <c r="MGU44" s="10"/>
      <c r="MGV44" s="10"/>
      <c r="MGW44" s="10"/>
      <c r="MGX44" s="10"/>
      <c r="MGY44" s="10"/>
      <c r="MGZ44" s="10"/>
      <c r="MHA44" s="10"/>
      <c r="MHB44" s="10"/>
      <c r="MHC44" s="10"/>
      <c r="MHD44" s="10"/>
      <c r="MHE44" s="10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0"/>
      <c r="MHW44" s="10"/>
      <c r="MHX44" s="10"/>
      <c r="MHY44" s="10"/>
      <c r="MHZ44" s="10"/>
      <c r="MIA44" s="10"/>
      <c r="MIB44" s="10"/>
      <c r="MIC44" s="10"/>
      <c r="MID44" s="10"/>
      <c r="MIE44" s="10"/>
      <c r="MIF44" s="10"/>
      <c r="MIG44" s="10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0"/>
      <c r="MIY44" s="10"/>
      <c r="MIZ44" s="10"/>
      <c r="MJA44" s="10"/>
      <c r="MJB44" s="10"/>
      <c r="MJC44" s="10"/>
      <c r="MJD44" s="10"/>
      <c r="MJE44" s="10"/>
      <c r="MJF44" s="10"/>
      <c r="MJG44" s="10"/>
      <c r="MJH44" s="10"/>
      <c r="MJI44" s="10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0"/>
      <c r="MKA44" s="10"/>
      <c r="MKB44" s="10"/>
      <c r="MKC44" s="10"/>
      <c r="MKD44" s="10"/>
      <c r="MKE44" s="10"/>
      <c r="MKF44" s="10"/>
      <c r="MKG44" s="10"/>
      <c r="MKH44" s="10"/>
      <c r="MKI44" s="10"/>
      <c r="MKJ44" s="10"/>
      <c r="MKK44" s="10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0"/>
      <c r="MLC44" s="10"/>
      <c r="MLD44" s="10"/>
      <c r="MLE44" s="10"/>
      <c r="MLF44" s="10"/>
      <c r="MLG44" s="10"/>
      <c r="MLH44" s="10"/>
      <c r="MLI44" s="10"/>
      <c r="MLJ44" s="10"/>
      <c r="MLK44" s="10"/>
      <c r="MLL44" s="10"/>
      <c r="MLM44" s="10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0"/>
      <c r="MME44" s="10"/>
      <c r="MMF44" s="10"/>
      <c r="MMG44" s="10"/>
      <c r="MMH44" s="10"/>
      <c r="MMI44" s="10"/>
      <c r="MMJ44" s="10"/>
      <c r="MMK44" s="10"/>
      <c r="MML44" s="10"/>
      <c r="MMM44" s="10"/>
      <c r="MMN44" s="10"/>
      <c r="MMO44" s="10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0"/>
      <c r="MNG44" s="10"/>
      <c r="MNH44" s="10"/>
      <c r="MNI44" s="10"/>
      <c r="MNJ44" s="10"/>
      <c r="MNK44" s="10"/>
      <c r="MNL44" s="10"/>
      <c r="MNM44" s="10"/>
      <c r="MNN44" s="10"/>
      <c r="MNO44" s="10"/>
      <c r="MNP44" s="10"/>
      <c r="MNQ44" s="10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0"/>
      <c r="MOI44" s="10"/>
      <c r="MOJ44" s="10"/>
      <c r="MOK44" s="10"/>
      <c r="MOL44" s="10"/>
      <c r="MOM44" s="10"/>
      <c r="MON44" s="10"/>
      <c r="MOO44" s="10"/>
      <c r="MOP44" s="10"/>
      <c r="MOQ44" s="10"/>
      <c r="MOR44" s="10"/>
      <c r="MOS44" s="10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0"/>
      <c r="MPK44" s="10"/>
      <c r="MPL44" s="10"/>
      <c r="MPM44" s="10"/>
      <c r="MPN44" s="10"/>
      <c r="MPO44" s="10"/>
      <c r="MPP44" s="10"/>
      <c r="MPQ44" s="10"/>
      <c r="MPR44" s="10"/>
      <c r="MPS44" s="10"/>
      <c r="MPT44" s="10"/>
      <c r="MPU44" s="10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0"/>
      <c r="MQM44" s="10"/>
      <c r="MQN44" s="10"/>
      <c r="MQO44" s="10"/>
      <c r="MQP44" s="10"/>
      <c r="MQQ44" s="10"/>
      <c r="MQR44" s="10"/>
      <c r="MQS44" s="10"/>
      <c r="MQT44" s="10"/>
      <c r="MQU44" s="10"/>
      <c r="MQV44" s="10"/>
      <c r="MQW44" s="10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0"/>
      <c r="MRO44" s="10"/>
      <c r="MRP44" s="10"/>
      <c r="MRQ44" s="10"/>
      <c r="MRR44" s="10"/>
      <c r="MRS44" s="10"/>
      <c r="MRT44" s="10"/>
      <c r="MRU44" s="10"/>
      <c r="MRV44" s="10"/>
      <c r="MRW44" s="10"/>
      <c r="MRX44" s="10"/>
      <c r="MRY44" s="10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0"/>
      <c r="MSQ44" s="10"/>
      <c r="MSR44" s="10"/>
      <c r="MSS44" s="10"/>
      <c r="MST44" s="10"/>
      <c r="MSU44" s="10"/>
      <c r="MSV44" s="10"/>
      <c r="MSW44" s="10"/>
      <c r="MSX44" s="10"/>
      <c r="MSY44" s="10"/>
      <c r="MSZ44" s="10"/>
      <c r="MTA44" s="10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0"/>
      <c r="MTS44" s="10"/>
      <c r="MTT44" s="10"/>
      <c r="MTU44" s="10"/>
      <c r="MTV44" s="10"/>
      <c r="MTW44" s="10"/>
      <c r="MTX44" s="10"/>
      <c r="MTY44" s="10"/>
      <c r="MTZ44" s="10"/>
      <c r="MUA44" s="10"/>
      <c r="MUB44" s="10"/>
      <c r="MUC44" s="10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0"/>
      <c r="MUU44" s="10"/>
      <c r="MUV44" s="10"/>
      <c r="MUW44" s="10"/>
      <c r="MUX44" s="10"/>
      <c r="MUY44" s="10"/>
      <c r="MUZ44" s="10"/>
      <c r="MVA44" s="10"/>
      <c r="MVB44" s="10"/>
      <c r="MVC44" s="10"/>
      <c r="MVD44" s="10"/>
      <c r="MVE44" s="10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0"/>
      <c r="MVW44" s="10"/>
      <c r="MVX44" s="10"/>
      <c r="MVY44" s="10"/>
      <c r="MVZ44" s="10"/>
      <c r="MWA44" s="10"/>
      <c r="MWB44" s="10"/>
      <c r="MWC44" s="10"/>
      <c r="MWD44" s="10"/>
      <c r="MWE44" s="10"/>
      <c r="MWF44" s="10"/>
      <c r="MWG44" s="10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0"/>
      <c r="MWY44" s="10"/>
      <c r="MWZ44" s="10"/>
      <c r="MXA44" s="10"/>
      <c r="MXB44" s="10"/>
      <c r="MXC44" s="10"/>
      <c r="MXD44" s="10"/>
      <c r="MXE44" s="10"/>
      <c r="MXF44" s="10"/>
      <c r="MXG44" s="10"/>
      <c r="MXH44" s="10"/>
      <c r="MXI44" s="10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0"/>
      <c r="MYA44" s="10"/>
      <c r="MYB44" s="10"/>
      <c r="MYC44" s="10"/>
      <c r="MYD44" s="10"/>
      <c r="MYE44" s="10"/>
      <c r="MYF44" s="10"/>
      <c r="MYG44" s="10"/>
      <c r="MYH44" s="10"/>
      <c r="MYI44" s="10"/>
      <c r="MYJ44" s="10"/>
      <c r="MYK44" s="10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0"/>
      <c r="MZC44" s="10"/>
      <c r="MZD44" s="10"/>
      <c r="MZE44" s="10"/>
      <c r="MZF44" s="10"/>
      <c r="MZG44" s="10"/>
      <c r="MZH44" s="10"/>
      <c r="MZI44" s="10"/>
      <c r="MZJ44" s="10"/>
      <c r="MZK44" s="10"/>
      <c r="MZL44" s="10"/>
      <c r="MZM44" s="10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0"/>
      <c r="NAE44" s="10"/>
      <c r="NAF44" s="10"/>
      <c r="NAG44" s="10"/>
      <c r="NAH44" s="10"/>
      <c r="NAI44" s="10"/>
      <c r="NAJ44" s="10"/>
      <c r="NAK44" s="10"/>
      <c r="NAL44" s="10"/>
      <c r="NAM44" s="10"/>
      <c r="NAN44" s="10"/>
      <c r="NAO44" s="10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0"/>
      <c r="NBG44" s="10"/>
      <c r="NBH44" s="10"/>
      <c r="NBI44" s="10"/>
      <c r="NBJ44" s="10"/>
      <c r="NBK44" s="10"/>
      <c r="NBL44" s="10"/>
      <c r="NBM44" s="10"/>
      <c r="NBN44" s="10"/>
      <c r="NBO44" s="10"/>
      <c r="NBP44" s="10"/>
      <c r="NBQ44" s="10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0"/>
      <c r="NCI44" s="10"/>
      <c r="NCJ44" s="10"/>
      <c r="NCK44" s="10"/>
      <c r="NCL44" s="10"/>
      <c r="NCM44" s="10"/>
      <c r="NCN44" s="10"/>
      <c r="NCO44" s="10"/>
      <c r="NCP44" s="10"/>
      <c r="NCQ44" s="10"/>
      <c r="NCR44" s="10"/>
      <c r="NCS44" s="10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0"/>
      <c r="NDK44" s="10"/>
      <c r="NDL44" s="10"/>
      <c r="NDM44" s="10"/>
      <c r="NDN44" s="10"/>
      <c r="NDO44" s="10"/>
      <c r="NDP44" s="10"/>
      <c r="NDQ44" s="10"/>
      <c r="NDR44" s="10"/>
      <c r="NDS44" s="10"/>
      <c r="NDT44" s="10"/>
      <c r="NDU44" s="10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0"/>
      <c r="NEM44" s="10"/>
      <c r="NEN44" s="10"/>
      <c r="NEO44" s="10"/>
      <c r="NEP44" s="10"/>
      <c r="NEQ44" s="10"/>
      <c r="NER44" s="10"/>
      <c r="NES44" s="10"/>
      <c r="NET44" s="10"/>
      <c r="NEU44" s="10"/>
      <c r="NEV44" s="10"/>
      <c r="NEW44" s="10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0"/>
      <c r="NFO44" s="10"/>
      <c r="NFP44" s="10"/>
      <c r="NFQ44" s="10"/>
      <c r="NFR44" s="10"/>
      <c r="NFS44" s="10"/>
      <c r="NFT44" s="10"/>
      <c r="NFU44" s="10"/>
      <c r="NFV44" s="10"/>
      <c r="NFW44" s="10"/>
      <c r="NFX44" s="10"/>
      <c r="NFY44" s="10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0"/>
      <c r="NGQ44" s="10"/>
      <c r="NGR44" s="10"/>
      <c r="NGS44" s="10"/>
      <c r="NGT44" s="10"/>
      <c r="NGU44" s="10"/>
      <c r="NGV44" s="10"/>
      <c r="NGW44" s="10"/>
      <c r="NGX44" s="10"/>
      <c r="NGY44" s="10"/>
      <c r="NGZ44" s="10"/>
      <c r="NHA44" s="10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0"/>
      <c r="NHS44" s="10"/>
      <c r="NHT44" s="10"/>
      <c r="NHU44" s="10"/>
      <c r="NHV44" s="10"/>
      <c r="NHW44" s="10"/>
      <c r="NHX44" s="10"/>
      <c r="NHY44" s="10"/>
      <c r="NHZ44" s="10"/>
      <c r="NIA44" s="10"/>
      <c r="NIB44" s="10"/>
      <c r="NIC44" s="10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0"/>
      <c r="NIU44" s="10"/>
      <c r="NIV44" s="10"/>
      <c r="NIW44" s="10"/>
      <c r="NIX44" s="10"/>
      <c r="NIY44" s="10"/>
      <c r="NIZ44" s="10"/>
      <c r="NJA44" s="10"/>
      <c r="NJB44" s="10"/>
      <c r="NJC44" s="10"/>
      <c r="NJD44" s="10"/>
      <c r="NJE44" s="10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0"/>
      <c r="NJW44" s="10"/>
      <c r="NJX44" s="10"/>
      <c r="NJY44" s="10"/>
      <c r="NJZ44" s="10"/>
      <c r="NKA44" s="10"/>
      <c r="NKB44" s="10"/>
      <c r="NKC44" s="10"/>
      <c r="NKD44" s="10"/>
      <c r="NKE44" s="10"/>
      <c r="NKF44" s="10"/>
      <c r="NKG44" s="10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0"/>
      <c r="NKY44" s="10"/>
      <c r="NKZ44" s="10"/>
      <c r="NLA44" s="10"/>
      <c r="NLB44" s="10"/>
      <c r="NLC44" s="10"/>
      <c r="NLD44" s="10"/>
      <c r="NLE44" s="10"/>
      <c r="NLF44" s="10"/>
      <c r="NLG44" s="10"/>
      <c r="NLH44" s="10"/>
      <c r="NLI44" s="10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0"/>
      <c r="NMA44" s="10"/>
      <c r="NMB44" s="10"/>
      <c r="NMC44" s="10"/>
      <c r="NMD44" s="10"/>
      <c r="NME44" s="10"/>
      <c r="NMF44" s="10"/>
      <c r="NMG44" s="10"/>
      <c r="NMH44" s="10"/>
      <c r="NMI44" s="10"/>
      <c r="NMJ44" s="10"/>
      <c r="NMK44" s="10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0"/>
      <c r="NNC44" s="10"/>
      <c r="NND44" s="10"/>
      <c r="NNE44" s="10"/>
      <c r="NNF44" s="10"/>
      <c r="NNG44" s="10"/>
      <c r="NNH44" s="10"/>
      <c r="NNI44" s="10"/>
      <c r="NNJ44" s="10"/>
      <c r="NNK44" s="10"/>
      <c r="NNL44" s="10"/>
      <c r="NNM44" s="10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0"/>
      <c r="NOE44" s="10"/>
      <c r="NOF44" s="10"/>
      <c r="NOG44" s="10"/>
      <c r="NOH44" s="10"/>
      <c r="NOI44" s="10"/>
      <c r="NOJ44" s="10"/>
      <c r="NOK44" s="10"/>
      <c r="NOL44" s="10"/>
      <c r="NOM44" s="10"/>
      <c r="NON44" s="10"/>
      <c r="NOO44" s="10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0"/>
      <c r="NPG44" s="10"/>
      <c r="NPH44" s="10"/>
      <c r="NPI44" s="10"/>
      <c r="NPJ44" s="10"/>
      <c r="NPK44" s="10"/>
      <c r="NPL44" s="10"/>
      <c r="NPM44" s="10"/>
      <c r="NPN44" s="10"/>
      <c r="NPO44" s="10"/>
      <c r="NPP44" s="10"/>
      <c r="NPQ44" s="10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0"/>
      <c r="NQI44" s="10"/>
      <c r="NQJ44" s="10"/>
      <c r="NQK44" s="10"/>
      <c r="NQL44" s="10"/>
      <c r="NQM44" s="10"/>
      <c r="NQN44" s="10"/>
      <c r="NQO44" s="10"/>
      <c r="NQP44" s="10"/>
      <c r="NQQ44" s="10"/>
      <c r="NQR44" s="10"/>
      <c r="NQS44" s="10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0"/>
      <c r="NRK44" s="10"/>
      <c r="NRL44" s="10"/>
      <c r="NRM44" s="10"/>
      <c r="NRN44" s="10"/>
      <c r="NRO44" s="10"/>
      <c r="NRP44" s="10"/>
      <c r="NRQ44" s="10"/>
      <c r="NRR44" s="10"/>
      <c r="NRS44" s="10"/>
      <c r="NRT44" s="10"/>
      <c r="NRU44" s="10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0"/>
      <c r="NSM44" s="10"/>
      <c r="NSN44" s="10"/>
      <c r="NSO44" s="10"/>
      <c r="NSP44" s="10"/>
      <c r="NSQ44" s="10"/>
      <c r="NSR44" s="10"/>
      <c r="NSS44" s="10"/>
      <c r="NST44" s="10"/>
      <c r="NSU44" s="10"/>
      <c r="NSV44" s="10"/>
      <c r="NSW44" s="10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0"/>
      <c r="NTO44" s="10"/>
      <c r="NTP44" s="10"/>
      <c r="NTQ44" s="10"/>
      <c r="NTR44" s="10"/>
      <c r="NTS44" s="10"/>
      <c r="NTT44" s="10"/>
      <c r="NTU44" s="10"/>
      <c r="NTV44" s="10"/>
      <c r="NTW44" s="10"/>
      <c r="NTX44" s="10"/>
      <c r="NTY44" s="10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0"/>
      <c r="NUQ44" s="10"/>
      <c r="NUR44" s="10"/>
      <c r="NUS44" s="10"/>
      <c r="NUT44" s="10"/>
      <c r="NUU44" s="10"/>
      <c r="NUV44" s="10"/>
      <c r="NUW44" s="10"/>
      <c r="NUX44" s="10"/>
      <c r="NUY44" s="10"/>
      <c r="NUZ44" s="10"/>
      <c r="NVA44" s="10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0"/>
      <c r="NVS44" s="10"/>
      <c r="NVT44" s="10"/>
      <c r="NVU44" s="10"/>
      <c r="NVV44" s="10"/>
      <c r="NVW44" s="10"/>
      <c r="NVX44" s="10"/>
      <c r="NVY44" s="10"/>
      <c r="NVZ44" s="10"/>
      <c r="NWA44" s="10"/>
      <c r="NWB44" s="10"/>
      <c r="NWC44" s="10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0"/>
      <c r="NWU44" s="10"/>
      <c r="NWV44" s="10"/>
      <c r="NWW44" s="10"/>
      <c r="NWX44" s="10"/>
      <c r="NWY44" s="10"/>
      <c r="NWZ44" s="10"/>
      <c r="NXA44" s="10"/>
      <c r="NXB44" s="10"/>
      <c r="NXC44" s="10"/>
      <c r="NXD44" s="10"/>
      <c r="NXE44" s="10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0"/>
      <c r="NXW44" s="10"/>
      <c r="NXX44" s="10"/>
      <c r="NXY44" s="10"/>
      <c r="NXZ44" s="10"/>
      <c r="NYA44" s="10"/>
      <c r="NYB44" s="10"/>
      <c r="NYC44" s="10"/>
      <c r="NYD44" s="10"/>
      <c r="NYE44" s="10"/>
      <c r="NYF44" s="10"/>
      <c r="NYG44" s="10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0"/>
      <c r="NYY44" s="10"/>
      <c r="NYZ44" s="10"/>
      <c r="NZA44" s="10"/>
      <c r="NZB44" s="10"/>
      <c r="NZC44" s="10"/>
      <c r="NZD44" s="10"/>
      <c r="NZE44" s="10"/>
      <c r="NZF44" s="10"/>
      <c r="NZG44" s="10"/>
      <c r="NZH44" s="10"/>
      <c r="NZI44" s="10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0"/>
      <c r="OAA44" s="10"/>
      <c r="OAB44" s="10"/>
      <c r="OAC44" s="10"/>
      <c r="OAD44" s="10"/>
      <c r="OAE44" s="10"/>
      <c r="OAF44" s="10"/>
      <c r="OAG44" s="10"/>
      <c r="OAH44" s="10"/>
      <c r="OAI44" s="10"/>
      <c r="OAJ44" s="10"/>
      <c r="OAK44" s="10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0"/>
      <c r="OBC44" s="10"/>
      <c r="OBD44" s="10"/>
      <c r="OBE44" s="10"/>
      <c r="OBF44" s="10"/>
      <c r="OBG44" s="10"/>
      <c r="OBH44" s="10"/>
      <c r="OBI44" s="10"/>
      <c r="OBJ44" s="10"/>
      <c r="OBK44" s="10"/>
      <c r="OBL44" s="10"/>
      <c r="OBM44" s="10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0"/>
      <c r="OCE44" s="10"/>
      <c r="OCF44" s="10"/>
      <c r="OCG44" s="10"/>
      <c r="OCH44" s="10"/>
      <c r="OCI44" s="10"/>
      <c r="OCJ44" s="10"/>
      <c r="OCK44" s="10"/>
      <c r="OCL44" s="10"/>
      <c r="OCM44" s="10"/>
      <c r="OCN44" s="10"/>
      <c r="OCO44" s="10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0"/>
      <c r="ODG44" s="10"/>
      <c r="ODH44" s="10"/>
      <c r="ODI44" s="10"/>
      <c r="ODJ44" s="10"/>
      <c r="ODK44" s="10"/>
      <c r="ODL44" s="10"/>
      <c r="ODM44" s="10"/>
      <c r="ODN44" s="10"/>
      <c r="ODO44" s="10"/>
      <c r="ODP44" s="10"/>
      <c r="ODQ44" s="10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0"/>
      <c r="OEI44" s="10"/>
      <c r="OEJ44" s="10"/>
      <c r="OEK44" s="10"/>
      <c r="OEL44" s="10"/>
      <c r="OEM44" s="10"/>
      <c r="OEN44" s="10"/>
      <c r="OEO44" s="10"/>
      <c r="OEP44" s="10"/>
      <c r="OEQ44" s="10"/>
      <c r="OER44" s="10"/>
      <c r="OES44" s="10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0"/>
      <c r="OFK44" s="10"/>
      <c r="OFL44" s="10"/>
      <c r="OFM44" s="10"/>
      <c r="OFN44" s="10"/>
      <c r="OFO44" s="10"/>
      <c r="OFP44" s="10"/>
      <c r="OFQ44" s="10"/>
      <c r="OFR44" s="10"/>
      <c r="OFS44" s="10"/>
      <c r="OFT44" s="10"/>
      <c r="OFU44" s="10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0"/>
      <c r="OGM44" s="10"/>
      <c r="OGN44" s="10"/>
      <c r="OGO44" s="10"/>
      <c r="OGP44" s="10"/>
      <c r="OGQ44" s="10"/>
      <c r="OGR44" s="10"/>
      <c r="OGS44" s="10"/>
      <c r="OGT44" s="10"/>
      <c r="OGU44" s="10"/>
      <c r="OGV44" s="10"/>
      <c r="OGW44" s="10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0"/>
      <c r="OHO44" s="10"/>
      <c r="OHP44" s="10"/>
      <c r="OHQ44" s="10"/>
      <c r="OHR44" s="10"/>
      <c r="OHS44" s="10"/>
      <c r="OHT44" s="10"/>
      <c r="OHU44" s="10"/>
      <c r="OHV44" s="10"/>
      <c r="OHW44" s="10"/>
      <c r="OHX44" s="10"/>
      <c r="OHY44" s="10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0"/>
      <c r="OIQ44" s="10"/>
      <c r="OIR44" s="10"/>
      <c r="OIS44" s="10"/>
      <c r="OIT44" s="10"/>
      <c r="OIU44" s="10"/>
      <c r="OIV44" s="10"/>
      <c r="OIW44" s="10"/>
      <c r="OIX44" s="10"/>
      <c r="OIY44" s="10"/>
      <c r="OIZ44" s="10"/>
      <c r="OJA44" s="10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0"/>
      <c r="OJS44" s="10"/>
      <c r="OJT44" s="10"/>
      <c r="OJU44" s="10"/>
      <c r="OJV44" s="10"/>
      <c r="OJW44" s="10"/>
      <c r="OJX44" s="10"/>
      <c r="OJY44" s="10"/>
      <c r="OJZ44" s="10"/>
      <c r="OKA44" s="10"/>
      <c r="OKB44" s="10"/>
      <c r="OKC44" s="10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0"/>
      <c r="OKU44" s="10"/>
      <c r="OKV44" s="10"/>
      <c r="OKW44" s="10"/>
      <c r="OKX44" s="10"/>
      <c r="OKY44" s="10"/>
      <c r="OKZ44" s="10"/>
      <c r="OLA44" s="10"/>
      <c r="OLB44" s="10"/>
      <c r="OLC44" s="10"/>
      <c r="OLD44" s="10"/>
      <c r="OLE44" s="10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0"/>
      <c r="OLW44" s="10"/>
      <c r="OLX44" s="10"/>
      <c r="OLY44" s="10"/>
      <c r="OLZ44" s="10"/>
      <c r="OMA44" s="10"/>
      <c r="OMB44" s="10"/>
      <c r="OMC44" s="10"/>
      <c r="OMD44" s="10"/>
      <c r="OME44" s="10"/>
      <c r="OMF44" s="10"/>
      <c r="OMG44" s="10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0"/>
      <c r="OMY44" s="10"/>
      <c r="OMZ44" s="10"/>
      <c r="ONA44" s="10"/>
      <c r="ONB44" s="10"/>
      <c r="ONC44" s="10"/>
      <c r="OND44" s="10"/>
      <c r="ONE44" s="10"/>
      <c r="ONF44" s="10"/>
      <c r="ONG44" s="10"/>
      <c r="ONH44" s="10"/>
      <c r="ONI44" s="10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0"/>
      <c r="OOA44" s="10"/>
      <c r="OOB44" s="10"/>
      <c r="OOC44" s="10"/>
      <c r="OOD44" s="10"/>
      <c r="OOE44" s="10"/>
      <c r="OOF44" s="10"/>
      <c r="OOG44" s="10"/>
      <c r="OOH44" s="10"/>
      <c r="OOI44" s="10"/>
      <c r="OOJ44" s="10"/>
      <c r="OOK44" s="10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0"/>
      <c r="OPC44" s="10"/>
      <c r="OPD44" s="10"/>
      <c r="OPE44" s="10"/>
      <c r="OPF44" s="10"/>
      <c r="OPG44" s="10"/>
      <c r="OPH44" s="10"/>
      <c r="OPI44" s="10"/>
      <c r="OPJ44" s="10"/>
      <c r="OPK44" s="10"/>
      <c r="OPL44" s="10"/>
      <c r="OPM44" s="10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0"/>
      <c r="OQE44" s="10"/>
      <c r="OQF44" s="10"/>
      <c r="OQG44" s="10"/>
      <c r="OQH44" s="10"/>
      <c r="OQI44" s="10"/>
      <c r="OQJ44" s="10"/>
      <c r="OQK44" s="10"/>
      <c r="OQL44" s="10"/>
      <c r="OQM44" s="10"/>
      <c r="OQN44" s="10"/>
      <c r="OQO44" s="10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0"/>
      <c r="ORG44" s="10"/>
      <c r="ORH44" s="10"/>
      <c r="ORI44" s="10"/>
      <c r="ORJ44" s="10"/>
      <c r="ORK44" s="10"/>
      <c r="ORL44" s="10"/>
      <c r="ORM44" s="10"/>
      <c r="ORN44" s="10"/>
      <c r="ORO44" s="10"/>
      <c r="ORP44" s="10"/>
      <c r="ORQ44" s="10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0"/>
      <c r="OSI44" s="10"/>
      <c r="OSJ44" s="10"/>
      <c r="OSK44" s="10"/>
      <c r="OSL44" s="10"/>
      <c r="OSM44" s="10"/>
      <c r="OSN44" s="10"/>
      <c r="OSO44" s="10"/>
      <c r="OSP44" s="10"/>
      <c r="OSQ44" s="10"/>
      <c r="OSR44" s="10"/>
      <c r="OSS44" s="10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0"/>
      <c r="OTK44" s="10"/>
      <c r="OTL44" s="10"/>
      <c r="OTM44" s="10"/>
      <c r="OTN44" s="10"/>
      <c r="OTO44" s="10"/>
      <c r="OTP44" s="10"/>
      <c r="OTQ44" s="10"/>
      <c r="OTR44" s="10"/>
      <c r="OTS44" s="10"/>
      <c r="OTT44" s="10"/>
      <c r="OTU44" s="10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0"/>
      <c r="OUM44" s="10"/>
      <c r="OUN44" s="10"/>
      <c r="OUO44" s="10"/>
      <c r="OUP44" s="10"/>
      <c r="OUQ44" s="10"/>
      <c r="OUR44" s="10"/>
      <c r="OUS44" s="10"/>
      <c r="OUT44" s="10"/>
      <c r="OUU44" s="10"/>
      <c r="OUV44" s="10"/>
      <c r="OUW44" s="10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0"/>
      <c r="OVO44" s="10"/>
      <c r="OVP44" s="10"/>
      <c r="OVQ44" s="10"/>
      <c r="OVR44" s="10"/>
      <c r="OVS44" s="10"/>
      <c r="OVT44" s="10"/>
      <c r="OVU44" s="10"/>
      <c r="OVV44" s="10"/>
      <c r="OVW44" s="10"/>
      <c r="OVX44" s="10"/>
      <c r="OVY44" s="10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0"/>
      <c r="OWQ44" s="10"/>
      <c r="OWR44" s="10"/>
      <c r="OWS44" s="10"/>
      <c r="OWT44" s="10"/>
      <c r="OWU44" s="10"/>
      <c r="OWV44" s="10"/>
      <c r="OWW44" s="10"/>
      <c r="OWX44" s="10"/>
      <c r="OWY44" s="10"/>
      <c r="OWZ44" s="10"/>
      <c r="OXA44" s="10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0"/>
      <c r="OXS44" s="10"/>
      <c r="OXT44" s="10"/>
      <c r="OXU44" s="10"/>
      <c r="OXV44" s="10"/>
      <c r="OXW44" s="10"/>
      <c r="OXX44" s="10"/>
      <c r="OXY44" s="10"/>
      <c r="OXZ44" s="10"/>
      <c r="OYA44" s="10"/>
      <c r="OYB44" s="10"/>
      <c r="OYC44" s="10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0"/>
      <c r="OYU44" s="10"/>
      <c r="OYV44" s="10"/>
      <c r="OYW44" s="10"/>
      <c r="OYX44" s="10"/>
      <c r="OYY44" s="10"/>
      <c r="OYZ44" s="10"/>
      <c r="OZA44" s="10"/>
      <c r="OZB44" s="10"/>
      <c r="OZC44" s="10"/>
      <c r="OZD44" s="10"/>
      <c r="OZE44" s="10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0"/>
      <c r="OZW44" s="10"/>
      <c r="OZX44" s="10"/>
      <c r="OZY44" s="10"/>
      <c r="OZZ44" s="10"/>
      <c r="PAA44" s="10"/>
      <c r="PAB44" s="10"/>
      <c r="PAC44" s="10"/>
      <c r="PAD44" s="10"/>
      <c r="PAE44" s="10"/>
      <c r="PAF44" s="10"/>
      <c r="PAG44" s="10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0"/>
      <c r="PAY44" s="10"/>
      <c r="PAZ44" s="10"/>
      <c r="PBA44" s="10"/>
      <c r="PBB44" s="10"/>
      <c r="PBC44" s="10"/>
      <c r="PBD44" s="10"/>
      <c r="PBE44" s="10"/>
      <c r="PBF44" s="10"/>
      <c r="PBG44" s="10"/>
      <c r="PBH44" s="10"/>
      <c r="PBI44" s="10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0"/>
      <c r="PCA44" s="10"/>
      <c r="PCB44" s="10"/>
      <c r="PCC44" s="10"/>
      <c r="PCD44" s="10"/>
      <c r="PCE44" s="10"/>
      <c r="PCF44" s="10"/>
      <c r="PCG44" s="10"/>
      <c r="PCH44" s="10"/>
      <c r="PCI44" s="10"/>
      <c r="PCJ44" s="10"/>
      <c r="PCK44" s="10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0"/>
      <c r="PDC44" s="10"/>
      <c r="PDD44" s="10"/>
      <c r="PDE44" s="10"/>
      <c r="PDF44" s="10"/>
      <c r="PDG44" s="10"/>
      <c r="PDH44" s="10"/>
      <c r="PDI44" s="10"/>
      <c r="PDJ44" s="10"/>
      <c r="PDK44" s="10"/>
      <c r="PDL44" s="10"/>
      <c r="PDM44" s="10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0"/>
      <c r="PEE44" s="10"/>
      <c r="PEF44" s="10"/>
      <c r="PEG44" s="10"/>
      <c r="PEH44" s="10"/>
      <c r="PEI44" s="10"/>
      <c r="PEJ44" s="10"/>
      <c r="PEK44" s="10"/>
      <c r="PEL44" s="10"/>
      <c r="PEM44" s="10"/>
      <c r="PEN44" s="10"/>
      <c r="PEO44" s="10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0"/>
      <c r="PFG44" s="10"/>
      <c r="PFH44" s="10"/>
      <c r="PFI44" s="10"/>
      <c r="PFJ44" s="10"/>
      <c r="PFK44" s="10"/>
      <c r="PFL44" s="10"/>
      <c r="PFM44" s="10"/>
      <c r="PFN44" s="10"/>
      <c r="PFO44" s="10"/>
      <c r="PFP44" s="10"/>
      <c r="PFQ44" s="10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0"/>
      <c r="PGI44" s="10"/>
      <c r="PGJ44" s="10"/>
      <c r="PGK44" s="10"/>
      <c r="PGL44" s="10"/>
      <c r="PGM44" s="10"/>
      <c r="PGN44" s="10"/>
      <c r="PGO44" s="10"/>
      <c r="PGP44" s="10"/>
      <c r="PGQ44" s="10"/>
      <c r="PGR44" s="10"/>
      <c r="PGS44" s="10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0"/>
      <c r="PHK44" s="10"/>
      <c r="PHL44" s="10"/>
      <c r="PHM44" s="10"/>
      <c r="PHN44" s="10"/>
      <c r="PHO44" s="10"/>
      <c r="PHP44" s="10"/>
      <c r="PHQ44" s="10"/>
      <c r="PHR44" s="10"/>
      <c r="PHS44" s="10"/>
      <c r="PHT44" s="10"/>
      <c r="PHU44" s="10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0"/>
      <c r="PIM44" s="10"/>
      <c r="PIN44" s="10"/>
      <c r="PIO44" s="10"/>
      <c r="PIP44" s="10"/>
      <c r="PIQ44" s="10"/>
      <c r="PIR44" s="10"/>
      <c r="PIS44" s="10"/>
      <c r="PIT44" s="10"/>
      <c r="PIU44" s="10"/>
      <c r="PIV44" s="10"/>
      <c r="PIW44" s="10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0"/>
      <c r="PJO44" s="10"/>
      <c r="PJP44" s="10"/>
      <c r="PJQ44" s="10"/>
      <c r="PJR44" s="10"/>
      <c r="PJS44" s="10"/>
      <c r="PJT44" s="10"/>
      <c r="PJU44" s="10"/>
      <c r="PJV44" s="10"/>
      <c r="PJW44" s="10"/>
      <c r="PJX44" s="10"/>
      <c r="PJY44" s="10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0"/>
      <c r="PKQ44" s="10"/>
      <c r="PKR44" s="10"/>
      <c r="PKS44" s="10"/>
      <c r="PKT44" s="10"/>
      <c r="PKU44" s="10"/>
      <c r="PKV44" s="10"/>
      <c r="PKW44" s="10"/>
      <c r="PKX44" s="10"/>
      <c r="PKY44" s="10"/>
      <c r="PKZ44" s="10"/>
      <c r="PLA44" s="10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0"/>
      <c r="PLS44" s="10"/>
      <c r="PLT44" s="10"/>
      <c r="PLU44" s="10"/>
      <c r="PLV44" s="10"/>
      <c r="PLW44" s="10"/>
      <c r="PLX44" s="10"/>
      <c r="PLY44" s="10"/>
      <c r="PLZ44" s="10"/>
      <c r="PMA44" s="10"/>
      <c r="PMB44" s="10"/>
      <c r="PMC44" s="10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0"/>
      <c r="PMU44" s="10"/>
      <c r="PMV44" s="10"/>
      <c r="PMW44" s="10"/>
      <c r="PMX44" s="10"/>
      <c r="PMY44" s="10"/>
      <c r="PMZ44" s="10"/>
      <c r="PNA44" s="10"/>
      <c r="PNB44" s="10"/>
      <c r="PNC44" s="10"/>
      <c r="PND44" s="10"/>
      <c r="PNE44" s="10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0"/>
      <c r="PNW44" s="10"/>
      <c r="PNX44" s="10"/>
      <c r="PNY44" s="10"/>
      <c r="PNZ44" s="10"/>
      <c r="POA44" s="10"/>
      <c r="POB44" s="10"/>
      <c r="POC44" s="10"/>
      <c r="POD44" s="10"/>
      <c r="POE44" s="10"/>
      <c r="POF44" s="10"/>
      <c r="POG44" s="10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0"/>
      <c r="POY44" s="10"/>
      <c r="POZ44" s="10"/>
      <c r="PPA44" s="10"/>
      <c r="PPB44" s="10"/>
      <c r="PPC44" s="10"/>
      <c r="PPD44" s="10"/>
      <c r="PPE44" s="10"/>
      <c r="PPF44" s="10"/>
      <c r="PPG44" s="10"/>
      <c r="PPH44" s="10"/>
      <c r="PPI44" s="10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0"/>
      <c r="PQA44" s="10"/>
      <c r="PQB44" s="10"/>
      <c r="PQC44" s="10"/>
      <c r="PQD44" s="10"/>
      <c r="PQE44" s="10"/>
      <c r="PQF44" s="10"/>
      <c r="PQG44" s="10"/>
      <c r="PQH44" s="10"/>
      <c r="PQI44" s="10"/>
      <c r="PQJ44" s="10"/>
      <c r="PQK44" s="10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0"/>
      <c r="PRC44" s="10"/>
      <c r="PRD44" s="10"/>
      <c r="PRE44" s="10"/>
      <c r="PRF44" s="10"/>
      <c r="PRG44" s="10"/>
      <c r="PRH44" s="10"/>
      <c r="PRI44" s="10"/>
      <c r="PRJ44" s="10"/>
      <c r="PRK44" s="10"/>
      <c r="PRL44" s="10"/>
      <c r="PRM44" s="10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0"/>
      <c r="PSE44" s="10"/>
      <c r="PSF44" s="10"/>
      <c r="PSG44" s="10"/>
      <c r="PSH44" s="10"/>
      <c r="PSI44" s="10"/>
      <c r="PSJ44" s="10"/>
      <c r="PSK44" s="10"/>
      <c r="PSL44" s="10"/>
      <c r="PSM44" s="10"/>
      <c r="PSN44" s="10"/>
      <c r="PSO44" s="10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0"/>
      <c r="PTG44" s="10"/>
      <c r="PTH44" s="10"/>
      <c r="PTI44" s="10"/>
      <c r="PTJ44" s="10"/>
      <c r="PTK44" s="10"/>
      <c r="PTL44" s="10"/>
      <c r="PTM44" s="10"/>
      <c r="PTN44" s="10"/>
      <c r="PTO44" s="10"/>
      <c r="PTP44" s="10"/>
      <c r="PTQ44" s="10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0"/>
      <c r="PUI44" s="10"/>
      <c r="PUJ44" s="10"/>
      <c r="PUK44" s="10"/>
      <c r="PUL44" s="10"/>
      <c r="PUM44" s="10"/>
      <c r="PUN44" s="10"/>
      <c r="PUO44" s="10"/>
      <c r="PUP44" s="10"/>
      <c r="PUQ44" s="10"/>
      <c r="PUR44" s="10"/>
      <c r="PUS44" s="10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0"/>
      <c r="PVK44" s="10"/>
      <c r="PVL44" s="10"/>
      <c r="PVM44" s="10"/>
      <c r="PVN44" s="10"/>
      <c r="PVO44" s="10"/>
      <c r="PVP44" s="10"/>
      <c r="PVQ44" s="10"/>
      <c r="PVR44" s="10"/>
      <c r="PVS44" s="10"/>
      <c r="PVT44" s="10"/>
      <c r="PVU44" s="10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0"/>
      <c r="PWM44" s="10"/>
      <c r="PWN44" s="10"/>
      <c r="PWO44" s="10"/>
      <c r="PWP44" s="10"/>
      <c r="PWQ44" s="10"/>
      <c r="PWR44" s="10"/>
      <c r="PWS44" s="10"/>
      <c r="PWT44" s="10"/>
      <c r="PWU44" s="10"/>
      <c r="PWV44" s="10"/>
      <c r="PWW44" s="10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0"/>
      <c r="PXO44" s="10"/>
      <c r="PXP44" s="10"/>
      <c r="PXQ44" s="10"/>
      <c r="PXR44" s="10"/>
      <c r="PXS44" s="10"/>
      <c r="PXT44" s="10"/>
      <c r="PXU44" s="10"/>
      <c r="PXV44" s="10"/>
      <c r="PXW44" s="10"/>
      <c r="PXX44" s="10"/>
      <c r="PXY44" s="10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0"/>
      <c r="PYQ44" s="10"/>
      <c r="PYR44" s="10"/>
      <c r="PYS44" s="10"/>
      <c r="PYT44" s="10"/>
      <c r="PYU44" s="10"/>
      <c r="PYV44" s="10"/>
      <c r="PYW44" s="10"/>
      <c r="PYX44" s="10"/>
      <c r="PYY44" s="10"/>
      <c r="PYZ44" s="10"/>
      <c r="PZA44" s="10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0"/>
      <c r="PZS44" s="10"/>
      <c r="PZT44" s="10"/>
      <c r="PZU44" s="10"/>
      <c r="PZV44" s="10"/>
      <c r="PZW44" s="10"/>
      <c r="PZX44" s="10"/>
      <c r="PZY44" s="10"/>
      <c r="PZZ44" s="10"/>
      <c r="QAA44" s="10"/>
      <c r="QAB44" s="10"/>
      <c r="QAC44" s="10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0"/>
      <c r="QAU44" s="10"/>
      <c r="QAV44" s="10"/>
      <c r="QAW44" s="10"/>
      <c r="QAX44" s="10"/>
      <c r="QAY44" s="10"/>
      <c r="QAZ44" s="10"/>
      <c r="QBA44" s="10"/>
      <c r="QBB44" s="10"/>
      <c r="QBC44" s="10"/>
      <c r="QBD44" s="10"/>
      <c r="QBE44" s="10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0"/>
      <c r="QBW44" s="10"/>
      <c r="QBX44" s="10"/>
      <c r="QBY44" s="10"/>
      <c r="QBZ44" s="10"/>
      <c r="QCA44" s="10"/>
      <c r="QCB44" s="10"/>
      <c r="QCC44" s="10"/>
      <c r="QCD44" s="10"/>
      <c r="QCE44" s="10"/>
      <c r="QCF44" s="10"/>
      <c r="QCG44" s="10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0"/>
      <c r="QCY44" s="10"/>
      <c r="QCZ44" s="10"/>
      <c r="QDA44" s="10"/>
      <c r="QDB44" s="10"/>
      <c r="QDC44" s="10"/>
      <c r="QDD44" s="10"/>
      <c r="QDE44" s="10"/>
      <c r="QDF44" s="10"/>
      <c r="QDG44" s="10"/>
      <c r="QDH44" s="10"/>
      <c r="QDI44" s="10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0"/>
      <c r="QEA44" s="10"/>
      <c r="QEB44" s="10"/>
      <c r="QEC44" s="10"/>
      <c r="QED44" s="10"/>
      <c r="QEE44" s="10"/>
      <c r="QEF44" s="10"/>
      <c r="QEG44" s="10"/>
      <c r="QEH44" s="10"/>
      <c r="QEI44" s="10"/>
      <c r="QEJ44" s="10"/>
      <c r="QEK44" s="10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0"/>
      <c r="QFC44" s="10"/>
      <c r="QFD44" s="10"/>
      <c r="QFE44" s="10"/>
      <c r="QFF44" s="10"/>
      <c r="QFG44" s="10"/>
      <c r="QFH44" s="10"/>
      <c r="QFI44" s="10"/>
      <c r="QFJ44" s="10"/>
      <c r="QFK44" s="10"/>
      <c r="QFL44" s="10"/>
      <c r="QFM44" s="10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0"/>
      <c r="QGE44" s="10"/>
      <c r="QGF44" s="10"/>
      <c r="QGG44" s="10"/>
      <c r="QGH44" s="10"/>
      <c r="QGI44" s="10"/>
      <c r="QGJ44" s="10"/>
      <c r="QGK44" s="10"/>
      <c r="QGL44" s="10"/>
      <c r="QGM44" s="10"/>
      <c r="QGN44" s="10"/>
      <c r="QGO44" s="10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0"/>
      <c r="QHG44" s="10"/>
      <c r="QHH44" s="10"/>
      <c r="QHI44" s="10"/>
      <c r="QHJ44" s="10"/>
      <c r="QHK44" s="10"/>
      <c r="QHL44" s="10"/>
      <c r="QHM44" s="10"/>
      <c r="QHN44" s="10"/>
      <c r="QHO44" s="10"/>
      <c r="QHP44" s="10"/>
      <c r="QHQ44" s="10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0"/>
      <c r="QII44" s="10"/>
      <c r="QIJ44" s="10"/>
      <c r="QIK44" s="10"/>
      <c r="QIL44" s="10"/>
      <c r="QIM44" s="10"/>
      <c r="QIN44" s="10"/>
      <c r="QIO44" s="10"/>
      <c r="QIP44" s="10"/>
      <c r="QIQ44" s="10"/>
      <c r="QIR44" s="10"/>
      <c r="QIS44" s="10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0"/>
      <c r="QJK44" s="10"/>
      <c r="QJL44" s="10"/>
      <c r="QJM44" s="10"/>
      <c r="QJN44" s="10"/>
      <c r="QJO44" s="10"/>
      <c r="QJP44" s="10"/>
      <c r="QJQ44" s="10"/>
      <c r="QJR44" s="10"/>
      <c r="QJS44" s="10"/>
      <c r="QJT44" s="10"/>
      <c r="QJU44" s="10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0"/>
      <c r="QKM44" s="10"/>
      <c r="QKN44" s="10"/>
      <c r="QKO44" s="10"/>
      <c r="QKP44" s="10"/>
      <c r="QKQ44" s="10"/>
      <c r="QKR44" s="10"/>
      <c r="QKS44" s="10"/>
      <c r="QKT44" s="10"/>
      <c r="QKU44" s="10"/>
      <c r="QKV44" s="10"/>
      <c r="QKW44" s="10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0"/>
      <c r="QLO44" s="10"/>
      <c r="QLP44" s="10"/>
      <c r="QLQ44" s="10"/>
      <c r="QLR44" s="10"/>
      <c r="QLS44" s="10"/>
      <c r="QLT44" s="10"/>
      <c r="QLU44" s="10"/>
      <c r="QLV44" s="10"/>
      <c r="QLW44" s="10"/>
      <c r="QLX44" s="10"/>
      <c r="QLY44" s="10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0"/>
      <c r="QMQ44" s="10"/>
      <c r="QMR44" s="10"/>
      <c r="QMS44" s="10"/>
      <c r="QMT44" s="10"/>
      <c r="QMU44" s="10"/>
      <c r="QMV44" s="10"/>
      <c r="QMW44" s="10"/>
      <c r="QMX44" s="10"/>
      <c r="QMY44" s="10"/>
      <c r="QMZ44" s="10"/>
      <c r="QNA44" s="10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0"/>
      <c r="QNS44" s="10"/>
      <c r="QNT44" s="10"/>
      <c r="QNU44" s="10"/>
      <c r="QNV44" s="10"/>
      <c r="QNW44" s="10"/>
      <c r="QNX44" s="10"/>
      <c r="QNY44" s="10"/>
      <c r="QNZ44" s="10"/>
      <c r="QOA44" s="10"/>
      <c r="QOB44" s="10"/>
      <c r="QOC44" s="10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0"/>
      <c r="QOU44" s="10"/>
      <c r="QOV44" s="10"/>
      <c r="QOW44" s="10"/>
      <c r="QOX44" s="10"/>
      <c r="QOY44" s="10"/>
      <c r="QOZ44" s="10"/>
      <c r="QPA44" s="10"/>
      <c r="QPB44" s="10"/>
      <c r="QPC44" s="10"/>
      <c r="QPD44" s="10"/>
      <c r="QPE44" s="10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0"/>
      <c r="QPW44" s="10"/>
      <c r="QPX44" s="10"/>
      <c r="QPY44" s="10"/>
      <c r="QPZ44" s="10"/>
      <c r="QQA44" s="10"/>
      <c r="QQB44" s="10"/>
      <c r="QQC44" s="10"/>
      <c r="QQD44" s="10"/>
      <c r="QQE44" s="10"/>
      <c r="QQF44" s="10"/>
      <c r="QQG44" s="10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0"/>
      <c r="QQY44" s="10"/>
      <c r="QQZ44" s="10"/>
      <c r="QRA44" s="10"/>
      <c r="QRB44" s="10"/>
      <c r="QRC44" s="10"/>
      <c r="QRD44" s="10"/>
      <c r="QRE44" s="10"/>
      <c r="QRF44" s="10"/>
      <c r="QRG44" s="10"/>
      <c r="QRH44" s="10"/>
      <c r="QRI44" s="10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0"/>
      <c r="QSA44" s="10"/>
      <c r="QSB44" s="10"/>
      <c r="QSC44" s="10"/>
      <c r="QSD44" s="10"/>
      <c r="QSE44" s="10"/>
      <c r="QSF44" s="10"/>
      <c r="QSG44" s="10"/>
      <c r="QSH44" s="10"/>
      <c r="QSI44" s="10"/>
      <c r="QSJ44" s="10"/>
      <c r="QSK44" s="10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0"/>
      <c r="QTC44" s="10"/>
      <c r="QTD44" s="10"/>
      <c r="QTE44" s="10"/>
      <c r="QTF44" s="10"/>
      <c r="QTG44" s="10"/>
      <c r="QTH44" s="10"/>
      <c r="QTI44" s="10"/>
      <c r="QTJ44" s="10"/>
      <c r="QTK44" s="10"/>
      <c r="QTL44" s="10"/>
      <c r="QTM44" s="10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0"/>
      <c r="QUE44" s="10"/>
      <c r="QUF44" s="10"/>
      <c r="QUG44" s="10"/>
      <c r="QUH44" s="10"/>
      <c r="QUI44" s="10"/>
      <c r="QUJ44" s="10"/>
      <c r="QUK44" s="10"/>
      <c r="QUL44" s="10"/>
      <c r="QUM44" s="10"/>
      <c r="QUN44" s="10"/>
      <c r="QUO44" s="10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0"/>
      <c r="QVG44" s="10"/>
      <c r="QVH44" s="10"/>
      <c r="QVI44" s="10"/>
      <c r="QVJ44" s="10"/>
      <c r="QVK44" s="10"/>
      <c r="QVL44" s="10"/>
      <c r="QVM44" s="10"/>
      <c r="QVN44" s="10"/>
      <c r="QVO44" s="10"/>
      <c r="QVP44" s="10"/>
      <c r="QVQ44" s="10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0"/>
      <c r="QWI44" s="10"/>
      <c r="QWJ44" s="10"/>
      <c r="QWK44" s="10"/>
      <c r="QWL44" s="10"/>
      <c r="QWM44" s="10"/>
      <c r="QWN44" s="10"/>
      <c r="QWO44" s="10"/>
      <c r="QWP44" s="10"/>
      <c r="QWQ44" s="10"/>
      <c r="QWR44" s="10"/>
      <c r="QWS44" s="10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0"/>
      <c r="QXK44" s="10"/>
      <c r="QXL44" s="10"/>
      <c r="QXM44" s="10"/>
      <c r="QXN44" s="10"/>
      <c r="QXO44" s="10"/>
      <c r="QXP44" s="10"/>
      <c r="QXQ44" s="10"/>
      <c r="QXR44" s="10"/>
      <c r="QXS44" s="10"/>
      <c r="QXT44" s="10"/>
      <c r="QXU44" s="10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0"/>
      <c r="QYM44" s="10"/>
      <c r="QYN44" s="10"/>
      <c r="QYO44" s="10"/>
      <c r="QYP44" s="10"/>
      <c r="QYQ44" s="10"/>
      <c r="QYR44" s="10"/>
      <c r="QYS44" s="10"/>
      <c r="QYT44" s="10"/>
      <c r="QYU44" s="10"/>
      <c r="QYV44" s="10"/>
      <c r="QYW44" s="10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0"/>
      <c r="QZO44" s="10"/>
      <c r="QZP44" s="10"/>
      <c r="QZQ44" s="10"/>
      <c r="QZR44" s="10"/>
      <c r="QZS44" s="10"/>
      <c r="QZT44" s="10"/>
      <c r="QZU44" s="10"/>
      <c r="QZV44" s="10"/>
      <c r="QZW44" s="10"/>
      <c r="QZX44" s="10"/>
      <c r="QZY44" s="10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0"/>
      <c r="RAQ44" s="10"/>
      <c r="RAR44" s="10"/>
      <c r="RAS44" s="10"/>
      <c r="RAT44" s="10"/>
      <c r="RAU44" s="10"/>
      <c r="RAV44" s="10"/>
      <c r="RAW44" s="10"/>
      <c r="RAX44" s="10"/>
      <c r="RAY44" s="10"/>
      <c r="RAZ44" s="10"/>
      <c r="RBA44" s="10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0"/>
      <c r="RBS44" s="10"/>
      <c r="RBT44" s="10"/>
      <c r="RBU44" s="10"/>
      <c r="RBV44" s="10"/>
      <c r="RBW44" s="10"/>
      <c r="RBX44" s="10"/>
      <c r="RBY44" s="10"/>
      <c r="RBZ44" s="10"/>
      <c r="RCA44" s="10"/>
      <c r="RCB44" s="10"/>
      <c r="RCC44" s="10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0"/>
      <c r="RCU44" s="10"/>
      <c r="RCV44" s="10"/>
      <c r="RCW44" s="10"/>
      <c r="RCX44" s="10"/>
      <c r="RCY44" s="10"/>
      <c r="RCZ44" s="10"/>
      <c r="RDA44" s="10"/>
      <c r="RDB44" s="10"/>
      <c r="RDC44" s="10"/>
      <c r="RDD44" s="10"/>
      <c r="RDE44" s="10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0"/>
      <c r="RDW44" s="10"/>
      <c r="RDX44" s="10"/>
      <c r="RDY44" s="10"/>
      <c r="RDZ44" s="10"/>
      <c r="REA44" s="10"/>
      <c r="REB44" s="10"/>
      <c r="REC44" s="10"/>
      <c r="RED44" s="10"/>
      <c r="REE44" s="10"/>
      <c r="REF44" s="10"/>
      <c r="REG44" s="10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0"/>
      <c r="REY44" s="10"/>
      <c r="REZ44" s="10"/>
      <c r="RFA44" s="10"/>
      <c r="RFB44" s="10"/>
      <c r="RFC44" s="10"/>
      <c r="RFD44" s="10"/>
      <c r="RFE44" s="10"/>
      <c r="RFF44" s="10"/>
      <c r="RFG44" s="10"/>
      <c r="RFH44" s="10"/>
      <c r="RFI44" s="10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0"/>
      <c r="RGA44" s="10"/>
      <c r="RGB44" s="10"/>
      <c r="RGC44" s="10"/>
      <c r="RGD44" s="10"/>
      <c r="RGE44" s="10"/>
      <c r="RGF44" s="10"/>
      <c r="RGG44" s="10"/>
      <c r="RGH44" s="10"/>
      <c r="RGI44" s="10"/>
      <c r="RGJ44" s="10"/>
      <c r="RGK44" s="10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0"/>
      <c r="RHC44" s="10"/>
      <c r="RHD44" s="10"/>
      <c r="RHE44" s="10"/>
      <c r="RHF44" s="10"/>
      <c r="RHG44" s="10"/>
      <c r="RHH44" s="10"/>
      <c r="RHI44" s="10"/>
      <c r="RHJ44" s="10"/>
      <c r="RHK44" s="10"/>
      <c r="RHL44" s="10"/>
      <c r="RHM44" s="10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0"/>
      <c r="RIE44" s="10"/>
      <c r="RIF44" s="10"/>
      <c r="RIG44" s="10"/>
      <c r="RIH44" s="10"/>
      <c r="RII44" s="10"/>
      <c r="RIJ44" s="10"/>
      <c r="RIK44" s="10"/>
      <c r="RIL44" s="10"/>
      <c r="RIM44" s="10"/>
      <c r="RIN44" s="10"/>
      <c r="RIO44" s="10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0"/>
      <c r="RJG44" s="10"/>
      <c r="RJH44" s="10"/>
      <c r="RJI44" s="10"/>
      <c r="RJJ44" s="10"/>
      <c r="RJK44" s="10"/>
      <c r="RJL44" s="10"/>
      <c r="RJM44" s="10"/>
      <c r="RJN44" s="10"/>
      <c r="RJO44" s="10"/>
      <c r="RJP44" s="10"/>
      <c r="RJQ44" s="10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0"/>
      <c r="RKI44" s="10"/>
      <c r="RKJ44" s="10"/>
      <c r="RKK44" s="10"/>
      <c r="RKL44" s="10"/>
      <c r="RKM44" s="10"/>
      <c r="RKN44" s="10"/>
      <c r="RKO44" s="10"/>
      <c r="RKP44" s="10"/>
      <c r="RKQ44" s="10"/>
      <c r="RKR44" s="10"/>
      <c r="RKS44" s="10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0"/>
      <c r="RLK44" s="10"/>
      <c r="RLL44" s="10"/>
      <c r="RLM44" s="10"/>
      <c r="RLN44" s="10"/>
      <c r="RLO44" s="10"/>
      <c r="RLP44" s="10"/>
      <c r="RLQ44" s="10"/>
      <c r="RLR44" s="10"/>
      <c r="RLS44" s="10"/>
      <c r="RLT44" s="10"/>
      <c r="RLU44" s="10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0"/>
      <c r="RMM44" s="10"/>
      <c r="RMN44" s="10"/>
      <c r="RMO44" s="10"/>
      <c r="RMP44" s="10"/>
      <c r="RMQ44" s="10"/>
      <c r="RMR44" s="10"/>
      <c r="RMS44" s="10"/>
      <c r="RMT44" s="10"/>
      <c r="RMU44" s="10"/>
      <c r="RMV44" s="10"/>
      <c r="RMW44" s="10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0"/>
      <c r="RNO44" s="10"/>
      <c r="RNP44" s="10"/>
      <c r="RNQ44" s="10"/>
      <c r="RNR44" s="10"/>
      <c r="RNS44" s="10"/>
      <c r="RNT44" s="10"/>
      <c r="RNU44" s="10"/>
      <c r="RNV44" s="10"/>
      <c r="RNW44" s="10"/>
      <c r="RNX44" s="10"/>
      <c r="RNY44" s="10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0"/>
      <c r="ROQ44" s="10"/>
      <c r="ROR44" s="10"/>
      <c r="ROS44" s="10"/>
      <c r="ROT44" s="10"/>
      <c r="ROU44" s="10"/>
      <c r="ROV44" s="10"/>
      <c r="ROW44" s="10"/>
      <c r="ROX44" s="10"/>
      <c r="ROY44" s="10"/>
      <c r="ROZ44" s="10"/>
      <c r="RPA44" s="10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0"/>
      <c r="RPS44" s="10"/>
      <c r="RPT44" s="10"/>
      <c r="RPU44" s="10"/>
      <c r="RPV44" s="10"/>
      <c r="RPW44" s="10"/>
      <c r="RPX44" s="10"/>
      <c r="RPY44" s="10"/>
      <c r="RPZ44" s="10"/>
      <c r="RQA44" s="10"/>
      <c r="RQB44" s="10"/>
      <c r="RQC44" s="10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0"/>
      <c r="RQU44" s="10"/>
      <c r="RQV44" s="10"/>
      <c r="RQW44" s="10"/>
      <c r="RQX44" s="10"/>
      <c r="RQY44" s="10"/>
      <c r="RQZ44" s="10"/>
      <c r="RRA44" s="10"/>
      <c r="RRB44" s="10"/>
      <c r="RRC44" s="10"/>
      <c r="RRD44" s="10"/>
      <c r="RRE44" s="10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0"/>
      <c r="RRW44" s="10"/>
      <c r="RRX44" s="10"/>
      <c r="RRY44" s="10"/>
      <c r="RRZ44" s="10"/>
      <c r="RSA44" s="10"/>
      <c r="RSB44" s="10"/>
      <c r="RSC44" s="10"/>
      <c r="RSD44" s="10"/>
      <c r="RSE44" s="10"/>
      <c r="RSF44" s="10"/>
      <c r="RSG44" s="10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0"/>
      <c r="RSY44" s="10"/>
      <c r="RSZ44" s="10"/>
      <c r="RTA44" s="10"/>
      <c r="RTB44" s="10"/>
      <c r="RTC44" s="10"/>
      <c r="RTD44" s="10"/>
      <c r="RTE44" s="10"/>
      <c r="RTF44" s="10"/>
      <c r="RTG44" s="10"/>
      <c r="RTH44" s="10"/>
      <c r="RTI44" s="10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0"/>
      <c r="RUA44" s="10"/>
      <c r="RUB44" s="10"/>
      <c r="RUC44" s="10"/>
      <c r="RUD44" s="10"/>
      <c r="RUE44" s="10"/>
      <c r="RUF44" s="10"/>
      <c r="RUG44" s="10"/>
      <c r="RUH44" s="10"/>
      <c r="RUI44" s="10"/>
      <c r="RUJ44" s="10"/>
      <c r="RUK44" s="10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0"/>
      <c r="RVC44" s="10"/>
      <c r="RVD44" s="10"/>
      <c r="RVE44" s="10"/>
      <c r="RVF44" s="10"/>
      <c r="RVG44" s="10"/>
      <c r="RVH44" s="10"/>
      <c r="RVI44" s="10"/>
      <c r="RVJ44" s="10"/>
      <c r="RVK44" s="10"/>
      <c r="RVL44" s="10"/>
      <c r="RVM44" s="10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0"/>
      <c r="RWE44" s="10"/>
      <c r="RWF44" s="10"/>
      <c r="RWG44" s="10"/>
      <c r="RWH44" s="10"/>
      <c r="RWI44" s="10"/>
      <c r="RWJ44" s="10"/>
      <c r="RWK44" s="10"/>
      <c r="RWL44" s="10"/>
      <c r="RWM44" s="10"/>
      <c r="RWN44" s="10"/>
      <c r="RWO44" s="10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0"/>
      <c r="RXG44" s="10"/>
      <c r="RXH44" s="10"/>
      <c r="RXI44" s="10"/>
      <c r="RXJ44" s="10"/>
      <c r="RXK44" s="10"/>
      <c r="RXL44" s="10"/>
      <c r="RXM44" s="10"/>
      <c r="RXN44" s="10"/>
      <c r="RXO44" s="10"/>
      <c r="RXP44" s="10"/>
      <c r="RXQ44" s="10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0"/>
      <c r="RYI44" s="10"/>
      <c r="RYJ44" s="10"/>
      <c r="RYK44" s="10"/>
      <c r="RYL44" s="10"/>
      <c r="RYM44" s="10"/>
      <c r="RYN44" s="10"/>
      <c r="RYO44" s="10"/>
      <c r="RYP44" s="10"/>
      <c r="RYQ44" s="10"/>
      <c r="RYR44" s="10"/>
      <c r="RYS44" s="10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0"/>
      <c r="RZK44" s="10"/>
      <c r="RZL44" s="10"/>
      <c r="RZM44" s="10"/>
      <c r="RZN44" s="10"/>
      <c r="RZO44" s="10"/>
      <c r="RZP44" s="10"/>
      <c r="RZQ44" s="10"/>
      <c r="RZR44" s="10"/>
      <c r="RZS44" s="10"/>
      <c r="RZT44" s="10"/>
      <c r="RZU44" s="10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0"/>
      <c r="SAM44" s="10"/>
      <c r="SAN44" s="10"/>
      <c r="SAO44" s="10"/>
      <c r="SAP44" s="10"/>
      <c r="SAQ44" s="10"/>
      <c r="SAR44" s="10"/>
      <c r="SAS44" s="10"/>
      <c r="SAT44" s="10"/>
      <c r="SAU44" s="10"/>
      <c r="SAV44" s="10"/>
      <c r="SAW44" s="10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0"/>
      <c r="SBO44" s="10"/>
      <c r="SBP44" s="10"/>
      <c r="SBQ44" s="10"/>
      <c r="SBR44" s="10"/>
      <c r="SBS44" s="10"/>
      <c r="SBT44" s="10"/>
      <c r="SBU44" s="10"/>
      <c r="SBV44" s="10"/>
      <c r="SBW44" s="10"/>
      <c r="SBX44" s="10"/>
      <c r="SBY44" s="10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0"/>
      <c r="SCQ44" s="10"/>
      <c r="SCR44" s="10"/>
      <c r="SCS44" s="10"/>
      <c r="SCT44" s="10"/>
      <c r="SCU44" s="10"/>
      <c r="SCV44" s="10"/>
      <c r="SCW44" s="10"/>
      <c r="SCX44" s="10"/>
      <c r="SCY44" s="10"/>
      <c r="SCZ44" s="10"/>
      <c r="SDA44" s="10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0"/>
      <c r="SDS44" s="10"/>
      <c r="SDT44" s="10"/>
      <c r="SDU44" s="10"/>
      <c r="SDV44" s="10"/>
      <c r="SDW44" s="10"/>
      <c r="SDX44" s="10"/>
      <c r="SDY44" s="10"/>
      <c r="SDZ44" s="10"/>
      <c r="SEA44" s="10"/>
      <c r="SEB44" s="10"/>
      <c r="SEC44" s="10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0"/>
      <c r="SEU44" s="10"/>
      <c r="SEV44" s="10"/>
      <c r="SEW44" s="10"/>
      <c r="SEX44" s="10"/>
      <c r="SEY44" s="10"/>
      <c r="SEZ44" s="10"/>
      <c r="SFA44" s="10"/>
      <c r="SFB44" s="10"/>
      <c r="SFC44" s="10"/>
      <c r="SFD44" s="10"/>
      <c r="SFE44" s="10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0"/>
      <c r="SFW44" s="10"/>
      <c r="SFX44" s="10"/>
      <c r="SFY44" s="10"/>
      <c r="SFZ44" s="10"/>
      <c r="SGA44" s="10"/>
      <c r="SGB44" s="10"/>
      <c r="SGC44" s="10"/>
      <c r="SGD44" s="10"/>
      <c r="SGE44" s="10"/>
      <c r="SGF44" s="10"/>
      <c r="SGG44" s="10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0"/>
      <c r="SGY44" s="10"/>
      <c r="SGZ44" s="10"/>
      <c r="SHA44" s="10"/>
      <c r="SHB44" s="10"/>
      <c r="SHC44" s="10"/>
      <c r="SHD44" s="10"/>
      <c r="SHE44" s="10"/>
      <c r="SHF44" s="10"/>
      <c r="SHG44" s="10"/>
      <c r="SHH44" s="10"/>
      <c r="SHI44" s="10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0"/>
      <c r="SIA44" s="10"/>
      <c r="SIB44" s="10"/>
      <c r="SIC44" s="10"/>
      <c r="SID44" s="10"/>
      <c r="SIE44" s="10"/>
      <c r="SIF44" s="10"/>
      <c r="SIG44" s="10"/>
      <c r="SIH44" s="10"/>
      <c r="SII44" s="10"/>
      <c r="SIJ44" s="10"/>
      <c r="SIK44" s="10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0"/>
      <c r="SJC44" s="10"/>
      <c r="SJD44" s="10"/>
      <c r="SJE44" s="10"/>
      <c r="SJF44" s="10"/>
      <c r="SJG44" s="10"/>
      <c r="SJH44" s="10"/>
      <c r="SJI44" s="10"/>
      <c r="SJJ44" s="10"/>
      <c r="SJK44" s="10"/>
      <c r="SJL44" s="10"/>
      <c r="SJM44" s="10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0"/>
      <c r="SKE44" s="10"/>
      <c r="SKF44" s="10"/>
      <c r="SKG44" s="10"/>
      <c r="SKH44" s="10"/>
      <c r="SKI44" s="10"/>
      <c r="SKJ44" s="10"/>
      <c r="SKK44" s="10"/>
      <c r="SKL44" s="10"/>
      <c r="SKM44" s="10"/>
      <c r="SKN44" s="10"/>
      <c r="SKO44" s="10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0"/>
      <c r="SLG44" s="10"/>
      <c r="SLH44" s="10"/>
      <c r="SLI44" s="10"/>
      <c r="SLJ44" s="10"/>
      <c r="SLK44" s="10"/>
      <c r="SLL44" s="10"/>
      <c r="SLM44" s="10"/>
      <c r="SLN44" s="10"/>
      <c r="SLO44" s="10"/>
      <c r="SLP44" s="10"/>
      <c r="SLQ44" s="10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0"/>
      <c r="SMI44" s="10"/>
      <c r="SMJ44" s="10"/>
      <c r="SMK44" s="10"/>
      <c r="SML44" s="10"/>
      <c r="SMM44" s="10"/>
      <c r="SMN44" s="10"/>
      <c r="SMO44" s="10"/>
      <c r="SMP44" s="10"/>
      <c r="SMQ44" s="10"/>
      <c r="SMR44" s="10"/>
      <c r="SMS44" s="10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0"/>
      <c r="SNK44" s="10"/>
      <c r="SNL44" s="10"/>
      <c r="SNM44" s="10"/>
      <c r="SNN44" s="10"/>
      <c r="SNO44" s="10"/>
      <c r="SNP44" s="10"/>
      <c r="SNQ44" s="10"/>
      <c r="SNR44" s="10"/>
      <c r="SNS44" s="10"/>
      <c r="SNT44" s="10"/>
      <c r="SNU44" s="10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0"/>
      <c r="SOM44" s="10"/>
      <c r="SON44" s="10"/>
      <c r="SOO44" s="10"/>
      <c r="SOP44" s="10"/>
      <c r="SOQ44" s="10"/>
      <c r="SOR44" s="10"/>
      <c r="SOS44" s="10"/>
      <c r="SOT44" s="10"/>
      <c r="SOU44" s="10"/>
      <c r="SOV44" s="10"/>
      <c r="SOW44" s="10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0"/>
      <c r="SPO44" s="10"/>
      <c r="SPP44" s="10"/>
      <c r="SPQ44" s="10"/>
      <c r="SPR44" s="10"/>
      <c r="SPS44" s="10"/>
      <c r="SPT44" s="10"/>
      <c r="SPU44" s="10"/>
      <c r="SPV44" s="10"/>
      <c r="SPW44" s="10"/>
      <c r="SPX44" s="10"/>
      <c r="SPY44" s="10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0"/>
      <c r="SQQ44" s="10"/>
      <c r="SQR44" s="10"/>
      <c r="SQS44" s="10"/>
      <c r="SQT44" s="10"/>
      <c r="SQU44" s="10"/>
      <c r="SQV44" s="10"/>
      <c r="SQW44" s="10"/>
      <c r="SQX44" s="10"/>
      <c r="SQY44" s="10"/>
      <c r="SQZ44" s="10"/>
      <c r="SRA44" s="10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0"/>
      <c r="SRS44" s="10"/>
      <c r="SRT44" s="10"/>
      <c r="SRU44" s="10"/>
      <c r="SRV44" s="10"/>
      <c r="SRW44" s="10"/>
      <c r="SRX44" s="10"/>
      <c r="SRY44" s="10"/>
      <c r="SRZ44" s="10"/>
      <c r="SSA44" s="10"/>
      <c r="SSB44" s="10"/>
      <c r="SSC44" s="10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0"/>
      <c r="SSU44" s="10"/>
      <c r="SSV44" s="10"/>
      <c r="SSW44" s="10"/>
      <c r="SSX44" s="10"/>
      <c r="SSY44" s="10"/>
      <c r="SSZ44" s="10"/>
      <c r="STA44" s="10"/>
      <c r="STB44" s="10"/>
      <c r="STC44" s="10"/>
      <c r="STD44" s="10"/>
      <c r="STE44" s="10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0"/>
      <c r="STW44" s="10"/>
      <c r="STX44" s="10"/>
      <c r="STY44" s="10"/>
      <c r="STZ44" s="10"/>
      <c r="SUA44" s="10"/>
      <c r="SUB44" s="10"/>
      <c r="SUC44" s="10"/>
      <c r="SUD44" s="10"/>
      <c r="SUE44" s="10"/>
      <c r="SUF44" s="10"/>
      <c r="SUG44" s="10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0"/>
      <c r="SUY44" s="10"/>
      <c r="SUZ44" s="10"/>
      <c r="SVA44" s="10"/>
      <c r="SVB44" s="10"/>
      <c r="SVC44" s="10"/>
      <c r="SVD44" s="10"/>
      <c r="SVE44" s="10"/>
      <c r="SVF44" s="10"/>
      <c r="SVG44" s="10"/>
      <c r="SVH44" s="10"/>
      <c r="SVI44" s="10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0"/>
      <c r="SWA44" s="10"/>
      <c r="SWB44" s="10"/>
      <c r="SWC44" s="10"/>
      <c r="SWD44" s="10"/>
      <c r="SWE44" s="10"/>
      <c r="SWF44" s="10"/>
      <c r="SWG44" s="10"/>
      <c r="SWH44" s="10"/>
      <c r="SWI44" s="10"/>
      <c r="SWJ44" s="10"/>
      <c r="SWK44" s="10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0"/>
      <c r="SXC44" s="10"/>
      <c r="SXD44" s="10"/>
      <c r="SXE44" s="10"/>
      <c r="SXF44" s="10"/>
      <c r="SXG44" s="10"/>
      <c r="SXH44" s="10"/>
      <c r="SXI44" s="10"/>
      <c r="SXJ44" s="10"/>
      <c r="SXK44" s="10"/>
      <c r="SXL44" s="10"/>
      <c r="SXM44" s="10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0"/>
      <c r="SYE44" s="10"/>
      <c r="SYF44" s="10"/>
      <c r="SYG44" s="10"/>
      <c r="SYH44" s="10"/>
      <c r="SYI44" s="10"/>
      <c r="SYJ44" s="10"/>
      <c r="SYK44" s="10"/>
      <c r="SYL44" s="10"/>
      <c r="SYM44" s="10"/>
      <c r="SYN44" s="10"/>
      <c r="SYO44" s="10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0"/>
      <c r="SZG44" s="10"/>
      <c r="SZH44" s="10"/>
      <c r="SZI44" s="10"/>
      <c r="SZJ44" s="10"/>
      <c r="SZK44" s="10"/>
      <c r="SZL44" s="10"/>
      <c r="SZM44" s="10"/>
      <c r="SZN44" s="10"/>
      <c r="SZO44" s="10"/>
      <c r="SZP44" s="10"/>
      <c r="SZQ44" s="10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0"/>
      <c r="TAI44" s="10"/>
      <c r="TAJ44" s="10"/>
      <c r="TAK44" s="10"/>
      <c r="TAL44" s="10"/>
      <c r="TAM44" s="10"/>
      <c r="TAN44" s="10"/>
      <c r="TAO44" s="10"/>
      <c r="TAP44" s="10"/>
      <c r="TAQ44" s="10"/>
      <c r="TAR44" s="10"/>
      <c r="TAS44" s="10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0"/>
      <c r="TBK44" s="10"/>
      <c r="TBL44" s="10"/>
      <c r="TBM44" s="10"/>
      <c r="TBN44" s="10"/>
      <c r="TBO44" s="10"/>
      <c r="TBP44" s="10"/>
      <c r="TBQ44" s="10"/>
      <c r="TBR44" s="10"/>
      <c r="TBS44" s="10"/>
      <c r="TBT44" s="10"/>
      <c r="TBU44" s="10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0"/>
      <c r="TCM44" s="10"/>
      <c r="TCN44" s="10"/>
      <c r="TCO44" s="10"/>
      <c r="TCP44" s="10"/>
      <c r="TCQ44" s="10"/>
      <c r="TCR44" s="10"/>
      <c r="TCS44" s="10"/>
      <c r="TCT44" s="10"/>
      <c r="TCU44" s="10"/>
      <c r="TCV44" s="10"/>
      <c r="TCW44" s="10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0"/>
      <c r="TDO44" s="10"/>
      <c r="TDP44" s="10"/>
      <c r="TDQ44" s="10"/>
      <c r="TDR44" s="10"/>
      <c r="TDS44" s="10"/>
      <c r="TDT44" s="10"/>
      <c r="TDU44" s="10"/>
      <c r="TDV44" s="10"/>
      <c r="TDW44" s="10"/>
      <c r="TDX44" s="10"/>
      <c r="TDY44" s="10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0"/>
      <c r="TEQ44" s="10"/>
      <c r="TER44" s="10"/>
      <c r="TES44" s="10"/>
      <c r="TET44" s="10"/>
      <c r="TEU44" s="10"/>
      <c r="TEV44" s="10"/>
      <c r="TEW44" s="10"/>
      <c r="TEX44" s="10"/>
      <c r="TEY44" s="10"/>
      <c r="TEZ44" s="10"/>
      <c r="TFA44" s="10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0"/>
      <c r="TFS44" s="10"/>
      <c r="TFT44" s="10"/>
      <c r="TFU44" s="10"/>
      <c r="TFV44" s="10"/>
      <c r="TFW44" s="10"/>
      <c r="TFX44" s="10"/>
      <c r="TFY44" s="10"/>
      <c r="TFZ44" s="10"/>
      <c r="TGA44" s="10"/>
      <c r="TGB44" s="10"/>
      <c r="TGC44" s="10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0"/>
      <c r="TGU44" s="10"/>
      <c r="TGV44" s="10"/>
      <c r="TGW44" s="10"/>
      <c r="TGX44" s="10"/>
      <c r="TGY44" s="10"/>
      <c r="TGZ44" s="10"/>
      <c r="THA44" s="10"/>
      <c r="THB44" s="10"/>
      <c r="THC44" s="10"/>
      <c r="THD44" s="10"/>
      <c r="THE44" s="10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0"/>
      <c r="THW44" s="10"/>
      <c r="THX44" s="10"/>
      <c r="THY44" s="10"/>
      <c r="THZ44" s="10"/>
      <c r="TIA44" s="10"/>
      <c r="TIB44" s="10"/>
      <c r="TIC44" s="10"/>
      <c r="TID44" s="10"/>
      <c r="TIE44" s="10"/>
      <c r="TIF44" s="10"/>
      <c r="TIG44" s="10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0"/>
      <c r="TIY44" s="10"/>
      <c r="TIZ44" s="10"/>
      <c r="TJA44" s="10"/>
      <c r="TJB44" s="10"/>
      <c r="TJC44" s="10"/>
      <c r="TJD44" s="10"/>
      <c r="TJE44" s="10"/>
      <c r="TJF44" s="10"/>
      <c r="TJG44" s="10"/>
      <c r="TJH44" s="10"/>
      <c r="TJI44" s="10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0"/>
      <c r="TKA44" s="10"/>
      <c r="TKB44" s="10"/>
      <c r="TKC44" s="10"/>
      <c r="TKD44" s="10"/>
      <c r="TKE44" s="10"/>
      <c r="TKF44" s="10"/>
      <c r="TKG44" s="10"/>
      <c r="TKH44" s="10"/>
      <c r="TKI44" s="10"/>
      <c r="TKJ44" s="10"/>
      <c r="TKK44" s="10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0"/>
      <c r="TLC44" s="10"/>
      <c r="TLD44" s="10"/>
      <c r="TLE44" s="10"/>
      <c r="TLF44" s="10"/>
      <c r="TLG44" s="10"/>
      <c r="TLH44" s="10"/>
      <c r="TLI44" s="10"/>
      <c r="TLJ44" s="10"/>
      <c r="TLK44" s="10"/>
      <c r="TLL44" s="10"/>
      <c r="TLM44" s="10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0"/>
      <c r="TME44" s="10"/>
      <c r="TMF44" s="10"/>
      <c r="TMG44" s="10"/>
      <c r="TMH44" s="10"/>
      <c r="TMI44" s="10"/>
      <c r="TMJ44" s="10"/>
      <c r="TMK44" s="10"/>
      <c r="TML44" s="10"/>
      <c r="TMM44" s="10"/>
      <c r="TMN44" s="10"/>
      <c r="TMO44" s="10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0"/>
      <c r="TNG44" s="10"/>
      <c r="TNH44" s="10"/>
      <c r="TNI44" s="10"/>
      <c r="TNJ44" s="10"/>
      <c r="TNK44" s="10"/>
      <c r="TNL44" s="10"/>
      <c r="TNM44" s="10"/>
      <c r="TNN44" s="10"/>
      <c r="TNO44" s="10"/>
      <c r="TNP44" s="10"/>
      <c r="TNQ44" s="10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0"/>
      <c r="TOI44" s="10"/>
      <c r="TOJ44" s="10"/>
      <c r="TOK44" s="10"/>
      <c r="TOL44" s="10"/>
      <c r="TOM44" s="10"/>
      <c r="TON44" s="10"/>
      <c r="TOO44" s="10"/>
      <c r="TOP44" s="10"/>
      <c r="TOQ44" s="10"/>
      <c r="TOR44" s="10"/>
      <c r="TOS44" s="10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0"/>
      <c r="TPK44" s="10"/>
      <c r="TPL44" s="10"/>
      <c r="TPM44" s="10"/>
      <c r="TPN44" s="10"/>
      <c r="TPO44" s="10"/>
      <c r="TPP44" s="10"/>
      <c r="TPQ44" s="10"/>
      <c r="TPR44" s="10"/>
      <c r="TPS44" s="10"/>
      <c r="TPT44" s="10"/>
      <c r="TPU44" s="10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0"/>
      <c r="TQM44" s="10"/>
      <c r="TQN44" s="10"/>
      <c r="TQO44" s="10"/>
      <c r="TQP44" s="10"/>
      <c r="TQQ44" s="10"/>
      <c r="TQR44" s="10"/>
      <c r="TQS44" s="10"/>
      <c r="TQT44" s="10"/>
      <c r="TQU44" s="10"/>
      <c r="TQV44" s="10"/>
      <c r="TQW44" s="10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0"/>
      <c r="TRO44" s="10"/>
      <c r="TRP44" s="10"/>
      <c r="TRQ44" s="10"/>
      <c r="TRR44" s="10"/>
      <c r="TRS44" s="10"/>
      <c r="TRT44" s="10"/>
      <c r="TRU44" s="10"/>
      <c r="TRV44" s="10"/>
      <c r="TRW44" s="10"/>
      <c r="TRX44" s="10"/>
      <c r="TRY44" s="10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0"/>
      <c r="TSQ44" s="10"/>
      <c r="TSR44" s="10"/>
      <c r="TSS44" s="10"/>
      <c r="TST44" s="10"/>
      <c r="TSU44" s="10"/>
      <c r="TSV44" s="10"/>
      <c r="TSW44" s="10"/>
      <c r="TSX44" s="10"/>
      <c r="TSY44" s="10"/>
      <c r="TSZ44" s="10"/>
      <c r="TTA44" s="10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0"/>
      <c r="TTS44" s="10"/>
      <c r="TTT44" s="10"/>
      <c r="TTU44" s="10"/>
      <c r="TTV44" s="10"/>
      <c r="TTW44" s="10"/>
      <c r="TTX44" s="10"/>
      <c r="TTY44" s="10"/>
      <c r="TTZ44" s="10"/>
      <c r="TUA44" s="10"/>
      <c r="TUB44" s="10"/>
      <c r="TUC44" s="10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0"/>
      <c r="TUU44" s="10"/>
      <c r="TUV44" s="10"/>
      <c r="TUW44" s="10"/>
      <c r="TUX44" s="10"/>
      <c r="TUY44" s="10"/>
      <c r="TUZ44" s="10"/>
      <c r="TVA44" s="10"/>
      <c r="TVB44" s="10"/>
      <c r="TVC44" s="10"/>
      <c r="TVD44" s="10"/>
      <c r="TVE44" s="10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0"/>
      <c r="TVW44" s="10"/>
      <c r="TVX44" s="10"/>
      <c r="TVY44" s="10"/>
      <c r="TVZ44" s="10"/>
      <c r="TWA44" s="10"/>
      <c r="TWB44" s="10"/>
      <c r="TWC44" s="10"/>
      <c r="TWD44" s="10"/>
      <c r="TWE44" s="10"/>
      <c r="TWF44" s="10"/>
      <c r="TWG44" s="10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0"/>
      <c r="TWY44" s="10"/>
      <c r="TWZ44" s="10"/>
      <c r="TXA44" s="10"/>
      <c r="TXB44" s="10"/>
      <c r="TXC44" s="10"/>
      <c r="TXD44" s="10"/>
      <c r="TXE44" s="10"/>
      <c r="TXF44" s="10"/>
      <c r="TXG44" s="10"/>
      <c r="TXH44" s="10"/>
      <c r="TXI44" s="10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0"/>
      <c r="TYA44" s="10"/>
      <c r="TYB44" s="10"/>
      <c r="TYC44" s="10"/>
      <c r="TYD44" s="10"/>
      <c r="TYE44" s="10"/>
      <c r="TYF44" s="10"/>
      <c r="TYG44" s="10"/>
      <c r="TYH44" s="10"/>
      <c r="TYI44" s="10"/>
      <c r="TYJ44" s="10"/>
      <c r="TYK44" s="10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0"/>
      <c r="TZC44" s="10"/>
      <c r="TZD44" s="10"/>
      <c r="TZE44" s="10"/>
      <c r="TZF44" s="10"/>
      <c r="TZG44" s="10"/>
      <c r="TZH44" s="10"/>
      <c r="TZI44" s="10"/>
      <c r="TZJ44" s="10"/>
      <c r="TZK44" s="10"/>
      <c r="TZL44" s="10"/>
      <c r="TZM44" s="10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0"/>
      <c r="UAE44" s="10"/>
      <c r="UAF44" s="10"/>
      <c r="UAG44" s="10"/>
      <c r="UAH44" s="10"/>
      <c r="UAI44" s="10"/>
      <c r="UAJ44" s="10"/>
      <c r="UAK44" s="10"/>
      <c r="UAL44" s="10"/>
      <c r="UAM44" s="10"/>
      <c r="UAN44" s="10"/>
      <c r="UAO44" s="10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0"/>
      <c r="UBG44" s="10"/>
      <c r="UBH44" s="10"/>
      <c r="UBI44" s="10"/>
      <c r="UBJ44" s="10"/>
      <c r="UBK44" s="10"/>
      <c r="UBL44" s="10"/>
      <c r="UBM44" s="10"/>
      <c r="UBN44" s="10"/>
      <c r="UBO44" s="10"/>
      <c r="UBP44" s="10"/>
      <c r="UBQ44" s="10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0"/>
      <c r="UCI44" s="10"/>
      <c r="UCJ44" s="10"/>
      <c r="UCK44" s="10"/>
      <c r="UCL44" s="10"/>
      <c r="UCM44" s="10"/>
      <c r="UCN44" s="10"/>
      <c r="UCO44" s="10"/>
      <c r="UCP44" s="10"/>
      <c r="UCQ44" s="10"/>
      <c r="UCR44" s="10"/>
      <c r="UCS44" s="10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0"/>
      <c r="UDK44" s="10"/>
      <c r="UDL44" s="10"/>
      <c r="UDM44" s="10"/>
      <c r="UDN44" s="10"/>
      <c r="UDO44" s="10"/>
      <c r="UDP44" s="10"/>
      <c r="UDQ44" s="10"/>
      <c r="UDR44" s="10"/>
      <c r="UDS44" s="10"/>
      <c r="UDT44" s="10"/>
      <c r="UDU44" s="10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0"/>
      <c r="UEM44" s="10"/>
      <c r="UEN44" s="10"/>
      <c r="UEO44" s="10"/>
      <c r="UEP44" s="10"/>
      <c r="UEQ44" s="10"/>
      <c r="UER44" s="10"/>
      <c r="UES44" s="10"/>
      <c r="UET44" s="10"/>
      <c r="UEU44" s="10"/>
      <c r="UEV44" s="10"/>
      <c r="UEW44" s="10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0"/>
      <c r="UFO44" s="10"/>
      <c r="UFP44" s="10"/>
      <c r="UFQ44" s="10"/>
      <c r="UFR44" s="10"/>
      <c r="UFS44" s="10"/>
      <c r="UFT44" s="10"/>
      <c r="UFU44" s="10"/>
      <c r="UFV44" s="10"/>
      <c r="UFW44" s="10"/>
      <c r="UFX44" s="10"/>
      <c r="UFY44" s="10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0"/>
      <c r="UGQ44" s="10"/>
      <c r="UGR44" s="10"/>
      <c r="UGS44" s="10"/>
      <c r="UGT44" s="10"/>
      <c r="UGU44" s="10"/>
      <c r="UGV44" s="10"/>
      <c r="UGW44" s="10"/>
      <c r="UGX44" s="10"/>
      <c r="UGY44" s="10"/>
      <c r="UGZ44" s="10"/>
      <c r="UHA44" s="10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0"/>
      <c r="UHS44" s="10"/>
      <c r="UHT44" s="10"/>
      <c r="UHU44" s="10"/>
      <c r="UHV44" s="10"/>
      <c r="UHW44" s="10"/>
      <c r="UHX44" s="10"/>
      <c r="UHY44" s="10"/>
      <c r="UHZ44" s="10"/>
      <c r="UIA44" s="10"/>
      <c r="UIB44" s="10"/>
      <c r="UIC44" s="10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0"/>
      <c r="UIU44" s="10"/>
      <c r="UIV44" s="10"/>
      <c r="UIW44" s="10"/>
      <c r="UIX44" s="10"/>
      <c r="UIY44" s="10"/>
      <c r="UIZ44" s="10"/>
      <c r="UJA44" s="10"/>
      <c r="UJB44" s="10"/>
      <c r="UJC44" s="10"/>
      <c r="UJD44" s="10"/>
      <c r="UJE44" s="10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0"/>
      <c r="UJW44" s="10"/>
      <c r="UJX44" s="10"/>
      <c r="UJY44" s="10"/>
      <c r="UJZ44" s="10"/>
      <c r="UKA44" s="10"/>
      <c r="UKB44" s="10"/>
      <c r="UKC44" s="10"/>
      <c r="UKD44" s="10"/>
      <c r="UKE44" s="10"/>
      <c r="UKF44" s="10"/>
      <c r="UKG44" s="10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0"/>
      <c r="UKY44" s="10"/>
      <c r="UKZ44" s="10"/>
      <c r="ULA44" s="10"/>
      <c r="ULB44" s="10"/>
      <c r="ULC44" s="10"/>
      <c r="ULD44" s="10"/>
      <c r="ULE44" s="10"/>
      <c r="ULF44" s="10"/>
      <c r="ULG44" s="10"/>
      <c r="ULH44" s="10"/>
      <c r="ULI44" s="10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0"/>
      <c r="UMA44" s="10"/>
      <c r="UMB44" s="10"/>
      <c r="UMC44" s="10"/>
      <c r="UMD44" s="10"/>
      <c r="UME44" s="10"/>
      <c r="UMF44" s="10"/>
      <c r="UMG44" s="10"/>
      <c r="UMH44" s="10"/>
      <c r="UMI44" s="10"/>
      <c r="UMJ44" s="10"/>
      <c r="UMK44" s="10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0"/>
      <c r="UNC44" s="10"/>
      <c r="UND44" s="10"/>
      <c r="UNE44" s="10"/>
      <c r="UNF44" s="10"/>
      <c r="UNG44" s="10"/>
      <c r="UNH44" s="10"/>
      <c r="UNI44" s="10"/>
      <c r="UNJ44" s="10"/>
      <c r="UNK44" s="10"/>
      <c r="UNL44" s="10"/>
      <c r="UNM44" s="10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0"/>
      <c r="UOE44" s="10"/>
      <c r="UOF44" s="10"/>
      <c r="UOG44" s="10"/>
      <c r="UOH44" s="10"/>
      <c r="UOI44" s="10"/>
      <c r="UOJ44" s="10"/>
      <c r="UOK44" s="10"/>
      <c r="UOL44" s="10"/>
      <c r="UOM44" s="10"/>
      <c r="UON44" s="10"/>
      <c r="UOO44" s="10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0"/>
      <c r="UPG44" s="10"/>
      <c r="UPH44" s="10"/>
      <c r="UPI44" s="10"/>
      <c r="UPJ44" s="10"/>
      <c r="UPK44" s="10"/>
      <c r="UPL44" s="10"/>
      <c r="UPM44" s="10"/>
      <c r="UPN44" s="10"/>
      <c r="UPO44" s="10"/>
      <c r="UPP44" s="10"/>
      <c r="UPQ44" s="10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0"/>
      <c r="UQI44" s="10"/>
      <c r="UQJ44" s="10"/>
      <c r="UQK44" s="10"/>
      <c r="UQL44" s="10"/>
      <c r="UQM44" s="10"/>
      <c r="UQN44" s="10"/>
      <c r="UQO44" s="10"/>
      <c r="UQP44" s="10"/>
      <c r="UQQ44" s="10"/>
      <c r="UQR44" s="10"/>
      <c r="UQS44" s="10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0"/>
      <c r="URK44" s="10"/>
      <c r="URL44" s="10"/>
      <c r="URM44" s="10"/>
      <c r="URN44" s="10"/>
      <c r="URO44" s="10"/>
      <c r="URP44" s="10"/>
      <c r="URQ44" s="10"/>
      <c r="URR44" s="10"/>
      <c r="URS44" s="10"/>
      <c r="URT44" s="10"/>
      <c r="URU44" s="10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0"/>
      <c r="USM44" s="10"/>
      <c r="USN44" s="10"/>
      <c r="USO44" s="10"/>
      <c r="USP44" s="10"/>
      <c r="USQ44" s="10"/>
      <c r="USR44" s="10"/>
      <c r="USS44" s="10"/>
      <c r="UST44" s="10"/>
      <c r="USU44" s="10"/>
      <c r="USV44" s="10"/>
      <c r="USW44" s="10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0"/>
      <c r="UTO44" s="10"/>
      <c r="UTP44" s="10"/>
      <c r="UTQ44" s="10"/>
      <c r="UTR44" s="10"/>
      <c r="UTS44" s="10"/>
      <c r="UTT44" s="10"/>
      <c r="UTU44" s="10"/>
      <c r="UTV44" s="10"/>
      <c r="UTW44" s="10"/>
      <c r="UTX44" s="10"/>
      <c r="UTY44" s="10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0"/>
      <c r="UUQ44" s="10"/>
      <c r="UUR44" s="10"/>
      <c r="UUS44" s="10"/>
      <c r="UUT44" s="10"/>
      <c r="UUU44" s="10"/>
      <c r="UUV44" s="10"/>
      <c r="UUW44" s="10"/>
      <c r="UUX44" s="10"/>
      <c r="UUY44" s="10"/>
      <c r="UUZ44" s="10"/>
      <c r="UVA44" s="10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0"/>
      <c r="UVS44" s="10"/>
      <c r="UVT44" s="10"/>
      <c r="UVU44" s="10"/>
      <c r="UVV44" s="10"/>
      <c r="UVW44" s="10"/>
      <c r="UVX44" s="10"/>
      <c r="UVY44" s="10"/>
      <c r="UVZ44" s="10"/>
      <c r="UWA44" s="10"/>
      <c r="UWB44" s="10"/>
      <c r="UWC44" s="10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0"/>
      <c r="UWU44" s="10"/>
      <c r="UWV44" s="10"/>
      <c r="UWW44" s="10"/>
      <c r="UWX44" s="10"/>
      <c r="UWY44" s="10"/>
      <c r="UWZ44" s="10"/>
      <c r="UXA44" s="10"/>
      <c r="UXB44" s="10"/>
      <c r="UXC44" s="10"/>
      <c r="UXD44" s="10"/>
      <c r="UXE44" s="10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0"/>
      <c r="UXW44" s="10"/>
      <c r="UXX44" s="10"/>
      <c r="UXY44" s="10"/>
      <c r="UXZ44" s="10"/>
      <c r="UYA44" s="10"/>
      <c r="UYB44" s="10"/>
      <c r="UYC44" s="10"/>
      <c r="UYD44" s="10"/>
      <c r="UYE44" s="10"/>
      <c r="UYF44" s="10"/>
      <c r="UYG44" s="10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0"/>
      <c r="UYY44" s="10"/>
      <c r="UYZ44" s="10"/>
      <c r="UZA44" s="10"/>
      <c r="UZB44" s="10"/>
      <c r="UZC44" s="10"/>
      <c r="UZD44" s="10"/>
      <c r="UZE44" s="10"/>
      <c r="UZF44" s="10"/>
      <c r="UZG44" s="10"/>
      <c r="UZH44" s="10"/>
      <c r="UZI44" s="10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0"/>
      <c r="VAA44" s="10"/>
      <c r="VAB44" s="10"/>
      <c r="VAC44" s="10"/>
      <c r="VAD44" s="10"/>
      <c r="VAE44" s="10"/>
      <c r="VAF44" s="10"/>
      <c r="VAG44" s="10"/>
      <c r="VAH44" s="10"/>
      <c r="VAI44" s="10"/>
      <c r="VAJ44" s="10"/>
      <c r="VAK44" s="10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0"/>
      <c r="VBC44" s="10"/>
      <c r="VBD44" s="10"/>
      <c r="VBE44" s="10"/>
      <c r="VBF44" s="10"/>
      <c r="VBG44" s="10"/>
      <c r="VBH44" s="10"/>
      <c r="VBI44" s="10"/>
      <c r="VBJ44" s="10"/>
      <c r="VBK44" s="10"/>
      <c r="VBL44" s="10"/>
      <c r="VBM44" s="10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0"/>
      <c r="VCE44" s="10"/>
      <c r="VCF44" s="10"/>
      <c r="VCG44" s="10"/>
      <c r="VCH44" s="10"/>
      <c r="VCI44" s="10"/>
      <c r="VCJ44" s="10"/>
      <c r="VCK44" s="10"/>
      <c r="VCL44" s="10"/>
      <c r="VCM44" s="10"/>
      <c r="VCN44" s="10"/>
      <c r="VCO44" s="10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0"/>
      <c r="VDG44" s="10"/>
      <c r="VDH44" s="10"/>
      <c r="VDI44" s="10"/>
      <c r="VDJ44" s="10"/>
      <c r="VDK44" s="10"/>
      <c r="VDL44" s="10"/>
      <c r="VDM44" s="10"/>
      <c r="VDN44" s="10"/>
      <c r="VDO44" s="10"/>
      <c r="VDP44" s="10"/>
      <c r="VDQ44" s="10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0"/>
      <c r="VEI44" s="10"/>
      <c r="VEJ44" s="10"/>
      <c r="VEK44" s="10"/>
      <c r="VEL44" s="10"/>
      <c r="VEM44" s="10"/>
      <c r="VEN44" s="10"/>
      <c r="VEO44" s="10"/>
      <c r="VEP44" s="10"/>
      <c r="VEQ44" s="10"/>
      <c r="VER44" s="10"/>
      <c r="VES44" s="10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0"/>
      <c r="VFK44" s="10"/>
      <c r="VFL44" s="10"/>
      <c r="VFM44" s="10"/>
      <c r="VFN44" s="10"/>
      <c r="VFO44" s="10"/>
      <c r="VFP44" s="10"/>
      <c r="VFQ44" s="10"/>
      <c r="VFR44" s="10"/>
      <c r="VFS44" s="10"/>
      <c r="VFT44" s="10"/>
      <c r="VFU44" s="10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0"/>
      <c r="VGM44" s="10"/>
      <c r="VGN44" s="10"/>
      <c r="VGO44" s="10"/>
      <c r="VGP44" s="10"/>
      <c r="VGQ44" s="10"/>
      <c r="VGR44" s="10"/>
      <c r="VGS44" s="10"/>
      <c r="VGT44" s="10"/>
      <c r="VGU44" s="10"/>
      <c r="VGV44" s="10"/>
      <c r="VGW44" s="10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0"/>
      <c r="VHO44" s="10"/>
      <c r="VHP44" s="10"/>
      <c r="VHQ44" s="10"/>
      <c r="VHR44" s="10"/>
      <c r="VHS44" s="10"/>
      <c r="VHT44" s="10"/>
      <c r="VHU44" s="10"/>
      <c r="VHV44" s="10"/>
      <c r="VHW44" s="10"/>
      <c r="VHX44" s="10"/>
      <c r="VHY44" s="10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0"/>
      <c r="VIQ44" s="10"/>
      <c r="VIR44" s="10"/>
      <c r="VIS44" s="10"/>
      <c r="VIT44" s="10"/>
      <c r="VIU44" s="10"/>
      <c r="VIV44" s="10"/>
      <c r="VIW44" s="10"/>
      <c r="VIX44" s="10"/>
      <c r="VIY44" s="10"/>
      <c r="VIZ44" s="10"/>
      <c r="VJA44" s="10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0"/>
      <c r="VJS44" s="10"/>
      <c r="VJT44" s="10"/>
      <c r="VJU44" s="10"/>
      <c r="VJV44" s="10"/>
      <c r="VJW44" s="10"/>
      <c r="VJX44" s="10"/>
      <c r="VJY44" s="10"/>
      <c r="VJZ44" s="10"/>
      <c r="VKA44" s="10"/>
      <c r="VKB44" s="10"/>
      <c r="VKC44" s="10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0"/>
      <c r="VKU44" s="10"/>
      <c r="VKV44" s="10"/>
      <c r="VKW44" s="10"/>
      <c r="VKX44" s="10"/>
      <c r="VKY44" s="10"/>
      <c r="VKZ44" s="10"/>
      <c r="VLA44" s="10"/>
      <c r="VLB44" s="10"/>
      <c r="VLC44" s="10"/>
      <c r="VLD44" s="10"/>
      <c r="VLE44" s="10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0"/>
      <c r="VLW44" s="10"/>
      <c r="VLX44" s="10"/>
      <c r="VLY44" s="10"/>
      <c r="VLZ44" s="10"/>
      <c r="VMA44" s="10"/>
      <c r="VMB44" s="10"/>
      <c r="VMC44" s="10"/>
      <c r="VMD44" s="10"/>
      <c r="VME44" s="10"/>
      <c r="VMF44" s="10"/>
      <c r="VMG44" s="10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0"/>
      <c r="VMY44" s="10"/>
      <c r="VMZ44" s="10"/>
      <c r="VNA44" s="10"/>
      <c r="VNB44" s="10"/>
      <c r="VNC44" s="10"/>
      <c r="VND44" s="10"/>
      <c r="VNE44" s="10"/>
      <c r="VNF44" s="10"/>
      <c r="VNG44" s="10"/>
      <c r="VNH44" s="10"/>
      <c r="VNI44" s="10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0"/>
      <c r="VOA44" s="10"/>
      <c r="VOB44" s="10"/>
      <c r="VOC44" s="10"/>
      <c r="VOD44" s="10"/>
      <c r="VOE44" s="10"/>
      <c r="VOF44" s="10"/>
      <c r="VOG44" s="10"/>
      <c r="VOH44" s="10"/>
      <c r="VOI44" s="10"/>
      <c r="VOJ44" s="10"/>
      <c r="VOK44" s="10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0"/>
      <c r="VPC44" s="10"/>
      <c r="VPD44" s="10"/>
      <c r="VPE44" s="10"/>
      <c r="VPF44" s="10"/>
      <c r="VPG44" s="10"/>
      <c r="VPH44" s="10"/>
      <c r="VPI44" s="10"/>
      <c r="VPJ44" s="10"/>
      <c r="VPK44" s="10"/>
      <c r="VPL44" s="10"/>
      <c r="VPM44" s="10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0"/>
      <c r="VQE44" s="10"/>
      <c r="VQF44" s="10"/>
      <c r="VQG44" s="10"/>
      <c r="VQH44" s="10"/>
      <c r="VQI44" s="10"/>
      <c r="VQJ44" s="10"/>
      <c r="VQK44" s="10"/>
      <c r="VQL44" s="10"/>
      <c r="VQM44" s="10"/>
      <c r="VQN44" s="10"/>
      <c r="VQO44" s="10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0"/>
      <c r="VRG44" s="10"/>
      <c r="VRH44" s="10"/>
      <c r="VRI44" s="10"/>
      <c r="VRJ44" s="10"/>
      <c r="VRK44" s="10"/>
      <c r="VRL44" s="10"/>
      <c r="VRM44" s="10"/>
      <c r="VRN44" s="10"/>
      <c r="VRO44" s="10"/>
      <c r="VRP44" s="10"/>
      <c r="VRQ44" s="10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0"/>
      <c r="VSI44" s="10"/>
      <c r="VSJ44" s="10"/>
      <c r="VSK44" s="10"/>
      <c r="VSL44" s="10"/>
      <c r="VSM44" s="10"/>
      <c r="VSN44" s="10"/>
      <c r="VSO44" s="10"/>
      <c r="VSP44" s="10"/>
      <c r="VSQ44" s="10"/>
      <c r="VSR44" s="10"/>
      <c r="VSS44" s="10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0"/>
      <c r="VTK44" s="10"/>
      <c r="VTL44" s="10"/>
      <c r="VTM44" s="10"/>
      <c r="VTN44" s="10"/>
      <c r="VTO44" s="10"/>
      <c r="VTP44" s="10"/>
      <c r="VTQ44" s="10"/>
      <c r="VTR44" s="10"/>
      <c r="VTS44" s="10"/>
      <c r="VTT44" s="10"/>
      <c r="VTU44" s="10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0"/>
      <c r="VUM44" s="10"/>
      <c r="VUN44" s="10"/>
      <c r="VUO44" s="10"/>
      <c r="VUP44" s="10"/>
      <c r="VUQ44" s="10"/>
      <c r="VUR44" s="10"/>
      <c r="VUS44" s="10"/>
      <c r="VUT44" s="10"/>
      <c r="VUU44" s="10"/>
      <c r="VUV44" s="10"/>
      <c r="VUW44" s="10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0"/>
      <c r="VVO44" s="10"/>
      <c r="VVP44" s="10"/>
      <c r="VVQ44" s="10"/>
      <c r="VVR44" s="10"/>
      <c r="VVS44" s="10"/>
      <c r="VVT44" s="10"/>
      <c r="VVU44" s="10"/>
      <c r="VVV44" s="10"/>
      <c r="VVW44" s="10"/>
      <c r="VVX44" s="10"/>
      <c r="VVY44" s="10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0"/>
      <c r="VWQ44" s="10"/>
      <c r="VWR44" s="10"/>
      <c r="VWS44" s="10"/>
      <c r="VWT44" s="10"/>
      <c r="VWU44" s="10"/>
      <c r="VWV44" s="10"/>
      <c r="VWW44" s="10"/>
      <c r="VWX44" s="10"/>
      <c r="VWY44" s="10"/>
      <c r="VWZ44" s="10"/>
      <c r="VXA44" s="10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0"/>
      <c r="VXS44" s="10"/>
      <c r="VXT44" s="10"/>
      <c r="VXU44" s="10"/>
      <c r="VXV44" s="10"/>
      <c r="VXW44" s="10"/>
      <c r="VXX44" s="10"/>
      <c r="VXY44" s="10"/>
      <c r="VXZ44" s="10"/>
      <c r="VYA44" s="10"/>
      <c r="VYB44" s="10"/>
      <c r="VYC44" s="10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0"/>
      <c r="VYU44" s="10"/>
      <c r="VYV44" s="10"/>
      <c r="VYW44" s="10"/>
      <c r="VYX44" s="10"/>
      <c r="VYY44" s="10"/>
      <c r="VYZ44" s="10"/>
      <c r="VZA44" s="10"/>
      <c r="VZB44" s="10"/>
      <c r="VZC44" s="10"/>
      <c r="VZD44" s="10"/>
      <c r="VZE44" s="10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0"/>
      <c r="VZW44" s="10"/>
      <c r="VZX44" s="10"/>
      <c r="VZY44" s="10"/>
      <c r="VZZ44" s="10"/>
      <c r="WAA44" s="10"/>
      <c r="WAB44" s="10"/>
      <c r="WAC44" s="10"/>
      <c r="WAD44" s="10"/>
      <c r="WAE44" s="10"/>
      <c r="WAF44" s="10"/>
      <c r="WAG44" s="10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0"/>
      <c r="WAY44" s="10"/>
      <c r="WAZ44" s="10"/>
      <c r="WBA44" s="10"/>
      <c r="WBB44" s="10"/>
      <c r="WBC44" s="10"/>
      <c r="WBD44" s="10"/>
      <c r="WBE44" s="10"/>
      <c r="WBF44" s="10"/>
      <c r="WBG44" s="10"/>
      <c r="WBH44" s="10"/>
      <c r="WBI44" s="10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0"/>
      <c r="WCA44" s="10"/>
      <c r="WCB44" s="10"/>
      <c r="WCC44" s="10"/>
      <c r="WCD44" s="10"/>
      <c r="WCE44" s="10"/>
      <c r="WCF44" s="10"/>
      <c r="WCG44" s="10"/>
      <c r="WCH44" s="10"/>
      <c r="WCI44" s="10"/>
      <c r="WCJ44" s="10"/>
      <c r="WCK44" s="10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0"/>
      <c r="WDC44" s="10"/>
      <c r="WDD44" s="10"/>
      <c r="WDE44" s="10"/>
      <c r="WDF44" s="10"/>
      <c r="WDG44" s="10"/>
      <c r="WDH44" s="10"/>
      <c r="WDI44" s="10"/>
      <c r="WDJ44" s="10"/>
      <c r="WDK44" s="10"/>
      <c r="WDL44" s="10"/>
      <c r="WDM44" s="10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0"/>
      <c r="WEE44" s="10"/>
      <c r="WEF44" s="10"/>
      <c r="WEG44" s="10"/>
      <c r="WEH44" s="10"/>
      <c r="WEI44" s="10"/>
      <c r="WEJ44" s="10"/>
      <c r="WEK44" s="10"/>
      <c r="WEL44" s="10"/>
      <c r="WEM44" s="10"/>
      <c r="WEN44" s="10"/>
      <c r="WEO44" s="10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0"/>
      <c r="WFG44" s="10"/>
      <c r="WFH44" s="10"/>
      <c r="WFI44" s="10"/>
      <c r="WFJ44" s="10"/>
      <c r="WFK44" s="10"/>
      <c r="WFL44" s="10"/>
      <c r="WFM44" s="10"/>
      <c r="WFN44" s="10"/>
      <c r="WFO44" s="10"/>
      <c r="WFP44" s="10"/>
      <c r="WFQ44" s="10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0"/>
      <c r="WGI44" s="10"/>
      <c r="WGJ44" s="10"/>
      <c r="WGK44" s="10"/>
      <c r="WGL44" s="10"/>
      <c r="WGM44" s="10"/>
      <c r="WGN44" s="10"/>
      <c r="WGO44" s="10"/>
      <c r="WGP44" s="10"/>
      <c r="WGQ44" s="10"/>
      <c r="WGR44" s="10"/>
      <c r="WGS44" s="10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0"/>
      <c r="WHK44" s="10"/>
      <c r="WHL44" s="10"/>
      <c r="WHM44" s="10"/>
      <c r="WHN44" s="10"/>
      <c r="WHO44" s="10"/>
      <c r="WHP44" s="10"/>
      <c r="WHQ44" s="10"/>
      <c r="WHR44" s="10"/>
      <c r="WHS44" s="10"/>
      <c r="WHT44" s="10"/>
      <c r="WHU44" s="10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0"/>
      <c r="WIM44" s="10"/>
      <c r="WIN44" s="10"/>
      <c r="WIO44" s="10"/>
      <c r="WIP44" s="10"/>
      <c r="WIQ44" s="10"/>
      <c r="WIR44" s="10"/>
      <c r="WIS44" s="10"/>
      <c r="WIT44" s="10"/>
      <c r="WIU44" s="10"/>
      <c r="WIV44" s="10"/>
      <c r="WIW44" s="10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0"/>
      <c r="WJO44" s="10"/>
      <c r="WJP44" s="10"/>
      <c r="WJQ44" s="10"/>
      <c r="WJR44" s="10"/>
      <c r="WJS44" s="10"/>
      <c r="WJT44" s="10"/>
      <c r="WJU44" s="10"/>
      <c r="WJV44" s="10"/>
      <c r="WJW44" s="10"/>
      <c r="WJX44" s="10"/>
      <c r="WJY44" s="10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0"/>
      <c r="WKQ44" s="10"/>
      <c r="WKR44" s="10"/>
      <c r="WKS44" s="10"/>
      <c r="WKT44" s="10"/>
      <c r="WKU44" s="10"/>
      <c r="WKV44" s="10"/>
      <c r="WKW44" s="10"/>
      <c r="WKX44" s="10"/>
      <c r="WKY44" s="10"/>
      <c r="WKZ44" s="10"/>
      <c r="WLA44" s="10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0"/>
      <c r="WLS44" s="10"/>
      <c r="WLT44" s="10"/>
      <c r="WLU44" s="10"/>
      <c r="WLV44" s="10"/>
      <c r="WLW44" s="10"/>
      <c r="WLX44" s="10"/>
      <c r="WLY44" s="10"/>
      <c r="WLZ44" s="10"/>
      <c r="WMA44" s="10"/>
      <c r="WMB44" s="10"/>
      <c r="WMC44" s="10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0"/>
      <c r="WMU44" s="10"/>
      <c r="WMV44" s="10"/>
      <c r="WMW44" s="10"/>
      <c r="WMX44" s="10"/>
      <c r="WMY44" s="10"/>
      <c r="WMZ44" s="10"/>
      <c r="WNA44" s="10"/>
      <c r="WNB44" s="10"/>
      <c r="WNC44" s="10"/>
      <c r="WND44" s="10"/>
      <c r="WNE44" s="10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0"/>
      <c r="WNW44" s="10"/>
      <c r="WNX44" s="10"/>
      <c r="WNY44" s="10"/>
      <c r="WNZ44" s="10"/>
      <c r="WOA44" s="10"/>
      <c r="WOB44" s="10"/>
      <c r="WOC44" s="10"/>
      <c r="WOD44" s="10"/>
      <c r="WOE44" s="10"/>
      <c r="WOF44" s="10"/>
      <c r="WOG44" s="10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0"/>
      <c r="WOY44" s="10"/>
      <c r="WOZ44" s="10"/>
      <c r="WPA44" s="10"/>
      <c r="WPB44" s="10"/>
      <c r="WPC44" s="10"/>
      <c r="WPD44" s="10"/>
      <c r="WPE44" s="10"/>
      <c r="WPF44" s="10"/>
      <c r="WPG44" s="10"/>
      <c r="WPH44" s="10"/>
      <c r="WPI44" s="10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0"/>
      <c r="WQA44" s="10"/>
      <c r="WQB44" s="10"/>
      <c r="WQC44" s="10"/>
      <c r="WQD44" s="10"/>
      <c r="WQE44" s="10"/>
      <c r="WQF44" s="10"/>
      <c r="WQG44" s="10"/>
      <c r="WQH44" s="10"/>
      <c r="WQI44" s="10"/>
      <c r="WQJ44" s="10"/>
      <c r="WQK44" s="10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0"/>
      <c r="WRC44" s="10"/>
      <c r="WRD44" s="10"/>
      <c r="WRE44" s="10"/>
      <c r="WRF44" s="10"/>
      <c r="WRG44" s="10"/>
      <c r="WRH44" s="10"/>
      <c r="WRI44" s="10"/>
      <c r="WRJ44" s="10"/>
      <c r="WRK44" s="10"/>
      <c r="WRL44" s="10"/>
      <c r="WRM44" s="10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0"/>
      <c r="WSE44" s="10"/>
      <c r="WSF44" s="10"/>
      <c r="WSG44" s="10"/>
      <c r="WSH44" s="10"/>
      <c r="WSI44" s="10"/>
      <c r="WSJ44" s="10"/>
      <c r="WSK44" s="10"/>
      <c r="WSL44" s="10"/>
      <c r="WSM44" s="10"/>
      <c r="WSN44" s="10"/>
      <c r="WSO44" s="10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0"/>
      <c r="WTG44" s="10"/>
      <c r="WTH44" s="10"/>
      <c r="WTI44" s="10"/>
      <c r="WTJ44" s="10"/>
      <c r="WTK44" s="10"/>
      <c r="WTL44" s="10"/>
      <c r="WTM44" s="10"/>
      <c r="WTN44" s="10"/>
      <c r="WTO44" s="10"/>
      <c r="WTP44" s="10"/>
      <c r="WTQ44" s="10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0"/>
      <c r="WUI44" s="10"/>
      <c r="WUJ44" s="10"/>
    </row>
    <row r="45" spans="1:16104" ht="15.75" customHeight="1" x14ac:dyDescent="0.2">
      <c r="A45" s="22">
        <v>210015</v>
      </c>
      <c r="B45" s="22" t="s">
        <v>77</v>
      </c>
      <c r="C45" s="118">
        <f>VLOOKUP(A45,'[5]FY24 Revenue Split'!$A$4:$F$57,4,FALSE)</f>
        <v>656876654.69516695</v>
      </c>
      <c r="D45" s="71">
        <f>IFERROR(VLOOKUP($A45,'PAU Performance'!$A:$F,6,FALSE),"")</f>
        <v>17.872342189588093</v>
      </c>
      <c r="E45" s="51">
        <f>IFERROR(D45/$D$53*Savings!$C$8*Savings!$C$16,"")</f>
        <v>-2.435483683485274E-3</v>
      </c>
      <c r="F45" s="88">
        <f t="shared" si="11"/>
        <v>-1599812.3745724696</v>
      </c>
      <c r="G45" s="53">
        <f>IFERROR(F45*Savings!$C$9*Savings!$C$16/$F$53,"")</f>
        <v>-1201527.5692490002</v>
      </c>
      <c r="H45" s="20">
        <f>IFERROR(VLOOKUP(A45,'PAU Performance'!A:C,3,FALSE),"")</f>
        <v>7.1417700000000001E-2</v>
      </c>
      <c r="I45" s="21">
        <f>H45/$H$53*Savings!$C$8*Savings!$C$17</f>
        <v>-2.7058526808787491E-3</v>
      </c>
      <c r="J45" s="88">
        <f t="shared" si="1"/>
        <v>-1777411.4571135819</v>
      </c>
      <c r="K45" s="53">
        <f>IFERROR(J45*Savings!$C$9*Savings!$C$17/$J$53,"")</f>
        <v>-1794192.8697020044</v>
      </c>
      <c r="L45" s="88">
        <f t="shared" si="2"/>
        <v>-2995720.4389510043</v>
      </c>
      <c r="M45" s="70">
        <f t="shared" si="10"/>
        <v>-4.5605524530951879E-3</v>
      </c>
      <c r="N45" s="128">
        <f t="shared" si="12"/>
        <v>-7.6055245309518795E-4</v>
      </c>
      <c r="O45" s="129">
        <f t="shared" si="13"/>
        <v>-499589.15110936994</v>
      </c>
      <c r="P45" s="129">
        <f t="shared" si="9"/>
        <v>-457780.11132100574</v>
      </c>
      <c r="Q45" s="130">
        <f t="shared" si="6"/>
        <v>-6.969042179363874E-4</v>
      </c>
      <c r="R45" s="129">
        <f t="shared" si="7"/>
        <v>2537940.3276299983</v>
      </c>
      <c r="S45" s="128">
        <f t="shared" si="8"/>
        <v>3.8636482351588003E-3</v>
      </c>
      <c r="T45" s="121"/>
    </row>
    <row r="46" spans="1:16104" ht="15.75" customHeight="1" x14ac:dyDescent="0.2">
      <c r="A46" s="22">
        <v>210024</v>
      </c>
      <c r="B46" s="22" t="s">
        <v>83</v>
      </c>
      <c r="C46" s="118">
        <f>VLOOKUP(A46,'[5]FY24 Revenue Split'!$A$4:$F$57,4,FALSE)</f>
        <v>483741861.21753514</v>
      </c>
      <c r="D46" s="71">
        <f>IFERROR(VLOOKUP($A46,'PAU Performance'!$A:$F,6,FALSE),"")</f>
        <v>20.407909933269302</v>
      </c>
      <c r="E46" s="51">
        <f>IFERROR(D46/$D$53*Savings!$C$8*Savings!$C$16,"")</f>
        <v>-2.7810082824773819E-3</v>
      </c>
      <c r="F46" s="88">
        <f t="shared" si="11"/>
        <v>-1345290.1226269894</v>
      </c>
      <c r="G46" s="53">
        <f>IFERROR(F46*Savings!$C$9*Savings!$C$16/$F$53,"")</f>
        <v>-1010370.4638530879</v>
      </c>
      <c r="H46" s="20">
        <f>IFERROR(VLOOKUP(A46,'PAU Performance'!A:C,3,FALSE),"")</f>
        <v>6.8376999999999993E-2</v>
      </c>
      <c r="I46" s="21">
        <f>H46/$H$53*Savings!$C$8*Savings!$C$17</f>
        <v>-2.5906475392017138E-3</v>
      </c>
      <c r="J46" s="88">
        <f t="shared" si="1"/>
        <v>-1253204.6623720643</v>
      </c>
      <c r="K46" s="53">
        <f>IFERROR(J46*Savings!$C$9*Savings!$C$17/$J$53,"")</f>
        <v>-1265036.7817234003</v>
      </c>
      <c r="L46" s="88">
        <f t="shared" si="2"/>
        <v>-2275407.2455764883</v>
      </c>
      <c r="M46" s="70">
        <f t="shared" si="10"/>
        <v>-4.7037633663737331E-3</v>
      </c>
      <c r="N46" s="128">
        <f t="shared" si="12"/>
        <v>-9.0376336637373314E-4</v>
      </c>
      <c r="O46" s="129">
        <f t="shared" si="13"/>
        <v>-437188.17294985475</v>
      </c>
      <c r="P46" s="129">
        <f t="shared" si="9"/>
        <v>-405432.00811280753</v>
      </c>
      <c r="Q46" s="130">
        <f t="shared" si="6"/>
        <v>-8.381164431218983E-4</v>
      </c>
      <c r="R46" s="129">
        <f t="shared" si="7"/>
        <v>1869975.2374636808</v>
      </c>
      <c r="S46" s="128">
        <f t="shared" si="8"/>
        <v>3.8656469232518347E-3</v>
      </c>
      <c r="T46" s="121"/>
    </row>
    <row r="47" spans="1:16104" ht="15.75" customHeight="1" x14ac:dyDescent="0.2">
      <c r="A47" s="22">
        <v>210038</v>
      </c>
      <c r="B47" s="22" t="s">
        <v>92</v>
      </c>
      <c r="C47" s="118">
        <f>VLOOKUP(A47,'[5]FY24 Revenue Split'!$A$4:$F$57,4,FALSE)</f>
        <v>268984437.69158345</v>
      </c>
      <c r="D47" s="71">
        <f>IFERROR(VLOOKUP($A47,'PAU Performance'!$A:$F,6,FALSE),"")</f>
        <v>26.031431307375065</v>
      </c>
      <c r="E47" s="51">
        <f>IFERROR(D47/$D$53*Savings!$C$8*Savings!$C$16,"")</f>
        <v>-3.5473317114426218E-3</v>
      </c>
      <c r="F47" s="88">
        <f t="shared" si="11"/>
        <v>-954177.02570791601</v>
      </c>
      <c r="G47" s="53">
        <f>IFERROR(F47*Savings!$C$9*Savings!$C$16/$F$53,"")</f>
        <v>-716627.78745442163</v>
      </c>
      <c r="H47" s="20">
        <f>IFERROR(VLOOKUP(A47,'PAU Performance'!A:C,3,FALSE),"")</f>
        <v>5.4401699999999997E-2</v>
      </c>
      <c r="I47" s="21">
        <f>H47/$H$53*Savings!$C$8*Savings!$C$17</f>
        <v>-2.0611555089195179E-3</v>
      </c>
      <c r="J47" s="88">
        <f t="shared" si="1"/>
        <v>-554418.75556162605</v>
      </c>
      <c r="K47" s="53">
        <f>IFERROR(J47*Savings!$C$9*Savings!$C$17/$J$53,"")</f>
        <v>-559653.2947262089</v>
      </c>
      <c r="L47" s="88">
        <f t="shared" si="2"/>
        <v>-1276281.0821806304</v>
      </c>
      <c r="M47" s="70">
        <f t="shared" si="10"/>
        <v>-4.7448138380556037E-3</v>
      </c>
      <c r="N47" s="128">
        <f t="shared" si="12"/>
        <v>-9.4481383805560372E-4</v>
      </c>
      <c r="O47" s="129">
        <f t="shared" si="13"/>
        <v>-254140.21895261336</v>
      </c>
      <c r="P47" s="129">
        <f t="shared" si="9"/>
        <v>-236328.11410723891</v>
      </c>
      <c r="Q47" s="130">
        <f t="shared" si="6"/>
        <v>-8.7859400393346121E-4</v>
      </c>
      <c r="R47" s="129">
        <f t="shared" si="7"/>
        <v>1039952.9680733915</v>
      </c>
      <c r="S47" s="128">
        <f t="shared" si="8"/>
        <v>3.8662198341221426E-3</v>
      </c>
      <c r="T47" s="121"/>
    </row>
    <row r="48" spans="1:16104" ht="15.75" customHeight="1" x14ac:dyDescent="0.2">
      <c r="A48" s="22">
        <v>210040</v>
      </c>
      <c r="B48" s="22" t="s">
        <v>94</v>
      </c>
      <c r="C48" s="118">
        <f>VLOOKUP(A48,'[5]FY24 Revenue Split'!$A$4:$F$57,4,FALSE)</f>
        <v>301542118.3628397</v>
      </c>
      <c r="D48" s="71">
        <f>IFERROR(VLOOKUP($A48,'PAU Performance'!$A:$F,6,FALSE),"")</f>
        <v>15.601546847868759</v>
      </c>
      <c r="E48" s="51">
        <f>IFERROR(D48/$D$53*Savings!$C$8*Savings!$C$16,"")</f>
        <v>-2.1260399102727341E-3</v>
      </c>
      <c r="F48" s="88">
        <f t="shared" si="11"/>
        <v>-641090.57826758188</v>
      </c>
      <c r="G48" s="53">
        <f>IFERROR(F48*Savings!$C$9*Savings!$C$16/$F$53,"")</f>
        <v>-481486.46454877796</v>
      </c>
      <c r="H48" s="20">
        <f>IFERROR(VLOOKUP(A48,'PAU Performance'!A:C,3,FALSE),"")</f>
        <v>8.2384299999999994E-2</v>
      </c>
      <c r="I48" s="21">
        <f>H48/$H$53*Savings!$C$8*Savings!$C$17</f>
        <v>-3.1213519760132169E-3</v>
      </c>
      <c r="J48" s="88">
        <f t="shared" si="1"/>
        <v>-941219.08700306108</v>
      </c>
      <c r="K48" s="53">
        <f>IFERROR(J48*Savings!$C$9*Savings!$C$17/$J$53,"")</f>
        <v>-950105.59764857416</v>
      </c>
      <c r="L48" s="88">
        <f t="shared" si="2"/>
        <v>-1431592.0621973521</v>
      </c>
      <c r="M48" s="70">
        <f t="shared" si="10"/>
        <v>-4.7475691620456999E-3</v>
      </c>
      <c r="N48" s="128">
        <f t="shared" si="12"/>
        <v>-9.4756916204569988E-4</v>
      </c>
      <c r="O48" s="129">
        <f t="shared" si="13"/>
        <v>-285732.01241856127</v>
      </c>
      <c r="P48" s="129">
        <f t="shared" si="9"/>
        <v>-265752.34785744688</v>
      </c>
      <c r="Q48" s="130">
        <f t="shared" si="6"/>
        <v>-8.8131087391802524E-4</v>
      </c>
      <c r="R48" s="129">
        <f t="shared" si="7"/>
        <v>1165839.7143399052</v>
      </c>
      <c r="S48" s="128">
        <f t="shared" si="8"/>
        <v>3.8662582881276745E-3</v>
      </c>
      <c r="T48" s="121"/>
    </row>
    <row r="49" spans="1:21" ht="15.75" customHeight="1" x14ac:dyDescent="0.2">
      <c r="A49" s="22">
        <v>210056</v>
      </c>
      <c r="B49" s="22" t="s">
        <v>101</v>
      </c>
      <c r="C49" s="118">
        <f>VLOOKUP(A49,'[5]FY24 Revenue Split'!$A$4:$F$57,4,FALSE)</f>
        <v>310989150.36451924</v>
      </c>
      <c r="D49" s="71">
        <f>IFERROR(VLOOKUP($A49,'PAU Performance'!$A:$F,6,FALSE),"")</f>
        <v>20.508778734526828</v>
      </c>
      <c r="E49" s="51">
        <f>IFERROR(D49/$D$53*Savings!$C$8*Savings!$C$16,"")</f>
        <v>-2.7947537847193065E-3</v>
      </c>
      <c r="F49" s="88">
        <f t="shared" si="11"/>
        <v>-869138.10498788161</v>
      </c>
      <c r="G49" s="53">
        <f>IFERROR(F49*Savings!$C$9*Savings!$C$16/$F$53,"")</f>
        <v>-652759.91811655194</v>
      </c>
      <c r="H49" s="20">
        <f>IFERROR(VLOOKUP(A49,'PAU Performance'!A:C,3,FALSE),"")</f>
        <v>7.8798000000000007E-2</v>
      </c>
      <c r="I49" s="21">
        <f>H49/$H$53*Savings!$C$8*Savings!$C$17</f>
        <v>-2.9854753030114901E-3</v>
      </c>
      <c r="J49" s="88">
        <f t="shared" si="1"/>
        <v>-928450.42791779886</v>
      </c>
      <c r="K49" s="53">
        <f>IFERROR(J49*Savings!$C$9*Savings!$C$17/$J$53,"")</f>
        <v>-937216.38339559687</v>
      </c>
      <c r="L49" s="88">
        <f t="shared" si="2"/>
        <v>-1589976.3015121487</v>
      </c>
      <c r="M49" s="70">
        <f t="shared" si="10"/>
        <v>-5.1126423531126152E-3</v>
      </c>
      <c r="N49" s="128">
        <f t="shared" si="12"/>
        <v>-1.3126423531126153E-3</v>
      </c>
      <c r="O49" s="129">
        <f t="shared" si="13"/>
        <v>-408217.53012697544</v>
      </c>
      <c r="P49" s="129">
        <f t="shared" si="9"/>
        <v>-386027.41465820529</v>
      </c>
      <c r="Q49" s="130">
        <f t="shared" si="6"/>
        <v>-1.2412890102620352E-3</v>
      </c>
      <c r="R49" s="129">
        <f t="shared" si="7"/>
        <v>1203948.8868539433</v>
      </c>
      <c r="S49" s="128">
        <f t="shared" si="8"/>
        <v>3.8713533428505801E-3</v>
      </c>
      <c r="T49" s="121"/>
    </row>
    <row r="50" spans="1:21" s="11" customFormat="1" ht="15.75" customHeight="1" x14ac:dyDescent="0.2">
      <c r="A50" s="22">
        <v>210034</v>
      </c>
      <c r="B50" s="22" t="s">
        <v>89</v>
      </c>
      <c r="C50" s="118">
        <f>VLOOKUP(A50,'[5]FY24 Revenue Split'!$A$4:$F$57,4,FALSE)</f>
        <v>214859167.96876401</v>
      </c>
      <c r="D50" s="71">
        <f>IFERROR(VLOOKUP($A50,'PAU Performance'!$A:$F,6,FALSE),"")</f>
        <v>22.533044446073792</v>
      </c>
      <c r="E50" s="51">
        <f>IFERROR(D50/$D$53*Savings!$C$8*Savings!$C$16,"")</f>
        <v>-3.0706026946838577E-3</v>
      </c>
      <c r="F50" s="88">
        <f t="shared" si="11"/>
        <v>-659747.14014241833</v>
      </c>
      <c r="G50" s="53">
        <f>IFERROR(F50*Savings!$C$9*Savings!$C$16/$F$53,"")</f>
        <v>-495498.34106398886</v>
      </c>
      <c r="H50" s="20">
        <f>IFERROR(VLOOKUP(A50,'PAU Performance'!A:C,3,FALSE),"")</f>
        <v>7.8478900000000004E-2</v>
      </c>
      <c r="I50" s="21">
        <f>H50/$H$53*Savings!$C$8*Savings!$C$17</f>
        <v>-2.9733853366520524E-3</v>
      </c>
      <c r="J50" s="88">
        <f t="shared" si="1"/>
        <v>-638859.09948358324</v>
      </c>
      <c r="K50" s="53">
        <f>IFERROR(J50*Savings!$C$9*Savings!$C$17/$J$53,"")</f>
        <v>-644890.88131518697</v>
      </c>
      <c r="L50" s="88">
        <f t="shared" si="2"/>
        <v>-1140389.2223791759</v>
      </c>
      <c r="M50" s="70">
        <f t="shared" si="10"/>
        <v>-5.3076125778582766E-3</v>
      </c>
      <c r="N50" s="128">
        <f t="shared" si="12"/>
        <v>-1.5076125778582766E-3</v>
      </c>
      <c r="O50" s="129">
        <f t="shared" si="13"/>
        <v>-323924.38409787277</v>
      </c>
      <c r="P50" s="129">
        <f t="shared" si="9"/>
        <v>-308008.82076534501</v>
      </c>
      <c r="Q50" s="130">
        <f t="shared" si="6"/>
        <v>-1.4335381807404326E-3</v>
      </c>
      <c r="R50" s="129">
        <f t="shared" si="7"/>
        <v>832380.40161383094</v>
      </c>
      <c r="S50" s="128">
        <f t="shared" si="8"/>
        <v>3.8740743971178437E-3</v>
      </c>
      <c r="T50" s="121"/>
      <c r="U50" s="9"/>
    </row>
    <row r="51" spans="1:21" ht="15.75" customHeight="1" x14ac:dyDescent="0.2">
      <c r="A51" s="22">
        <v>210006</v>
      </c>
      <c r="B51" s="22" t="s">
        <v>70</v>
      </c>
      <c r="C51" s="118">
        <v>31270105</v>
      </c>
      <c r="D51" s="71">
        <f>IFERROR(VLOOKUP($A51,'PAU Performance'!$A:$F,6,FALSE),"")</f>
        <v>14.967529443407889</v>
      </c>
      <c r="E51" s="51">
        <f>IFERROR(D51/$D$53*Savings!$C$8*Savings!$C$16,"")</f>
        <v>-2.0396416627889934E-3</v>
      </c>
      <c r="F51" s="88">
        <f t="shared" si="11"/>
        <v>-63779.808957786416</v>
      </c>
      <c r="G51" s="53">
        <f>IFERROR(F51*Savings!$C$9*Savings!$C$16/$F$53,"")</f>
        <v>-47901.366461610232</v>
      </c>
      <c r="H51" s="20">
        <f>IFERROR(VLOOKUP(A51,'PAU Performance'!A:C,3,FALSE),"")</f>
        <v>9.9804400000000001E-2</v>
      </c>
      <c r="I51" s="21">
        <f>H51/$H$53*Savings!$C$8*Savings!$C$17</f>
        <v>-3.7813595691753594E-3</v>
      </c>
      <c r="J51" s="88">
        <f t="shared" si="1"/>
        <v>-118243.51077086825</v>
      </c>
      <c r="K51" s="53">
        <f>IFERROR(J51*Savings!$C$9*Savings!$C$17/$J$53,"")</f>
        <v>-119359.90570137685</v>
      </c>
      <c r="L51" s="88">
        <f t="shared" si="2"/>
        <v>-167261.27216298709</v>
      </c>
      <c r="M51" s="70">
        <f t="shared" si="10"/>
        <v>-5.3489194284121241E-3</v>
      </c>
      <c r="N51" s="128">
        <f t="shared" si="12"/>
        <v>-1.5489194284121241E-3</v>
      </c>
      <c r="O51" s="129">
        <f t="shared" si="13"/>
        <v>-48434.873162987104</v>
      </c>
      <c r="P51" s="129">
        <f t="shared" si="9"/>
        <v>-46100.532117010378</v>
      </c>
      <c r="Q51" s="130">
        <f t="shared" si="6"/>
        <v>-1.4742685423349356E-3</v>
      </c>
      <c r="R51" s="129">
        <f t="shared" si="7"/>
        <v>121160.74004597671</v>
      </c>
      <c r="S51" s="128">
        <f t="shared" si="8"/>
        <v>3.8746508860771885E-3</v>
      </c>
      <c r="T51" s="121"/>
    </row>
    <row r="52" spans="1:21" ht="12" customHeight="1" x14ac:dyDescent="0.2">
      <c r="A52" s="115"/>
      <c r="B52" s="115"/>
      <c r="C52" s="118"/>
      <c r="D52" s="71"/>
      <c r="E52" s="23"/>
      <c r="F52" s="89"/>
      <c r="G52" s="28"/>
      <c r="H52" s="20"/>
      <c r="I52" s="21"/>
      <c r="J52" s="24"/>
      <c r="K52" s="48"/>
      <c r="L52" s="15"/>
      <c r="M52" s="70"/>
      <c r="N52" s="128"/>
      <c r="O52" s="129"/>
      <c r="P52" s="129"/>
      <c r="Q52" s="130"/>
      <c r="R52" s="129"/>
      <c r="S52" s="128"/>
      <c r="T52" s="121"/>
    </row>
    <row r="53" spans="1:21" s="69" customFormat="1" ht="18.75" customHeight="1" x14ac:dyDescent="0.25">
      <c r="A53" s="77" t="s">
        <v>152</v>
      </c>
      <c r="B53" s="77" t="s">
        <v>152</v>
      </c>
      <c r="C53" s="134">
        <f>VLOOKUP(A53,'[5]FY24 Revenue Split'!$A$4:$F$57,4,FALSE)</f>
        <v>20534253026.534958</v>
      </c>
      <c r="D53" s="82">
        <f>IFERROR(VLOOKUP($A53,'PAU Performance'!$A:$F,6,FALSE),"")</f>
        <v>11.73619430297108</v>
      </c>
      <c r="E53" s="83">
        <f>IFERROR($D53/$D53*Savings!$C$8*Savings!$C$16,"")</f>
        <v>-1.5993040770980035E-3</v>
      </c>
      <c r="F53" s="85">
        <f>SUM(F4:F51)</f>
        <v>-43726555.233391948</v>
      </c>
      <c r="G53" s="85">
        <f>SUM(G4:G51)</f>
        <v>-32840514.585499372</v>
      </c>
      <c r="H53" s="86">
        <f>IFERROR(VLOOKUP(A53,'PAU Performance'!A:C,3,FALSE),"")</f>
        <v>5.8084700000000003E-2</v>
      </c>
      <c r="I53" s="83">
        <f>H53/$H$53*Savings!$C$8*Savings!$C$17</f>
        <v>-2.2006959229019965E-3</v>
      </c>
      <c r="J53" s="78">
        <f>SUM(J4:J51)</f>
        <v>-44766979.919818483</v>
      </c>
      <c r="K53" s="79">
        <f>SUM(K4:K51)</f>
        <v>-45189646.915333457</v>
      </c>
      <c r="L53" s="78">
        <f>SUM(L4:L51)</f>
        <v>-78030161.500832841</v>
      </c>
      <c r="M53" s="80">
        <f>L53/C53</f>
        <v>-3.8E-3</v>
      </c>
      <c r="N53" s="126"/>
      <c r="O53" s="127">
        <f>SUM(O4:O51)</f>
        <v>-1089008.8689394423</v>
      </c>
      <c r="P53" s="127">
        <f>SUM(P4:P51)</f>
        <v>-5038928.7096169908</v>
      </c>
      <c r="Q53" s="133">
        <f>IFERROR(P53/C53,0)</f>
        <v>-2.4539138107948418E-4</v>
      </c>
      <c r="R53" s="127">
        <f>SUM(R4:R51)</f>
        <v>72991232.791215867</v>
      </c>
      <c r="S53" s="126">
        <f>ABS(M53-Q53)</f>
        <v>3.5546086189205159E-3</v>
      </c>
    </row>
    <row r="54" spans="1:21" ht="21.75" customHeight="1" x14ac:dyDescent="0.2">
      <c r="C54" s="119"/>
      <c r="D54" s="12"/>
      <c r="E54" s="16"/>
      <c r="F54" s="16"/>
      <c r="G54" s="93"/>
      <c r="H54" s="16"/>
      <c r="I54" s="16"/>
      <c r="J54" s="16"/>
      <c r="K54" s="49"/>
      <c r="L54" s="15"/>
    </row>
    <row r="55" spans="1:21" x14ac:dyDescent="0.2">
      <c r="A55" s="110" t="s">
        <v>199</v>
      </c>
      <c r="C55" s="12"/>
      <c r="D55" s="18"/>
      <c r="E55" s="16"/>
      <c r="F55" s="16"/>
      <c r="G55" s="18"/>
      <c r="H55" s="16"/>
      <c r="I55" s="16"/>
      <c r="J55" s="16"/>
      <c r="K55" s="68"/>
    </row>
    <row r="56" spans="1:21" x14ac:dyDescent="0.2">
      <c r="A56" s="13" t="s">
        <v>190</v>
      </c>
      <c r="C56" s="12"/>
      <c r="D56" s="18"/>
      <c r="E56" s="16"/>
      <c r="F56" s="16"/>
      <c r="G56" s="18"/>
      <c r="H56" s="16"/>
      <c r="I56" s="16"/>
      <c r="J56" s="16"/>
      <c r="K56" s="68"/>
    </row>
    <row r="57" spans="1:21" x14ac:dyDescent="0.2">
      <c r="A57" s="6" t="s">
        <v>111</v>
      </c>
      <c r="C57" s="12"/>
      <c r="D57" s="12"/>
      <c r="E57" s="16"/>
      <c r="F57" s="16"/>
      <c r="G57" s="18"/>
      <c r="H57" s="16"/>
      <c r="I57" s="16"/>
      <c r="J57" s="16"/>
      <c r="K57" s="49"/>
    </row>
    <row r="58" spans="1:21" x14ac:dyDescent="0.2">
      <c r="A58" s="7" t="s">
        <v>59</v>
      </c>
      <c r="G58" s="15"/>
    </row>
    <row r="59" spans="1:21" x14ac:dyDescent="0.2">
      <c r="A59" s="7" t="s">
        <v>201</v>
      </c>
      <c r="G59" s="15"/>
    </row>
    <row r="60" spans="1:21" s="69" customFormat="1" x14ac:dyDescent="0.2">
      <c r="A60" s="6" t="s">
        <v>224</v>
      </c>
      <c r="B60" s="9"/>
      <c r="C60" s="9"/>
      <c r="D60" s="9"/>
      <c r="K60" s="81"/>
    </row>
    <row r="61" spans="1:21" x14ac:dyDescent="0.2">
      <c r="G61" s="15"/>
      <c r="J61" s="46"/>
    </row>
  </sheetData>
  <autoFilter ref="A3:WUJ3" xr:uid="{E959C1BF-0EC0-4FA8-BF57-85B817F1B1F5}">
    <sortState xmlns:xlrd2="http://schemas.microsoft.com/office/spreadsheetml/2017/richdata2" ref="A4:WUJ53">
      <sortCondition descending="1" ref="Q3"/>
    </sortState>
  </autoFilter>
  <conditionalFormatting sqref="P4:P52">
    <cfRule type="cellIs" dxfId="0" priority="1" operator="lessThan">
      <formula>0</formula>
    </cfRule>
  </conditionalFormatting>
  <pageMargins left="0.25" right="0.25" top="0.5" bottom="0.5" header="0.3" footer="0.3"/>
  <pageSetup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D50"/>
  <sheetViews>
    <sheetView workbookViewId="0">
      <selection activeCell="D20" sqref="D20"/>
    </sheetView>
  </sheetViews>
  <sheetFormatPr defaultColWidth="8.85546875" defaultRowHeight="15" x14ac:dyDescent="0.25"/>
  <sheetData>
    <row r="1" spans="1:4" x14ac:dyDescent="0.25">
      <c r="A1" t="s">
        <v>123</v>
      </c>
      <c r="B1" t="s">
        <v>0</v>
      </c>
      <c r="C1" t="s">
        <v>124</v>
      </c>
      <c r="D1" t="s">
        <v>125</v>
      </c>
    </row>
    <row r="2" spans="1:4" x14ac:dyDescent="0.25">
      <c r="A2" s="1">
        <v>210001</v>
      </c>
      <c r="B2" s="2" t="s">
        <v>2</v>
      </c>
      <c r="C2">
        <f>VLOOKUP(A2,[6]Sheet2!$A:$J,10,FALSE)</f>
        <v>18.96677973468735</v>
      </c>
      <c r="D2">
        <f>VLOOKUP(A2,[6]Sheet2!$A:$I,9,FALSE)</f>
        <v>17.970282908782881</v>
      </c>
    </row>
    <row r="3" spans="1:4" x14ac:dyDescent="0.25">
      <c r="A3" s="1">
        <v>210002</v>
      </c>
      <c r="B3" s="2" t="s">
        <v>3</v>
      </c>
      <c r="C3">
        <f>VLOOKUP(A3,[6]Sheet2!$A:$J,10,FALSE)</f>
        <v>23.179755966181013</v>
      </c>
      <c r="D3">
        <f>VLOOKUP(A3,[6]Sheet2!$A:$I,9,FALSE)</f>
        <v>24.079025018006444</v>
      </c>
    </row>
    <row r="4" spans="1:4" x14ac:dyDescent="0.25">
      <c r="A4" s="1">
        <v>210003</v>
      </c>
      <c r="B4" s="2" t="s">
        <v>4</v>
      </c>
      <c r="C4">
        <f>VLOOKUP(A4,[6]Sheet2!$A:$J,10,FALSE)</f>
        <v>15.306754810803417</v>
      </c>
      <c r="D4">
        <f>VLOOKUP(A4,[6]Sheet2!$A:$I,9,FALSE)</f>
        <v>14.388784729339887</v>
      </c>
    </row>
    <row r="5" spans="1:4" x14ac:dyDescent="0.25">
      <c r="A5" s="1">
        <v>210004</v>
      </c>
      <c r="B5" s="2" t="s">
        <v>5</v>
      </c>
      <c r="C5">
        <f>VLOOKUP(A5,[6]Sheet2!$A:$J,10,FALSE)</f>
        <v>6.4356847642630184</v>
      </c>
      <c r="D5">
        <f>VLOOKUP(A5,[6]Sheet2!$A:$I,9,FALSE)</f>
        <v>6.5696781120644285</v>
      </c>
    </row>
    <row r="6" spans="1:4" x14ac:dyDescent="0.25">
      <c r="A6" s="1">
        <v>210005</v>
      </c>
      <c r="B6" s="2" t="s">
        <v>6</v>
      </c>
      <c r="C6">
        <f>VLOOKUP(A6,[6]Sheet2!$A:$J,10,FALSE)</f>
        <v>10.648007522040173</v>
      </c>
      <c r="D6">
        <f>VLOOKUP(A6,[6]Sheet2!$A:$I,9,FALSE)</f>
        <v>11.803571519189685</v>
      </c>
    </row>
    <row r="7" spans="1:4" x14ac:dyDescent="0.25">
      <c r="A7" s="1">
        <v>210006</v>
      </c>
      <c r="B7" s="2" t="s">
        <v>7</v>
      </c>
      <c r="C7">
        <f>VLOOKUP(A7,[6]Sheet2!$A:$J,10,FALSE)</f>
        <v>14.078247740968541</v>
      </c>
      <c r="D7">
        <f>VLOOKUP(A7,[6]Sheet2!$A:$I,9,FALSE)</f>
        <v>14.697946768506055</v>
      </c>
    </row>
    <row r="8" spans="1:4" x14ac:dyDescent="0.25">
      <c r="A8" s="1">
        <v>210008</v>
      </c>
      <c r="B8" s="2" t="s">
        <v>8</v>
      </c>
      <c r="C8">
        <f>VLOOKUP(A8,[6]Sheet2!$A:$J,10,FALSE)</f>
        <v>21.015656340025313</v>
      </c>
      <c r="D8">
        <f>VLOOKUP(A8,[6]Sheet2!$A:$I,9,FALSE)</f>
        <v>20.993625889650875</v>
      </c>
    </row>
    <row r="9" spans="1:4" x14ac:dyDescent="0.25">
      <c r="A9" s="1">
        <v>210009</v>
      </c>
      <c r="B9" s="2" t="s">
        <v>9</v>
      </c>
      <c r="C9">
        <f>VLOOKUP(A9,[6]Sheet2!$A:$J,10,FALSE)</f>
        <v>32.381991160488077</v>
      </c>
      <c r="D9">
        <f>VLOOKUP(A9,[6]Sheet2!$A:$I,9,FALSE)</f>
        <v>30.000417772167999</v>
      </c>
    </row>
    <row r="10" spans="1:4" x14ac:dyDescent="0.25">
      <c r="A10" s="1">
        <v>210010</v>
      </c>
      <c r="B10" s="2" t="s">
        <v>10</v>
      </c>
      <c r="C10" t="e">
        <f>VLOOKUP(A10,[6]Sheet2!$A:$J,10,FALSE)</f>
        <v>#DIV/0!</v>
      </c>
      <c r="D10" t="e">
        <f>VLOOKUP(A10,[6]Sheet2!$A:$I,9,FALSE)</f>
        <v>#DIV/0!</v>
      </c>
    </row>
    <row r="11" spans="1:4" x14ac:dyDescent="0.25">
      <c r="A11" s="1">
        <v>210011</v>
      </c>
      <c r="B11" s="2" t="s">
        <v>11</v>
      </c>
      <c r="C11">
        <f>VLOOKUP(A11,[6]Sheet2!$A:$J,10,FALSE)</f>
        <v>17.10430357297783</v>
      </c>
      <c r="D11">
        <f>VLOOKUP(A11,[6]Sheet2!$A:$I,9,FALSE)</f>
        <v>17.001159290675616</v>
      </c>
    </row>
    <row r="12" spans="1:4" x14ac:dyDescent="0.25">
      <c r="A12" s="1">
        <v>210012</v>
      </c>
      <c r="B12" s="2" t="s">
        <v>12</v>
      </c>
      <c r="C12">
        <f>VLOOKUP(A12,[6]Sheet2!$A:$J,10,FALSE)</f>
        <v>28.946436139500737</v>
      </c>
      <c r="D12">
        <f>VLOOKUP(A12,[6]Sheet2!$A:$I,9,FALSE)</f>
        <v>28.968174843180819</v>
      </c>
    </row>
    <row r="13" spans="1:4" x14ac:dyDescent="0.25">
      <c r="A13" s="1">
        <v>210013</v>
      </c>
      <c r="B13" s="2" t="s">
        <v>13</v>
      </c>
      <c r="C13">
        <f>VLOOKUP(A13,[6]Sheet2!$A:$J,10,FALSE)</f>
        <v>26.137533640252322</v>
      </c>
      <c r="D13">
        <f>VLOOKUP(A13,[6]Sheet2!$A:$I,9,FALSE)</f>
        <v>27.585313087376623</v>
      </c>
    </row>
    <row r="14" spans="1:4" x14ac:dyDescent="0.25">
      <c r="A14" s="1">
        <v>210015</v>
      </c>
      <c r="B14" s="2" t="s">
        <v>14</v>
      </c>
      <c r="C14">
        <f>VLOOKUP(A14,[6]Sheet2!$A:$J,10,FALSE)</f>
        <v>30.288834341477649</v>
      </c>
      <c r="D14">
        <f>VLOOKUP(A14,[6]Sheet2!$A:$I,9,FALSE)</f>
        <v>32.84062267882932</v>
      </c>
    </row>
    <row r="15" spans="1:4" x14ac:dyDescent="0.25">
      <c r="A15" s="1">
        <v>210016</v>
      </c>
      <c r="B15" s="2" t="s">
        <v>15</v>
      </c>
      <c r="C15">
        <f>VLOOKUP(A15,[6]Sheet2!$A:$J,10,FALSE)</f>
        <v>7.7872117704039328</v>
      </c>
      <c r="D15">
        <f>VLOOKUP(A15,[6]Sheet2!$A:$I,9,FALSE)</f>
        <v>7.8846518333025672</v>
      </c>
    </row>
    <row r="16" spans="1:4" x14ac:dyDescent="0.25">
      <c r="A16" s="1">
        <v>210017</v>
      </c>
      <c r="B16" s="2" t="s">
        <v>16</v>
      </c>
      <c r="C16">
        <f>VLOOKUP(A16,[6]Sheet2!$A:$J,10,FALSE)</f>
        <v>10.869565217391305</v>
      </c>
      <c r="D16">
        <f>VLOOKUP(A16,[6]Sheet2!$A:$I,9,FALSE)</f>
        <v>11.349104859335037</v>
      </c>
    </row>
    <row r="17" spans="1:4" x14ac:dyDescent="0.25">
      <c r="A17" s="1">
        <v>210018</v>
      </c>
      <c r="B17" s="2" t="s">
        <v>17</v>
      </c>
      <c r="C17">
        <f>VLOOKUP(A17,[6]Sheet2!$A:$J,10,FALSE)</f>
        <v>21.773721831883709</v>
      </c>
      <c r="D17">
        <f>VLOOKUP(A17,[6]Sheet2!$A:$I,9,FALSE)</f>
        <v>20.082012517245495</v>
      </c>
    </row>
    <row r="18" spans="1:4" x14ac:dyDescent="0.25">
      <c r="A18" s="1">
        <v>210019</v>
      </c>
      <c r="B18" s="2" t="s">
        <v>18</v>
      </c>
      <c r="C18">
        <f>VLOOKUP(A18,[6]Sheet2!$A:$J,10,FALSE)</f>
        <v>18.615749725918555</v>
      </c>
      <c r="D18">
        <f>VLOOKUP(A18,[6]Sheet2!$A:$I,9,FALSE)</f>
        <v>18.828584538182781</v>
      </c>
    </row>
    <row r="19" spans="1:4" x14ac:dyDescent="0.25">
      <c r="A19" s="1">
        <v>210022</v>
      </c>
      <c r="B19" s="2" t="s">
        <v>19</v>
      </c>
      <c r="C19">
        <f>VLOOKUP(A19,[6]Sheet2!$A:$J,10,FALSE)</f>
        <v>8.723309458342472</v>
      </c>
      <c r="D19">
        <f>VLOOKUP(A19,[6]Sheet2!$A:$I,9,FALSE)</f>
        <v>7.8451128465786315</v>
      </c>
    </row>
    <row r="20" spans="1:4" x14ac:dyDescent="0.25">
      <c r="A20" s="1">
        <v>210023</v>
      </c>
      <c r="B20" s="2" t="s">
        <v>20</v>
      </c>
      <c r="C20">
        <f>VLOOKUP(A20,[6]Sheet2!$A:$J,10,FALSE)</f>
        <v>10.382816741883316</v>
      </c>
      <c r="D20">
        <f>VLOOKUP(A20,[6]Sheet2!$A:$I,9,FALSE)</f>
        <v>9.5549470758919455</v>
      </c>
    </row>
    <row r="21" spans="1:4" x14ac:dyDescent="0.25">
      <c r="A21" s="1">
        <v>210024</v>
      </c>
      <c r="B21" s="2" t="s">
        <v>21</v>
      </c>
      <c r="C21">
        <f>VLOOKUP(A21,[6]Sheet2!$A:$J,10,FALSE)</f>
        <v>29.815434833366961</v>
      </c>
      <c r="D21">
        <f>VLOOKUP(A21,[6]Sheet2!$A:$I,9,FALSE)</f>
        <v>28.406826287068995</v>
      </c>
    </row>
    <row r="22" spans="1:4" x14ac:dyDescent="0.25">
      <c r="A22" s="1">
        <v>210027</v>
      </c>
      <c r="B22" s="2" t="s">
        <v>22</v>
      </c>
      <c r="C22">
        <f>VLOOKUP(A22,[6]Sheet2!$A:$J,10,FALSE)</f>
        <v>18.161851847824906</v>
      </c>
      <c r="D22">
        <f>VLOOKUP(A22,[6]Sheet2!$A:$I,9,FALSE)</f>
        <v>18.037902427886447</v>
      </c>
    </row>
    <row r="23" spans="1:4" x14ac:dyDescent="0.25">
      <c r="A23" s="1">
        <v>210028</v>
      </c>
      <c r="B23" s="2" t="s">
        <v>23</v>
      </c>
      <c r="C23">
        <f>VLOOKUP(A23,[6]Sheet2!$A:$J,10,FALSE)</f>
        <v>20.352703434777023</v>
      </c>
      <c r="D23">
        <f>VLOOKUP(A23,[6]Sheet2!$A:$I,9,FALSE)</f>
        <v>19.859680302544973</v>
      </c>
    </row>
    <row r="24" spans="1:4" x14ac:dyDescent="0.25">
      <c r="A24" s="1">
        <v>210029</v>
      </c>
      <c r="B24" s="2" t="s">
        <v>24</v>
      </c>
      <c r="C24">
        <f>VLOOKUP(A24,[6]Sheet2!$A:$J,10,FALSE)</f>
        <v>34.015247133526593</v>
      </c>
      <c r="D24">
        <f>VLOOKUP(A24,[6]Sheet2!$A:$I,9,FALSE)</f>
        <v>35.563771832457022</v>
      </c>
    </row>
    <row r="25" spans="1:4" x14ac:dyDescent="0.25">
      <c r="A25" s="1">
        <v>210030</v>
      </c>
      <c r="B25" s="2" t="s">
        <v>25</v>
      </c>
      <c r="C25">
        <f>VLOOKUP(A25,[6]Sheet2!$A:$J,10,FALSE)</f>
        <v>7.6545732688301937</v>
      </c>
      <c r="D25">
        <f>VLOOKUP(A25,[6]Sheet2!$A:$I,9,FALSE)</f>
        <v>6.006243331884459</v>
      </c>
    </row>
    <row r="26" spans="1:4" x14ac:dyDescent="0.25">
      <c r="A26" s="1">
        <v>210032</v>
      </c>
      <c r="B26" s="2" t="s">
        <v>26</v>
      </c>
      <c r="C26">
        <f>VLOOKUP(A26,[6]Sheet2!$A:$J,10,FALSE)</f>
        <v>10.853943868126665</v>
      </c>
      <c r="D26">
        <f>VLOOKUP(A26,[6]Sheet2!$A:$I,9,FALSE)</f>
        <v>10.222965988380635</v>
      </c>
    </row>
    <row r="27" spans="1:4" x14ac:dyDescent="0.25">
      <c r="A27" s="1">
        <v>210033</v>
      </c>
      <c r="B27" s="2" t="s">
        <v>27</v>
      </c>
      <c r="C27">
        <f>VLOOKUP(A27,[6]Sheet2!$A:$J,10,FALSE)</f>
        <v>17.162183926558225</v>
      </c>
      <c r="D27">
        <f>VLOOKUP(A27,[6]Sheet2!$A:$I,9,FALSE)</f>
        <v>19.07553551296505</v>
      </c>
    </row>
    <row r="28" spans="1:4" x14ac:dyDescent="0.25">
      <c r="A28" s="1">
        <v>210034</v>
      </c>
      <c r="B28" s="2" t="s">
        <v>28</v>
      </c>
      <c r="C28">
        <f>VLOOKUP(A28,[6]Sheet2!$A:$J,10,FALSE)</f>
        <v>34.375786157711154</v>
      </c>
      <c r="D28">
        <f>VLOOKUP(A28,[6]Sheet2!$A:$I,9,FALSE)</f>
        <v>33.08628770882887</v>
      </c>
    </row>
    <row r="29" spans="1:4" x14ac:dyDescent="0.25">
      <c r="A29" s="1">
        <v>210035</v>
      </c>
      <c r="B29" s="2" t="s">
        <v>29</v>
      </c>
      <c r="C29">
        <f>VLOOKUP(A29,[6]Sheet2!$A:$J,10,FALSE)</f>
        <v>9.1191294945362937</v>
      </c>
      <c r="D29">
        <f>VLOOKUP(A29,[6]Sheet2!$A:$I,9,FALSE)</f>
        <v>8.1036978307166105</v>
      </c>
    </row>
    <row r="30" spans="1:4" x14ac:dyDescent="0.25">
      <c r="A30" s="1">
        <v>210037</v>
      </c>
      <c r="B30" s="2" t="s">
        <v>30</v>
      </c>
      <c r="C30">
        <f>VLOOKUP(A30,[6]Sheet2!$A:$J,10,FALSE)</f>
        <v>12.227772227772228</v>
      </c>
      <c r="D30">
        <f>VLOOKUP(A30,[6]Sheet2!$A:$I,9,FALSE)</f>
        <v>10.256410256410257</v>
      </c>
    </row>
    <row r="31" spans="1:4" x14ac:dyDescent="0.25">
      <c r="A31" s="1">
        <v>210038</v>
      </c>
      <c r="B31" s="2" t="s">
        <v>31</v>
      </c>
      <c r="C31">
        <f>VLOOKUP(A31,[6]Sheet2!$A:$J,10,FALSE)</f>
        <v>29.452026624001231</v>
      </c>
      <c r="D31">
        <f>VLOOKUP(A31,[6]Sheet2!$A:$I,9,FALSE)</f>
        <v>28.874106396961359</v>
      </c>
    </row>
    <row r="32" spans="1:4" x14ac:dyDescent="0.25">
      <c r="A32" s="1">
        <v>210039</v>
      </c>
      <c r="B32" s="2" t="s">
        <v>32</v>
      </c>
      <c r="C32">
        <f>VLOOKUP(A32,[6]Sheet2!$A:$J,10,FALSE)</f>
        <v>8.469349317194931</v>
      </c>
      <c r="D32">
        <f>VLOOKUP(A32,[6]Sheet2!$A:$I,9,FALSE)</f>
        <v>8.2727246385210513</v>
      </c>
    </row>
    <row r="33" spans="1:4" x14ac:dyDescent="0.25">
      <c r="A33" s="1">
        <v>210040</v>
      </c>
      <c r="B33" s="2" t="s">
        <v>33</v>
      </c>
      <c r="C33">
        <f>VLOOKUP(A33,[6]Sheet2!$A:$J,10,FALSE)</f>
        <v>19.370590958334585</v>
      </c>
      <c r="D33">
        <f>VLOOKUP(A33,[6]Sheet2!$A:$I,9,FALSE)</f>
        <v>22.007595270210935</v>
      </c>
    </row>
    <row r="34" spans="1:4" x14ac:dyDescent="0.25">
      <c r="A34" s="1">
        <v>210043</v>
      </c>
      <c r="B34" s="2" t="s">
        <v>34</v>
      </c>
      <c r="C34">
        <f>VLOOKUP(A34,[6]Sheet2!$A:$J,10,FALSE)</f>
        <v>12.035189618635016</v>
      </c>
      <c r="D34">
        <f>VLOOKUP(A34,[6]Sheet2!$A:$I,9,FALSE)</f>
        <v>11.853711939787146</v>
      </c>
    </row>
    <row r="35" spans="1:4" x14ac:dyDescent="0.25">
      <c r="A35" s="1">
        <v>210044</v>
      </c>
      <c r="B35" s="2" t="s">
        <v>35</v>
      </c>
      <c r="C35">
        <f>VLOOKUP(A35,[6]Sheet2!$A:$J,10,FALSE)</f>
        <v>10.917358873062915</v>
      </c>
      <c r="D35">
        <f>VLOOKUP(A35,[6]Sheet2!$A:$I,9,FALSE)</f>
        <v>11.232794326264177</v>
      </c>
    </row>
    <row r="36" spans="1:4" x14ac:dyDescent="0.25">
      <c r="A36" s="1">
        <v>210045</v>
      </c>
      <c r="B36" s="2" t="s">
        <v>36</v>
      </c>
      <c r="C36">
        <f>VLOOKUP(A36,[6]Sheet2!$A:$J,10,FALSE)</f>
        <v>12.69648724648691</v>
      </c>
      <c r="D36">
        <f>VLOOKUP(A36,[6]Sheet2!$A:$I,9,FALSE)</f>
        <v>13.562941864867112</v>
      </c>
    </row>
    <row r="37" spans="1:4" x14ac:dyDescent="0.25">
      <c r="A37" s="1">
        <v>210048</v>
      </c>
      <c r="B37" s="2" t="s">
        <v>37</v>
      </c>
      <c r="C37">
        <f>VLOOKUP(A37,[6]Sheet2!$A:$J,10,FALSE)</f>
        <v>8.2344499140545029</v>
      </c>
      <c r="D37">
        <f>VLOOKUP(A37,[6]Sheet2!$A:$I,9,FALSE)</f>
        <v>8.6972766425911061</v>
      </c>
    </row>
    <row r="38" spans="1:4" x14ac:dyDescent="0.25">
      <c r="A38" s="1">
        <v>210049</v>
      </c>
      <c r="B38" s="2" t="s">
        <v>38</v>
      </c>
      <c r="C38">
        <f>VLOOKUP(A38,[6]Sheet2!$A:$J,10,FALSE)</f>
        <v>13.159762676405023</v>
      </c>
      <c r="D38">
        <f>VLOOKUP(A38,[6]Sheet2!$A:$I,9,FALSE)</f>
        <v>13.302201322281926</v>
      </c>
    </row>
    <row r="39" spans="1:4" x14ac:dyDescent="0.25">
      <c r="A39" s="1">
        <v>210051</v>
      </c>
      <c r="B39" s="2" t="s">
        <v>39</v>
      </c>
      <c r="C39">
        <f>VLOOKUP(A39,[6]Sheet2!$A:$J,10,FALSE)</f>
        <v>13.020872299570788</v>
      </c>
      <c r="D39">
        <f>VLOOKUP(A39,[6]Sheet2!$A:$I,9,FALSE)</f>
        <v>12.660860186207415</v>
      </c>
    </row>
    <row r="40" spans="1:4" x14ac:dyDescent="0.25">
      <c r="A40" s="1">
        <v>210055</v>
      </c>
      <c r="B40" s="2" t="s">
        <v>40</v>
      </c>
      <c r="C40" t="e">
        <f>VLOOKUP(A40,[6]Sheet2!$A:$J,10,FALSE)</f>
        <v>#DIV/0!</v>
      </c>
      <c r="D40" t="e">
        <f>VLOOKUP(A40,[6]Sheet2!$A:$I,9,FALSE)</f>
        <v>#DIV/0!</v>
      </c>
    </row>
    <row r="41" spans="1:4" x14ac:dyDescent="0.25">
      <c r="A41" s="1">
        <v>210056</v>
      </c>
      <c r="B41" s="2" t="s">
        <v>41</v>
      </c>
      <c r="C41">
        <f>VLOOKUP(A41,[6]Sheet2!$A:$J,10,FALSE)</f>
        <v>30.418579319332476</v>
      </c>
      <c r="D41">
        <f>VLOOKUP(A41,[6]Sheet2!$A:$I,9,FALSE)</f>
        <v>30.168931342212019</v>
      </c>
    </row>
    <row r="42" spans="1:4" x14ac:dyDescent="0.25">
      <c r="A42" s="1">
        <v>210057</v>
      </c>
      <c r="B42" s="2" t="s">
        <v>42</v>
      </c>
      <c r="C42">
        <f>VLOOKUP(A42,[6]Sheet2!$A:$J,10,FALSE)</f>
        <v>6.8205658799388518</v>
      </c>
      <c r="D42">
        <f>VLOOKUP(A42,[6]Sheet2!$A:$I,9,FALSE)</f>
        <v>6.4102595843798893</v>
      </c>
    </row>
    <row r="43" spans="1:4" x14ac:dyDescent="0.25">
      <c r="A43" s="1">
        <v>210058</v>
      </c>
      <c r="B43" s="2" t="s">
        <v>43</v>
      </c>
      <c r="C43" t="e">
        <f>VLOOKUP(A43,[6]Sheet2!$A:$J,10,FALSE)</f>
        <v>#DIV/0!</v>
      </c>
      <c r="D43" t="e">
        <f>VLOOKUP(A43,[6]Sheet2!$A:$I,9,FALSE)</f>
        <v>#DIV/0!</v>
      </c>
    </row>
    <row r="44" spans="1:4" x14ac:dyDescent="0.25">
      <c r="A44" s="1">
        <v>210060</v>
      </c>
      <c r="B44" s="2" t="s">
        <v>44</v>
      </c>
      <c r="C44">
        <f>VLOOKUP(A44,[6]Sheet2!$A:$J,10,FALSE)</f>
        <v>9.1216525124247045</v>
      </c>
      <c r="D44">
        <f>VLOOKUP(A44,[6]Sheet2!$A:$I,9,FALSE)</f>
        <v>8.872635043152334</v>
      </c>
    </row>
    <row r="45" spans="1:4" x14ac:dyDescent="0.25">
      <c r="A45" s="1">
        <v>210061</v>
      </c>
      <c r="B45" s="2" t="s">
        <v>45</v>
      </c>
      <c r="C45">
        <f>VLOOKUP(A45,[6]Sheet2!$A:$J,10,FALSE)</f>
        <v>13.780355142791933</v>
      </c>
      <c r="D45">
        <f>VLOOKUP(A45,[6]Sheet2!$A:$I,9,FALSE)</f>
        <v>11.703422668535717</v>
      </c>
    </row>
    <row r="46" spans="1:4" x14ac:dyDescent="0.25">
      <c r="A46" s="1">
        <v>210062</v>
      </c>
      <c r="B46" s="2" t="s">
        <v>46</v>
      </c>
      <c r="C46">
        <f>VLOOKUP(A46,[6]Sheet2!$A:$J,10,FALSE)</f>
        <v>16.120971448754094</v>
      </c>
      <c r="D46">
        <f>VLOOKUP(A46,[6]Sheet2!$A:$I,9,FALSE)</f>
        <v>16.488735326242608</v>
      </c>
    </row>
    <row r="47" spans="1:4" x14ac:dyDescent="0.25">
      <c r="A47" s="1">
        <v>210063</v>
      </c>
      <c r="B47" s="2" t="s">
        <v>47</v>
      </c>
      <c r="C47">
        <f>VLOOKUP(A47,[6]Sheet2!$A:$J,10,FALSE)</f>
        <v>13.317680634080176</v>
      </c>
      <c r="D47">
        <f>VLOOKUP(A47,[6]Sheet2!$A:$I,9,FALSE)</f>
        <v>12.717226000062062</v>
      </c>
    </row>
    <row r="48" spans="1:4" x14ac:dyDescent="0.25">
      <c r="A48" s="1">
        <v>210064</v>
      </c>
      <c r="B48" s="2" t="s">
        <v>48</v>
      </c>
      <c r="C48">
        <f>VLOOKUP(A48,[6]Sheet2!$A:$J,10,FALSE)</f>
        <v>14.391770672846812</v>
      </c>
      <c r="D48">
        <f>VLOOKUP(A48,[6]Sheet2!$A:$I,9,FALSE)</f>
        <v>15.144216644503524</v>
      </c>
    </row>
    <row r="49" spans="1:4" x14ac:dyDescent="0.25">
      <c r="A49" s="1">
        <v>210065</v>
      </c>
      <c r="B49" s="2" t="s">
        <v>49</v>
      </c>
      <c r="C49">
        <f>VLOOKUP(A49,[6]Sheet2!$A:$J,10,FALSE)</f>
        <v>6.0725825275728704</v>
      </c>
      <c r="D49">
        <f>VLOOKUP(A49,[6]Sheet2!$A:$I,9,FALSE)</f>
        <v>6.4021169660085153</v>
      </c>
    </row>
    <row r="50" spans="1:4" x14ac:dyDescent="0.25">
      <c r="A50" t="s">
        <v>66</v>
      </c>
      <c r="B50" s="3" t="s">
        <v>66</v>
      </c>
      <c r="C50">
        <f>VLOOKUP(A50,[6]Sheet2!$A:$J,10,FALSE)</f>
        <v>15.046267570155051</v>
      </c>
      <c r="D50">
        <f>VLOOKUP(A50,[6]Sheet2!$A:$I,9,FALSE)</f>
        <v>14.94106232725415</v>
      </c>
    </row>
  </sheetData>
  <autoFilter ref="A1:D1" xr:uid="{00000000-0009-0000-0000-000004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workbookViewId="0">
      <selection activeCell="C10" sqref="C10"/>
    </sheetView>
  </sheetViews>
  <sheetFormatPr defaultColWidth="8.85546875" defaultRowHeight="15" x14ac:dyDescent="0.25"/>
  <cols>
    <col min="1" max="1" width="30.42578125" customWidth="1"/>
    <col min="3" max="3" width="47.28515625" customWidth="1"/>
    <col min="4" max="4" width="43.42578125" customWidth="1"/>
  </cols>
  <sheetData>
    <row r="1" spans="1:4" x14ac:dyDescent="0.25">
      <c r="A1" s="33" t="s">
        <v>115</v>
      </c>
      <c r="B1" s="33" t="s">
        <v>114</v>
      </c>
      <c r="C1" s="33" t="s">
        <v>117</v>
      </c>
      <c r="D1" s="33" t="s">
        <v>118</v>
      </c>
    </row>
    <row r="2" spans="1:4" x14ac:dyDescent="0.25">
      <c r="A2" s="30" t="s">
        <v>112</v>
      </c>
      <c r="B2" s="32">
        <v>43564</v>
      </c>
      <c r="C2" s="30"/>
      <c r="D2" s="30"/>
    </row>
    <row r="3" spans="1:4" x14ac:dyDescent="0.25">
      <c r="A3" s="30" t="s">
        <v>113</v>
      </c>
      <c r="B3" s="32">
        <v>43636</v>
      </c>
      <c r="C3" s="30" t="s">
        <v>116</v>
      </c>
      <c r="D3" s="31"/>
    </row>
    <row r="4" spans="1:4" ht="39" x14ac:dyDescent="0.25">
      <c r="A4" s="136" t="s">
        <v>113</v>
      </c>
      <c r="B4" s="137">
        <v>43675</v>
      </c>
      <c r="C4" s="34" t="s">
        <v>120</v>
      </c>
      <c r="D4" s="34" t="s">
        <v>119</v>
      </c>
    </row>
    <row r="5" spans="1:4" ht="39" x14ac:dyDescent="0.25">
      <c r="A5" s="136"/>
      <c r="B5" s="137"/>
      <c r="C5" s="34" t="s">
        <v>122</v>
      </c>
      <c r="D5" s="34" t="s">
        <v>121</v>
      </c>
    </row>
  </sheetData>
  <mergeCells count="2">
    <mergeCell ref="A4:A5"/>
    <mergeCell ref="B4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5C490-BED2-4536-A040-9130B143893E}">
  <ds:schemaRefs>
    <ds:schemaRef ds:uri="http://schemas.openxmlformats.org/package/2006/metadata/core-properties"/>
    <ds:schemaRef ds:uri="d1b2894f-de82-4df1-a27e-6a7ee325bdc9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EEB0A5-713D-4655-B72D-8A2A127E3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9EF0B3-19D6-4579-84EF-11D0BF23F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Savings</vt:lpstr>
      <vt:lpstr>Hospital PAU Savings</vt:lpstr>
      <vt:lpstr>PAU Performance</vt:lpstr>
      <vt:lpstr>Statewide PAU Revenue</vt:lpstr>
      <vt:lpstr>Hospital PAU Savings (NEW) $0</vt:lpstr>
      <vt:lpstr>Sheet1</vt:lpstr>
      <vt:lpstr>change log</vt:lpstr>
      <vt:lpstr>'Hospital PAU Savings'!Print_Area</vt:lpstr>
      <vt:lpstr>'Hospital PAU Savings (NEW) $0'!Print_Area</vt:lpstr>
      <vt:lpstr>'Hospital PAU Savings'!Print_Titles</vt:lpstr>
      <vt:lpstr>'Hospital PAU Savings (NEW) $0'!Print_Titles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Prudence Akindo;Laura Mandel</dc:creator>
  <cp:lastModifiedBy>Prudence Akindo</cp:lastModifiedBy>
  <cp:lastPrinted>2019-04-30T18:56:27Z</cp:lastPrinted>
  <dcterms:created xsi:type="dcterms:W3CDTF">2017-08-22T16:40:20Z</dcterms:created>
  <dcterms:modified xsi:type="dcterms:W3CDTF">2024-07-08T14:12:12Z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