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M:\methodology\CPBM\Quality\SCALING\RY2025\"/>
    </mc:Choice>
  </mc:AlternateContent>
  <xr:revisionPtr revIDLastSave="0" documentId="8_{7055B74A-9FD8-46A0-B447-D2EDAA1CE684}" xr6:coauthVersionLast="47" xr6:coauthVersionMax="47" xr10:uidLastSave="{00000000-0000-0000-0000-000000000000}"/>
  <bookViews>
    <workbookView xWindow="57504" yWindow="132" windowWidth="28992" windowHeight="15672" xr2:uid="{6DFA026B-57AE-42C0-A605-7D30C55F57C5}"/>
  </bookViews>
  <sheets>
    <sheet name="QBR Revenue Adjustments (32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'QBR Revenue Adjustments (32)'!$A$2:$F$44</definedName>
    <definedName name="finally">[2]finally!$A$1:$AN$76</definedName>
    <definedName name="imptab17fr2">[2]imptab17fr2!$A$1:$AN$76</definedName>
    <definedName name="low">'[3]5.QBR Scaling '!$B$4</definedName>
    <definedName name="MHAC_Highest_Score">'[4]1.MHAC Scaling'!$G$6</definedName>
    <definedName name="MHAC_Lowest_Score">'[4]1.MHAC Scaling'!$G$4</definedName>
    <definedName name="MHAC_Max_Penalty">'[4]1.MHAC Scaling'!$G$5</definedName>
    <definedName name="MHAC_Max_Reward">'[4]1.MHAC Scaling'!$G$7</definedName>
    <definedName name="MHAC_Penalty_Threshold">'[4]1.MHAC Scaling'!$G$8</definedName>
    <definedName name="MHAC_Reward_Threshold">'[4]1.MHAC Scaling'!$G$9</definedName>
    <definedName name="_xlnm.Print_Area" localSheetId="0">'QBR Revenue Adjustments (32)'!$A$1:$F$63</definedName>
    <definedName name="QBR__Threshold" localSheetId="0">'QBR Revenue Adjustments (32)'!$C$54</definedName>
    <definedName name="QBR__Threshold">'[5]QBR Revenue Adjustments 41%'!$C$54</definedName>
    <definedName name="QBR_Highest_Score" localSheetId="0">'QBR Revenue Adjustments (32)'!$C$52</definedName>
    <definedName name="QBR_Highest_Score">'[5]QBR Revenue Adjustments 41%'!$C$52</definedName>
    <definedName name="QBR_Lowest_Score" localSheetId="0">'QBR Revenue Adjustments (32)'!$C$50</definedName>
    <definedName name="QBR_Lowest_Score">'[5]QBR Revenue Adjustments 41%'!$C$50</definedName>
    <definedName name="QBR_Max_Penalty" localSheetId="0">'QBR Revenue Adjustments (32)'!$C$51</definedName>
    <definedName name="QBR_Max_Penalty">'[5]QBR Revenue Adjustments 41%'!$C$51</definedName>
    <definedName name="QBR_Max_Reward" localSheetId="0">'QBR Revenue Adjustments (32)'!$C$53</definedName>
    <definedName name="QBR_Max_Reward">'[5]QBR Revenue Adjustments 41%'!$C$53</definedName>
    <definedName name="QBR_Penalty_Threshold">[4]QBR!$J$6</definedName>
    <definedName name="rfbn_table">[2]rfbn_table!$A$1:$H$53</definedName>
    <definedName name="rfbnout">[2]rfbnout!$A$1:$K$53</definedName>
    <definedName name="RRIP_Att_MaxPenalty">'[4]3.Readmission Scaling'!$G$46</definedName>
    <definedName name="RRIP_Att_MaxPenaltyRate">'[4]3.Readmission Scaling'!$E$46</definedName>
    <definedName name="RRIP_Att_MaxRewardRate">'[4]3.Readmission Scaling'!$E$16</definedName>
    <definedName name="RRIP_Att_Reward">'[4]3.Readmission Scaling'!$G$16</definedName>
    <definedName name="RRIP_Imp_MaxPenalty">'[4]3.Readmission Scaling'!$C$46</definedName>
    <definedName name="RRIP_Imp_MaxPenaltyRate">'[4]3.Readmission Scaling'!$A$46</definedName>
    <definedName name="RRIP_Imp_MaxReward">'[4]3.Readmission Scaling'!$C$16</definedName>
    <definedName name="RRIP_Imp_MaxRewardRate">'[4]3.Readmission Scaling'!$A$16</definedName>
    <definedName name="tableii">[2]tableii!$A$1:$E$76</definedName>
    <definedName name="Top_80_percent">#REF!</definedName>
    <definedName name="totpay17">[2]totpay17!$A$1:$HM$5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/>
  <c r="D4" i="1"/>
  <c r="E4" i="1"/>
  <c r="F4" i="1" s="1"/>
  <c r="D5" i="1"/>
  <c r="E5" i="1" s="1"/>
  <c r="F5" i="1" s="1"/>
  <c r="D6" i="1"/>
  <c r="E6" i="1"/>
  <c r="F6" i="1" s="1"/>
  <c r="D7" i="1"/>
  <c r="E7" i="1" s="1"/>
  <c r="F7" i="1" s="1"/>
  <c r="D8" i="1"/>
  <c r="E8" i="1" s="1"/>
  <c r="F8" i="1" s="1"/>
  <c r="D9" i="1"/>
  <c r="E9" i="1"/>
  <c r="F9" i="1" s="1"/>
  <c r="D10" i="1"/>
  <c r="E10" i="1"/>
  <c r="F10" i="1" s="1"/>
  <c r="D11" i="1"/>
  <c r="E11" i="1"/>
  <c r="F11" i="1" s="1"/>
  <c r="D12" i="1"/>
  <c r="E12" i="1" s="1"/>
  <c r="F12" i="1" s="1"/>
  <c r="D13" i="1"/>
  <c r="E13" i="1" s="1"/>
  <c r="F13" i="1" s="1"/>
  <c r="D14" i="1"/>
  <c r="E14" i="1" s="1"/>
  <c r="F14" i="1" s="1"/>
  <c r="D15" i="1"/>
  <c r="E15" i="1" s="1"/>
  <c r="F15" i="1" s="1"/>
  <c r="D16" i="1"/>
  <c r="E16" i="1"/>
  <c r="F16" i="1"/>
  <c r="D17" i="1"/>
  <c r="E17" i="1"/>
  <c r="F17" i="1"/>
  <c r="D18" i="1"/>
  <c r="E18" i="1" s="1"/>
  <c r="F18" i="1" s="1"/>
  <c r="D19" i="1"/>
  <c r="E19" i="1"/>
  <c r="F19" i="1" s="1"/>
  <c r="D20" i="1"/>
  <c r="E20" i="1"/>
  <c r="F20" i="1" s="1"/>
  <c r="D21" i="1"/>
  <c r="E21" i="1"/>
  <c r="F21" i="1" s="1"/>
  <c r="D22" i="1"/>
  <c r="E22" i="1"/>
  <c r="F22" i="1" s="1"/>
  <c r="D23" i="1"/>
  <c r="E23" i="1"/>
  <c r="F23" i="1"/>
  <c r="D24" i="1"/>
  <c r="E24" i="1"/>
  <c r="F24" i="1"/>
  <c r="D25" i="1"/>
  <c r="E25" i="1" s="1"/>
  <c r="F25" i="1" s="1"/>
  <c r="D26" i="1"/>
  <c r="E26" i="1"/>
  <c r="F26" i="1" s="1"/>
  <c r="D27" i="1"/>
  <c r="E27" i="1" s="1"/>
  <c r="F27" i="1" s="1"/>
  <c r="D28" i="1"/>
  <c r="E28" i="1"/>
  <c r="F28" i="1" s="1"/>
  <c r="D29" i="1"/>
  <c r="E29" i="1"/>
  <c r="F29" i="1" s="1"/>
  <c r="D30" i="1"/>
  <c r="E30" i="1"/>
  <c r="F30" i="1"/>
  <c r="D31" i="1"/>
  <c r="E31" i="1"/>
  <c r="F31" i="1" s="1"/>
  <c r="D32" i="1"/>
  <c r="E32" i="1" s="1"/>
  <c r="F32" i="1" s="1"/>
  <c r="D33" i="1"/>
  <c r="E33" i="1" s="1"/>
  <c r="F33" i="1" s="1"/>
  <c r="D34" i="1"/>
  <c r="E34" i="1" s="1"/>
  <c r="F34" i="1" s="1"/>
  <c r="D35" i="1"/>
  <c r="E35" i="1" s="1"/>
  <c r="F35" i="1" s="1"/>
  <c r="D36" i="1"/>
  <c r="E36" i="1"/>
  <c r="F36" i="1"/>
  <c r="D37" i="1"/>
  <c r="E37" i="1"/>
  <c r="F37" i="1"/>
  <c r="D38" i="1"/>
  <c r="E38" i="1" s="1"/>
  <c r="F38" i="1" s="1"/>
  <c r="D39" i="1"/>
  <c r="E39" i="1"/>
  <c r="F39" i="1" s="1"/>
  <c r="D40" i="1"/>
  <c r="E40" i="1"/>
  <c r="F40" i="1" s="1"/>
  <c r="D41" i="1"/>
  <c r="E41" i="1"/>
  <c r="F41" i="1"/>
  <c r="D42" i="1"/>
  <c r="E42" i="1"/>
  <c r="F42" i="1" s="1"/>
  <c r="D43" i="1"/>
  <c r="E43" i="1"/>
  <c r="F43" i="1" s="1"/>
  <c r="C46" i="1"/>
  <c r="F49" i="1" l="1"/>
  <c r="F50" i="1" s="1"/>
  <c r="F51" i="1"/>
  <c r="F52" i="1" s="1"/>
  <c r="F46" i="1"/>
  <c r="F47" i="1" s="1"/>
</calcChain>
</file>

<file path=xl/sharedStrings.xml><?xml version="1.0" encoding="utf-8"?>
<sst xmlns="http://schemas.openxmlformats.org/spreadsheetml/2006/main" count="60" uniqueCount="60">
  <si>
    <t>QBR  Threshold</t>
  </si>
  <si>
    <t>QBR Max Reward</t>
  </si>
  <si>
    <t>% Inpatient revenue</t>
  </si>
  <si>
    <t>QBR Highest Score</t>
  </si>
  <si>
    <t>Total rewards</t>
  </si>
  <si>
    <t>QBR Max Penalty</t>
  </si>
  <si>
    <t>% Inpatient Revenue</t>
  </si>
  <si>
    <t>QBR Lowest Score</t>
  </si>
  <si>
    <t>Total Penalties</t>
  </si>
  <si>
    <t>Values</t>
  </si>
  <si>
    <t>Scaling Components</t>
  </si>
  <si>
    <t>Statewide Total</t>
  </si>
  <si>
    <t>Trinity - Holy Cross Germantown</t>
  </si>
  <si>
    <t>UMMS- St. Joe</t>
  </si>
  <si>
    <t>MedStar- Southern MD</t>
  </si>
  <si>
    <t>Atlantic General</t>
  </si>
  <si>
    <t>Adventist-Ft. Washington</t>
  </si>
  <si>
    <t>Adventist- Shady Grove</t>
  </si>
  <si>
    <t>MedStar- Good Sam</t>
  </si>
  <si>
    <t>Luminis- Doctors</t>
  </si>
  <si>
    <t>UMMS-Upper Chesapeake</t>
  </si>
  <si>
    <t>JHH- Howard County</t>
  </si>
  <si>
    <t>GBMC</t>
  </si>
  <si>
    <t>UMMS- BWMC</t>
  </si>
  <si>
    <t>Lifebridge- Northwest</t>
  </si>
  <si>
    <t>Calvert</t>
  </si>
  <si>
    <t>UMMS- Midtown</t>
  </si>
  <si>
    <t>UMMS- Easton</t>
  </si>
  <si>
    <t>UMMS- Charles</t>
  </si>
  <si>
    <t>MedStar- Harbor</t>
  </si>
  <si>
    <t>Lifebridge- Carroll</t>
  </si>
  <si>
    <t>ChristianaCare, Union</t>
  </si>
  <si>
    <t>JHH- Bayview</t>
  </si>
  <si>
    <t>MedStar- St. Mary's</t>
  </si>
  <si>
    <t>Western Maryland</t>
  </si>
  <si>
    <t>MedStar- Union Mem</t>
  </si>
  <si>
    <t>Luminis- Anne Arundel</t>
  </si>
  <si>
    <t>JHH- Suburban</t>
  </si>
  <si>
    <t>Tidal- Peninsula</t>
  </si>
  <si>
    <t>MedStar- Montgomery</t>
  </si>
  <si>
    <t>Garrett</t>
  </si>
  <si>
    <t>Adventist- White Oak</t>
  </si>
  <si>
    <t>MedStar- Franklin Square</t>
  </si>
  <si>
    <t>Lifebridge- Sinai</t>
  </si>
  <si>
    <t>St. Agnes</t>
  </si>
  <si>
    <t>JHH- Johns Hopkins</t>
  </si>
  <si>
    <t>Mercy</t>
  </si>
  <si>
    <t>UMMS- Harford</t>
  </si>
  <si>
    <t>Frederick</t>
  </si>
  <si>
    <t>Trinity - Holy Cross</t>
  </si>
  <si>
    <t>UMMS- Capital Region</t>
  </si>
  <si>
    <t>UMMS- UMMC</t>
  </si>
  <si>
    <t>Meritus</t>
  </si>
  <si>
    <t>$ Revenue Impact</t>
  </si>
  <si>
    <t>% Revenue Impact</t>
  </si>
  <si>
    <r>
      <t xml:space="preserve"> RY 2025 </t>
    </r>
    <r>
      <rPr>
        <b/>
        <sz val="12"/>
        <color rgb="FFFF0000"/>
        <rFont val="Arial"/>
        <family val="2"/>
      </rPr>
      <t>FINAL</t>
    </r>
    <r>
      <rPr>
        <b/>
        <sz val="12"/>
        <rFont val="Arial"/>
        <family val="2"/>
      </rPr>
      <t xml:space="preserve"> Score</t>
    </r>
  </si>
  <si>
    <t>FY24 Estimated Permanent Inpatient Revenue</t>
  </si>
  <si>
    <t>HOSPITAL NAME</t>
  </si>
  <si>
    <t>HOSPID</t>
  </si>
  <si>
    <t>RY 2025 QBR SCALING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</si>
</sst>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%"/>
    <numFmt numFmtId="166" formatCode="&quot;$&quot;#,##0"/>
    <numFmt numFmtId="167" formatCode="_(&quot;$&quot;* #,##0_);_(&quot;$&quot;* \(#,##0\);_(&quot;$&quot;* &quot;-&quot;??_);_(@_)"/>
    <numFmt numFmtId="168" formatCode="\ ##0.0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rgb="FF4F493B"/>
      </right>
      <top/>
      <bottom style="thin">
        <color rgb="FF4F493B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2" xfId="3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10" fontId="4" fillId="0" borderId="5" xfId="0" applyNumberFormat="1" applyFont="1" applyBorder="1" applyAlignment="1">
      <alignment vertical="center"/>
    </xf>
    <xf numFmtId="10" fontId="3" fillId="0" borderId="6" xfId="3" applyNumberFormat="1" applyFont="1" applyBorder="1" applyAlignment="1">
      <alignment horizontal="center" vertical="center"/>
    </xf>
    <xf numFmtId="10" fontId="4" fillId="0" borderId="7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0" fontId="2" fillId="0" borderId="8" xfId="3" applyNumberFormat="1" applyFont="1" applyBorder="1" applyAlignment="1">
      <alignment horizontal="center" vertical="center"/>
    </xf>
    <xf numFmtId="9" fontId="4" fillId="2" borderId="0" xfId="3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" fontId="4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6" fontId="4" fillId="3" borderId="1" xfId="0" applyNumberFormat="1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3" fillId="0" borderId="1" xfId="1" applyNumberFormat="1" applyFont="1" applyFill="1" applyBorder="1" applyAlignment="1">
      <alignment horizontal="right" vertical="center"/>
    </xf>
    <xf numFmtId="167" fontId="2" fillId="0" borderId="1" xfId="2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/>
    </xf>
    <xf numFmtId="166" fontId="3" fillId="0" borderId="1" xfId="0" applyNumberFormat="1" applyFont="1" applyBorder="1" applyAlignment="1">
      <alignment horizontal="center" vertical="center"/>
    </xf>
    <xf numFmtId="10" fontId="2" fillId="0" borderId="1" xfId="3" applyNumberFormat="1" applyFont="1" applyFill="1" applyBorder="1" applyAlignment="1">
      <alignment horizontal="center" vertical="center"/>
    </xf>
    <xf numFmtId="168" fontId="7" fillId="4" borderId="9" xfId="4" applyNumberFormat="1" applyFont="1" applyFill="1" applyBorder="1" applyAlignment="1">
      <alignment horizontal="right" wrapText="1"/>
    </xf>
    <xf numFmtId="1" fontId="3" fillId="2" borderId="1" xfId="0" applyNumberFormat="1" applyFont="1" applyFill="1" applyBorder="1" applyAlignment="1">
      <alignment horizontal="left" vertical="center"/>
    </xf>
    <xf numFmtId="0" fontId="8" fillId="0" borderId="0" xfId="0" applyFont="1"/>
    <xf numFmtId="1" fontId="4" fillId="5" borderId="1" xfId="0" applyNumberFormat="1" applyFont="1" applyFill="1" applyBorder="1" applyAlignment="1">
      <alignment horizontal="center" vertical="center" wrapText="1"/>
    </xf>
    <xf numFmtId="10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Continuous" vertical="center" wrapText="1"/>
    </xf>
    <xf numFmtId="0" fontId="10" fillId="0" borderId="11" xfId="0" applyFont="1" applyBorder="1" applyAlignment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Normal 2" xfId="4" xr:uid="{29BD35AB-61CD-44AF-B7E4-24FEEBE5CA4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methodology\CPBM\Quality\SCALING\RY2025\RY25%20FINAL%20QBR%20Revenue%20Adjustments.xlsx" TargetMode="External"/><Relationship Id="rId1" Type="http://schemas.openxmlformats.org/officeDocument/2006/relationships/externalLinkPath" Target="RY25%20FINAL%20QBR%20Revenue%20Adjustmen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QBR/FY2017%20RESULTS/Points%20and%20Scaling%20Calculation/Modeling%20of%20Final%20Scaling%2009-27-2016%20ALTERNATIVE%20FINAL%20top%20and%20bottom%2025th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SCALING/RY%202019/RY%202019%20Estimated%20Aggregate%20Revenue%20at%20Risk%20Scaling%20Workbook%208.14.17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methodology\CPBM\Quality\SCALING\RY2024\RY2024%20QBR%20cutpoint%20comparison%20.xlsx" TargetMode="External"/><Relationship Id="rId1" Type="http://schemas.openxmlformats.org/officeDocument/2006/relationships/externalLinkPath" Target="/methodology/CPBM/Quality/SCALING/RY2024/RY2024%20QBR%20cutpoint%20compariso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BR Revenue Adjustments"/>
      <sheetName val="FINAL SCORES"/>
      <sheetName val="comparison"/>
    </sheetNames>
    <sheetDataSet>
      <sheetData sheetId="0"/>
      <sheetData sheetId="1">
        <row r="13">
          <cell r="A13">
            <v>210001</v>
          </cell>
          <cell r="B13" t="str">
            <v>Meritus</v>
          </cell>
          <cell r="C13">
            <v>6.2500000000000003E-3</v>
          </cell>
          <cell r="D13">
            <v>0.1</v>
          </cell>
          <cell r="E13">
            <v>0.01</v>
          </cell>
          <cell r="F13">
            <v>0.1</v>
          </cell>
          <cell r="G13">
            <v>0.21629999999999999</v>
          </cell>
          <cell r="H13">
            <v>1</v>
          </cell>
          <cell r="I13">
            <v>0</v>
          </cell>
          <cell r="J13">
            <v>0.66666669999999995</v>
          </cell>
          <cell r="K13">
            <v>21</v>
          </cell>
          <cell r="L13">
            <v>60</v>
          </cell>
          <cell r="M13">
            <v>0.35</v>
          </cell>
          <cell r="N13">
            <v>0.3306</v>
          </cell>
        </row>
        <row r="14">
          <cell r="A14">
            <v>210002</v>
          </cell>
          <cell r="B14" t="str">
            <v>UMMS- UMMC</v>
          </cell>
          <cell r="C14">
            <v>1.8749999999999999E-2</v>
          </cell>
          <cell r="D14">
            <v>0.14000000000000001</v>
          </cell>
          <cell r="E14">
            <v>0.02</v>
          </cell>
          <cell r="F14">
            <v>1.4999999999999999E-2</v>
          </cell>
          <cell r="G14">
            <v>0.1938</v>
          </cell>
          <cell r="H14">
            <v>0.7</v>
          </cell>
          <cell r="I14" t="str">
            <v xml:space="preserve"> </v>
          </cell>
          <cell r="J14">
            <v>0.7</v>
          </cell>
          <cell r="K14">
            <v>8</v>
          </cell>
          <cell r="L14">
            <v>60</v>
          </cell>
          <cell r="M14">
            <v>0.1333</v>
          </cell>
          <cell r="N14">
            <v>0.2485</v>
          </cell>
        </row>
        <row r="15">
          <cell r="A15">
            <v>210003</v>
          </cell>
          <cell r="B15" t="str">
            <v>UMMS- Capital Region</v>
          </cell>
          <cell r="C15">
            <v>8.7499999999999994E-2</v>
          </cell>
          <cell r="D15">
            <v>0.02</v>
          </cell>
          <cell r="E15">
            <v>0.04</v>
          </cell>
          <cell r="F15">
            <v>0</v>
          </cell>
          <cell r="G15">
            <v>0.14749999999999999</v>
          </cell>
          <cell r="H15">
            <v>0.6</v>
          </cell>
          <cell r="I15" t="str">
            <v xml:space="preserve"> </v>
          </cell>
          <cell r="J15">
            <v>0.6</v>
          </cell>
          <cell r="K15">
            <v>23</v>
          </cell>
          <cell r="L15">
            <v>60</v>
          </cell>
          <cell r="M15">
            <v>0.38329999999999997</v>
          </cell>
          <cell r="N15">
            <v>0.2979</v>
          </cell>
        </row>
        <row r="16">
          <cell r="A16">
            <v>210004</v>
          </cell>
          <cell r="B16" t="str">
            <v>Trinity - Holy Cross</v>
          </cell>
          <cell r="C16">
            <v>0</v>
          </cell>
          <cell r="D16">
            <v>0.04</v>
          </cell>
          <cell r="E16">
            <v>0</v>
          </cell>
          <cell r="F16">
            <v>0</v>
          </cell>
          <cell r="G16">
            <v>0.04</v>
          </cell>
          <cell r="H16">
            <v>0.3</v>
          </cell>
          <cell r="I16">
            <v>0.5</v>
          </cell>
          <cell r="J16">
            <v>0.36666670000000001</v>
          </cell>
          <cell r="K16">
            <v>20</v>
          </cell>
          <cell r="L16">
            <v>60</v>
          </cell>
          <cell r="M16">
            <v>0.33329999999999999</v>
          </cell>
          <cell r="N16">
            <v>0.19170000000000001</v>
          </cell>
        </row>
        <row r="17">
          <cell r="A17">
            <v>210005</v>
          </cell>
          <cell r="B17" t="str">
            <v>Frederick</v>
          </cell>
          <cell r="C17">
            <v>0</v>
          </cell>
          <cell r="D17">
            <v>7.0000000000000007E-2</v>
          </cell>
          <cell r="E17">
            <v>0</v>
          </cell>
          <cell r="F17">
            <v>6.5000000000000002E-2</v>
          </cell>
          <cell r="G17">
            <v>0.13500000000000001</v>
          </cell>
          <cell r="H17">
            <v>0.5</v>
          </cell>
          <cell r="I17">
            <v>0</v>
          </cell>
          <cell r="J17">
            <v>0.3333333</v>
          </cell>
          <cell r="K17">
            <v>23</v>
          </cell>
          <cell r="L17">
            <v>60</v>
          </cell>
          <cell r="M17">
            <v>0.38329999999999997</v>
          </cell>
          <cell r="N17">
            <v>0.25169999999999998</v>
          </cell>
        </row>
        <row r="18">
          <cell r="A18">
            <v>210006</v>
          </cell>
          <cell r="B18" t="str">
            <v>UMMS- Aberdeen</v>
          </cell>
          <cell r="C18">
            <v>6.2500000000000003E-3</v>
          </cell>
          <cell r="D18">
            <v>0.05</v>
          </cell>
          <cell r="E18">
            <v>0</v>
          </cell>
          <cell r="F18">
            <v>5.0000000000000001E-3</v>
          </cell>
          <cell r="G18">
            <v>6.13E-2</v>
          </cell>
          <cell r="H18">
            <v>1</v>
          </cell>
          <cell r="I18" t="str">
            <v xml:space="preserve"> </v>
          </cell>
          <cell r="J18">
            <v>1</v>
          </cell>
          <cell r="K18">
            <v>21</v>
          </cell>
          <cell r="L18">
            <v>40</v>
          </cell>
          <cell r="M18">
            <v>0.52500000000000002</v>
          </cell>
          <cell r="N18">
            <v>0.3644</v>
          </cell>
        </row>
        <row r="19">
          <cell r="A19">
            <v>210008</v>
          </cell>
          <cell r="B19" t="str">
            <v>Mercy</v>
          </cell>
          <cell r="C19">
            <v>6.8750000000000006E-2</v>
          </cell>
          <cell r="D19">
            <v>0.14000000000000001</v>
          </cell>
          <cell r="E19">
            <v>5.0000000000000001E-3</v>
          </cell>
          <cell r="F19">
            <v>0</v>
          </cell>
          <cell r="G19">
            <v>0.21379999999999999</v>
          </cell>
          <cell r="H19">
            <v>0</v>
          </cell>
          <cell r="I19">
            <v>0.1</v>
          </cell>
          <cell r="J19">
            <v>3.3333300000000003E-2</v>
          </cell>
          <cell r="K19">
            <v>34</v>
          </cell>
          <cell r="L19">
            <v>60</v>
          </cell>
          <cell r="M19">
            <v>0.56669999999999998</v>
          </cell>
          <cell r="N19">
            <v>0.31019999999999998</v>
          </cell>
        </row>
        <row r="20">
          <cell r="A20">
            <v>210009</v>
          </cell>
          <cell r="B20" t="str">
            <v>JHH- Johns Hopkins</v>
          </cell>
          <cell r="C20">
            <v>0.16250000000000001</v>
          </cell>
          <cell r="D20">
            <v>0.12</v>
          </cell>
          <cell r="E20">
            <v>7.0000000000000007E-2</v>
          </cell>
          <cell r="F20">
            <v>0.02</v>
          </cell>
          <cell r="G20">
            <v>0.3725</v>
          </cell>
          <cell r="H20">
            <v>1</v>
          </cell>
          <cell r="I20" t="str">
            <v xml:space="preserve"> </v>
          </cell>
          <cell r="J20">
            <v>1</v>
          </cell>
          <cell r="K20">
            <v>8</v>
          </cell>
          <cell r="L20">
            <v>60</v>
          </cell>
          <cell r="M20">
            <v>0.1333</v>
          </cell>
          <cell r="N20">
            <v>0.38290000000000002</v>
          </cell>
        </row>
        <row r="21">
          <cell r="A21">
            <v>210011</v>
          </cell>
          <cell r="B21" t="str">
            <v>Saint Agnes</v>
          </cell>
          <cell r="C21">
            <v>0</v>
          </cell>
          <cell r="D21">
            <v>0.12</v>
          </cell>
          <cell r="E21">
            <v>5.0000000000000001E-3</v>
          </cell>
          <cell r="F21">
            <v>1.4999999999999999E-2</v>
          </cell>
          <cell r="G21">
            <v>0.14000000000000001</v>
          </cell>
          <cell r="H21">
            <v>1</v>
          </cell>
          <cell r="I21">
            <v>0</v>
          </cell>
          <cell r="J21">
            <v>0.66666669999999995</v>
          </cell>
          <cell r="K21">
            <v>23</v>
          </cell>
          <cell r="L21">
            <v>60</v>
          </cell>
          <cell r="M21">
            <v>0.38329999999999997</v>
          </cell>
          <cell r="N21">
            <v>0.30420000000000003</v>
          </cell>
        </row>
        <row r="22">
          <cell r="A22">
            <v>210012</v>
          </cell>
          <cell r="B22" t="str">
            <v>Lifebridge- Sinai</v>
          </cell>
          <cell r="C22">
            <v>0</v>
          </cell>
          <cell r="D22">
            <v>7.0000000000000007E-2</v>
          </cell>
          <cell r="E22">
            <v>0</v>
          </cell>
          <cell r="F22">
            <v>0</v>
          </cell>
          <cell r="G22">
            <v>7.0000000000000007E-2</v>
          </cell>
          <cell r="H22">
            <v>0.3</v>
          </cell>
          <cell r="I22">
            <v>0</v>
          </cell>
          <cell r="J22">
            <v>0.2</v>
          </cell>
          <cell r="K22">
            <v>9</v>
          </cell>
          <cell r="L22">
            <v>60</v>
          </cell>
          <cell r="M22">
            <v>0.15</v>
          </cell>
          <cell r="N22">
            <v>0.11749999999999999</v>
          </cell>
        </row>
        <row r="23">
          <cell r="A23">
            <v>210015</v>
          </cell>
          <cell r="B23" t="str">
            <v>MedStar- Franklin Square</v>
          </cell>
          <cell r="C23">
            <v>0</v>
          </cell>
          <cell r="D23">
            <v>0.09</v>
          </cell>
          <cell r="E23">
            <v>0</v>
          </cell>
          <cell r="F23">
            <v>1.4999999999999999E-2</v>
          </cell>
          <cell r="G23">
            <v>0.105</v>
          </cell>
          <cell r="H23">
            <v>1</v>
          </cell>
          <cell r="I23">
            <v>0</v>
          </cell>
          <cell r="J23">
            <v>0.66666669999999995</v>
          </cell>
          <cell r="K23">
            <v>21</v>
          </cell>
          <cell r="L23">
            <v>60</v>
          </cell>
          <cell r="M23">
            <v>0.35</v>
          </cell>
          <cell r="N23">
            <v>0.27500000000000002</v>
          </cell>
        </row>
        <row r="24">
          <cell r="A24">
            <v>210016</v>
          </cell>
          <cell r="B24" t="str">
            <v>Adventist- White Oak</v>
          </cell>
          <cell r="C24">
            <v>1.8749999999999999E-2</v>
          </cell>
          <cell r="D24">
            <v>0.09</v>
          </cell>
          <cell r="E24">
            <v>0</v>
          </cell>
          <cell r="F24">
            <v>1.4999999999999999E-2</v>
          </cell>
          <cell r="G24">
            <v>0.12379999999999999</v>
          </cell>
          <cell r="H24">
            <v>0.8</v>
          </cell>
          <cell r="I24">
            <v>0</v>
          </cell>
          <cell r="J24">
            <v>0.53333330000000001</v>
          </cell>
          <cell r="K24">
            <v>23</v>
          </cell>
          <cell r="L24">
            <v>60</v>
          </cell>
          <cell r="M24">
            <v>0.38329999999999997</v>
          </cell>
          <cell r="N24">
            <v>0.27600000000000002</v>
          </cell>
        </row>
        <row r="25">
          <cell r="A25">
            <v>210017</v>
          </cell>
          <cell r="B25" t="str">
            <v>Garrett</v>
          </cell>
          <cell r="C25">
            <v>0.23125000000000001</v>
          </cell>
          <cell r="D25">
            <v>0.19</v>
          </cell>
          <cell r="E25">
            <v>0.13</v>
          </cell>
          <cell r="F25">
            <v>0.1</v>
          </cell>
          <cell r="G25">
            <v>0.65129999999999999</v>
          </cell>
          <cell r="H25">
            <v>1</v>
          </cell>
          <cell r="I25">
            <v>0</v>
          </cell>
          <cell r="J25">
            <v>0.66666669999999995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>
            <v>0.65149999999999997</v>
          </cell>
        </row>
        <row r="26">
          <cell r="A26">
            <v>210018</v>
          </cell>
          <cell r="B26" t="str">
            <v>MedStar- Montgomery</v>
          </cell>
          <cell r="C26">
            <v>0</v>
          </cell>
          <cell r="D26">
            <v>0.06</v>
          </cell>
          <cell r="E26">
            <v>0</v>
          </cell>
          <cell r="F26">
            <v>0</v>
          </cell>
          <cell r="G26">
            <v>0.06</v>
          </cell>
          <cell r="H26">
            <v>1</v>
          </cell>
          <cell r="I26" t="str">
            <v xml:space="preserve"> </v>
          </cell>
          <cell r="J26">
            <v>1</v>
          </cell>
          <cell r="K26">
            <v>28</v>
          </cell>
          <cell r="L26">
            <v>50</v>
          </cell>
          <cell r="M26">
            <v>0.56000000000000005</v>
          </cell>
          <cell r="N26">
            <v>0.376</v>
          </cell>
        </row>
        <row r="27">
          <cell r="A27">
            <v>210019</v>
          </cell>
          <cell r="B27" t="str">
            <v>Tidal- Peninsula</v>
          </cell>
          <cell r="C27">
            <v>0</v>
          </cell>
          <cell r="D27">
            <v>0.09</v>
          </cell>
          <cell r="E27">
            <v>0</v>
          </cell>
          <cell r="F27">
            <v>3.5000000000000003E-2</v>
          </cell>
          <cell r="G27">
            <v>0.125</v>
          </cell>
          <cell r="H27">
            <v>0.6</v>
          </cell>
          <cell r="I27">
            <v>0</v>
          </cell>
          <cell r="J27">
            <v>0.4</v>
          </cell>
          <cell r="K27">
            <v>26</v>
          </cell>
          <cell r="L27">
            <v>60</v>
          </cell>
          <cell r="M27">
            <v>0.43330000000000002</v>
          </cell>
          <cell r="N27">
            <v>0.2742</v>
          </cell>
        </row>
        <row r="28">
          <cell r="A28">
            <v>210022</v>
          </cell>
          <cell r="B28" t="str">
            <v>JHH- Suburban</v>
          </cell>
          <cell r="C28">
            <v>6.25E-2</v>
          </cell>
          <cell r="D28">
            <v>0.12</v>
          </cell>
          <cell r="E28">
            <v>1.4999999999999999E-2</v>
          </cell>
          <cell r="F28">
            <v>0.03</v>
          </cell>
          <cell r="G28">
            <v>0.22750000000000001</v>
          </cell>
          <cell r="H28">
            <v>0.5</v>
          </cell>
          <cell r="I28">
            <v>0</v>
          </cell>
          <cell r="J28">
            <v>0.3333333</v>
          </cell>
          <cell r="K28">
            <v>1</v>
          </cell>
          <cell r="L28">
            <v>60</v>
          </cell>
          <cell r="M28">
            <v>1.67E-2</v>
          </cell>
          <cell r="N28">
            <v>0.1696</v>
          </cell>
        </row>
        <row r="29">
          <cell r="A29">
            <v>210023</v>
          </cell>
          <cell r="B29" t="str">
            <v>Luminis- Anne Arundel</v>
          </cell>
          <cell r="C29">
            <v>0</v>
          </cell>
          <cell r="D29">
            <v>0.13</v>
          </cell>
          <cell r="E29">
            <v>0</v>
          </cell>
          <cell r="F29">
            <v>0.04</v>
          </cell>
          <cell r="G29">
            <v>0.17</v>
          </cell>
          <cell r="H29">
            <v>0.8</v>
          </cell>
          <cell r="I29">
            <v>0</v>
          </cell>
          <cell r="J29">
            <v>0.53333330000000001</v>
          </cell>
          <cell r="K29">
            <v>16</v>
          </cell>
          <cell r="L29">
            <v>60</v>
          </cell>
          <cell r="M29">
            <v>0.26669999999999999</v>
          </cell>
          <cell r="N29">
            <v>0.25829999999999997</v>
          </cell>
        </row>
        <row r="30">
          <cell r="A30">
            <v>210024</v>
          </cell>
          <cell r="B30" t="str">
            <v>MedStar- Union Mem</v>
          </cell>
          <cell r="C30">
            <v>2.5000000000000001E-2</v>
          </cell>
          <cell r="D30">
            <v>0.1</v>
          </cell>
          <cell r="E30">
            <v>5.0000000000000001E-3</v>
          </cell>
          <cell r="F30">
            <v>5.0000000000000001E-3</v>
          </cell>
          <cell r="G30">
            <v>0.13500000000000001</v>
          </cell>
          <cell r="H30">
            <v>1</v>
          </cell>
          <cell r="I30">
            <v>0.5</v>
          </cell>
          <cell r="J30">
            <v>0.83333330000000005</v>
          </cell>
          <cell r="K30">
            <v>28</v>
          </cell>
          <cell r="L30">
            <v>50</v>
          </cell>
          <cell r="M30">
            <v>0.56000000000000005</v>
          </cell>
          <cell r="N30">
            <v>0.38850000000000001</v>
          </cell>
        </row>
        <row r="31">
          <cell r="A31">
            <v>210027</v>
          </cell>
          <cell r="B31" t="str">
            <v>Western Maryland</v>
          </cell>
          <cell r="C31">
            <v>3.7499999999999999E-2</v>
          </cell>
          <cell r="D31">
            <v>0.12</v>
          </cell>
          <cell r="E31">
            <v>0</v>
          </cell>
          <cell r="F31">
            <v>0.05</v>
          </cell>
          <cell r="G31">
            <v>0.20749999999999999</v>
          </cell>
          <cell r="H31">
            <v>0.3</v>
          </cell>
          <cell r="I31">
            <v>0.1</v>
          </cell>
          <cell r="J31">
            <v>0.23333329999999999</v>
          </cell>
          <cell r="K31">
            <v>42</v>
          </cell>
          <cell r="L31">
            <v>60</v>
          </cell>
          <cell r="M31">
            <v>0.7</v>
          </cell>
          <cell r="N31">
            <v>0.38379999999999997</v>
          </cell>
        </row>
        <row r="32">
          <cell r="A32">
            <v>210028</v>
          </cell>
          <cell r="B32" t="str">
            <v>MedStar- St. Mary's</v>
          </cell>
          <cell r="C32">
            <v>1.2500000000000001E-2</v>
          </cell>
          <cell r="D32">
            <v>0.13</v>
          </cell>
          <cell r="E32">
            <v>0</v>
          </cell>
          <cell r="F32">
            <v>1.4999999999999999E-2</v>
          </cell>
          <cell r="G32">
            <v>0.1575</v>
          </cell>
          <cell r="H32">
            <v>1</v>
          </cell>
          <cell r="I32">
            <v>0</v>
          </cell>
          <cell r="J32">
            <v>0.66666669999999995</v>
          </cell>
          <cell r="K32">
            <v>45</v>
          </cell>
          <cell r="L32">
            <v>60</v>
          </cell>
          <cell r="M32">
            <v>0.75</v>
          </cell>
          <cell r="N32">
            <v>0.44130000000000003</v>
          </cell>
        </row>
        <row r="33">
          <cell r="A33">
            <v>210029</v>
          </cell>
          <cell r="B33" t="str">
            <v>JHH- Bayview</v>
          </cell>
          <cell r="C33">
            <v>1.8749999999999999E-2</v>
          </cell>
          <cell r="D33">
            <v>0.11</v>
          </cell>
          <cell r="E33">
            <v>0.01</v>
          </cell>
          <cell r="F33">
            <v>0.01</v>
          </cell>
          <cell r="G33">
            <v>0.14879999999999999</v>
          </cell>
          <cell r="H33">
            <v>0.7</v>
          </cell>
          <cell r="I33">
            <v>0</v>
          </cell>
          <cell r="J33">
            <v>0.46666669999999999</v>
          </cell>
          <cell r="K33">
            <v>16</v>
          </cell>
          <cell r="L33">
            <v>60</v>
          </cell>
          <cell r="M33">
            <v>0.26669999999999999</v>
          </cell>
          <cell r="N33">
            <v>0.23769999999999999</v>
          </cell>
        </row>
        <row r="34">
          <cell r="A34">
            <v>210032</v>
          </cell>
          <cell r="B34" t="str">
            <v>ChristianaCare, Union</v>
          </cell>
          <cell r="C34">
            <v>7.4999999999999997E-2</v>
          </cell>
          <cell r="D34">
            <v>0.13</v>
          </cell>
          <cell r="E34">
            <v>0.03</v>
          </cell>
          <cell r="F34">
            <v>0.01</v>
          </cell>
          <cell r="G34">
            <v>0.245</v>
          </cell>
          <cell r="H34">
            <v>0.4</v>
          </cell>
          <cell r="I34">
            <v>0</v>
          </cell>
          <cell r="J34">
            <v>0.26666669999999998</v>
          </cell>
          <cell r="K34">
            <v>14</v>
          </cell>
          <cell r="L34">
            <v>40</v>
          </cell>
          <cell r="M34">
            <v>0.35</v>
          </cell>
          <cell r="N34">
            <v>0.28499999999999998</v>
          </cell>
        </row>
        <row r="35">
          <cell r="A35">
            <v>210033</v>
          </cell>
          <cell r="B35" t="str">
            <v>Lifebridge- Carroll</v>
          </cell>
          <cell r="C35">
            <v>0</v>
          </cell>
          <cell r="D35">
            <v>7.0000000000000007E-2</v>
          </cell>
          <cell r="E35">
            <v>5.0000000000000001E-3</v>
          </cell>
          <cell r="F35">
            <v>5.5E-2</v>
          </cell>
          <cell r="G35">
            <v>0.13</v>
          </cell>
          <cell r="H35">
            <v>1</v>
          </cell>
          <cell r="I35">
            <v>0</v>
          </cell>
          <cell r="J35">
            <v>0.66666669999999995</v>
          </cell>
          <cell r="K35">
            <v>32</v>
          </cell>
          <cell r="L35">
            <v>60</v>
          </cell>
          <cell r="M35">
            <v>0.5333</v>
          </cell>
          <cell r="N35">
            <v>0.35170000000000001</v>
          </cell>
        </row>
        <row r="36">
          <cell r="A36">
            <v>210034</v>
          </cell>
          <cell r="B36" t="str">
            <v>MedStar- Harbor</v>
          </cell>
          <cell r="C36">
            <v>2.5000000000000001E-2</v>
          </cell>
          <cell r="D36">
            <v>0.13</v>
          </cell>
          <cell r="E36">
            <v>1.4999999999999999E-2</v>
          </cell>
          <cell r="F36">
            <v>2.5000000000000001E-2</v>
          </cell>
          <cell r="G36">
            <v>0.19500000000000001</v>
          </cell>
          <cell r="H36">
            <v>1</v>
          </cell>
          <cell r="I36" t="str">
            <v xml:space="preserve"> </v>
          </cell>
          <cell r="J36">
            <v>1</v>
          </cell>
          <cell r="K36">
            <v>32</v>
          </cell>
          <cell r="L36">
            <v>50</v>
          </cell>
          <cell r="M36">
            <v>0.64</v>
          </cell>
          <cell r="N36">
            <v>0.47149999999999997</v>
          </cell>
        </row>
        <row r="37">
          <cell r="A37">
            <v>210035</v>
          </cell>
          <cell r="B37" t="str">
            <v>UMMS- Charles</v>
          </cell>
          <cell r="C37">
            <v>6.2500000000000003E-3</v>
          </cell>
          <cell r="D37">
            <v>0.1</v>
          </cell>
          <cell r="E37">
            <v>0</v>
          </cell>
          <cell r="F37">
            <v>0.03</v>
          </cell>
          <cell r="G37">
            <v>0.1363</v>
          </cell>
          <cell r="H37">
            <v>1</v>
          </cell>
          <cell r="I37">
            <v>0</v>
          </cell>
          <cell r="J37">
            <v>0.66666669999999995</v>
          </cell>
          <cell r="K37">
            <v>42</v>
          </cell>
          <cell r="L37">
            <v>60</v>
          </cell>
          <cell r="M37">
            <v>0.7</v>
          </cell>
          <cell r="N37">
            <v>0.41310000000000002</v>
          </cell>
        </row>
        <row r="38">
          <cell r="A38">
            <v>210037</v>
          </cell>
          <cell r="B38" t="str">
            <v>UMMS- Easton</v>
          </cell>
          <cell r="C38">
            <v>0</v>
          </cell>
          <cell r="D38">
            <v>0.09</v>
          </cell>
          <cell r="E38">
            <v>0</v>
          </cell>
          <cell r="F38">
            <v>5.0000000000000001E-3</v>
          </cell>
          <cell r="G38">
            <v>9.5000000000000001E-2</v>
          </cell>
          <cell r="H38">
            <v>0.9</v>
          </cell>
          <cell r="I38">
            <v>0</v>
          </cell>
          <cell r="J38">
            <v>0.6</v>
          </cell>
          <cell r="K38">
            <v>29</v>
          </cell>
          <cell r="L38">
            <v>60</v>
          </cell>
          <cell r="M38">
            <v>0.48330000000000001</v>
          </cell>
          <cell r="N38">
            <v>0.30669999999999997</v>
          </cell>
        </row>
        <row r="39">
          <cell r="A39">
            <v>210038</v>
          </cell>
          <cell r="B39" t="str">
            <v>UMMS- Midtown</v>
          </cell>
          <cell r="C39">
            <v>7.4999999999999997E-2</v>
          </cell>
          <cell r="D39">
            <v>0.14000000000000001</v>
          </cell>
          <cell r="E39">
            <v>0.03</v>
          </cell>
          <cell r="F39">
            <v>0.02</v>
          </cell>
          <cell r="G39">
            <v>0.26500000000000001</v>
          </cell>
          <cell r="H39">
            <v>1</v>
          </cell>
          <cell r="I39" t="str">
            <v xml:space="preserve"> </v>
          </cell>
          <cell r="J39">
            <v>1</v>
          </cell>
          <cell r="K39">
            <v>7</v>
          </cell>
          <cell r="L39">
            <v>50</v>
          </cell>
          <cell r="M39">
            <v>0.14000000000000001</v>
          </cell>
          <cell r="N39">
            <v>0.33150000000000002</v>
          </cell>
        </row>
        <row r="40">
          <cell r="A40">
            <v>210039</v>
          </cell>
          <cell r="B40" t="str">
            <v>Calvert</v>
          </cell>
          <cell r="C40">
            <v>0.19375000000000001</v>
          </cell>
          <cell r="D40">
            <v>0.16</v>
          </cell>
          <cell r="E40">
            <v>9.5000000000000001E-2</v>
          </cell>
          <cell r="F40">
            <v>7.0000000000000007E-2</v>
          </cell>
          <cell r="G40">
            <v>0.51880000000000004</v>
          </cell>
          <cell r="H40">
            <v>1</v>
          </cell>
          <cell r="I40">
            <v>0</v>
          </cell>
          <cell r="J40">
            <v>0.66666669999999995</v>
          </cell>
          <cell r="K40">
            <v>24</v>
          </cell>
          <cell r="L40">
            <v>40</v>
          </cell>
          <cell r="M40">
            <v>0.6</v>
          </cell>
          <cell r="N40">
            <v>0.56940000000000002</v>
          </cell>
        </row>
        <row r="41">
          <cell r="A41">
            <v>210040</v>
          </cell>
          <cell r="B41" t="str">
            <v>Lifebridge- Northwest</v>
          </cell>
          <cell r="C41">
            <v>0</v>
          </cell>
          <cell r="D41">
            <v>0.08</v>
          </cell>
          <cell r="E41">
            <v>0</v>
          </cell>
          <cell r="F41">
            <v>0</v>
          </cell>
          <cell r="G41">
            <v>0.08</v>
          </cell>
          <cell r="H41">
            <v>0.7</v>
          </cell>
          <cell r="I41">
            <v>0</v>
          </cell>
          <cell r="J41">
            <v>0.46666669999999999</v>
          </cell>
          <cell r="K41">
            <v>27</v>
          </cell>
          <cell r="L41">
            <v>60</v>
          </cell>
          <cell r="M41">
            <v>0.45</v>
          </cell>
          <cell r="N41">
            <v>0.26750000000000002</v>
          </cell>
        </row>
        <row r="42">
          <cell r="A42">
            <v>210043</v>
          </cell>
          <cell r="B42" t="str">
            <v>UMMS- BWMC</v>
          </cell>
          <cell r="C42">
            <v>6.2500000000000003E-3</v>
          </cell>
          <cell r="D42">
            <v>0.1</v>
          </cell>
          <cell r="E42">
            <v>0</v>
          </cell>
          <cell r="F42">
            <v>0.06</v>
          </cell>
          <cell r="G42">
            <v>0.1663</v>
          </cell>
          <cell r="H42">
            <v>1</v>
          </cell>
          <cell r="I42" t="str">
            <v xml:space="preserve"> </v>
          </cell>
          <cell r="J42">
            <v>1</v>
          </cell>
          <cell r="K42">
            <v>16</v>
          </cell>
          <cell r="L42">
            <v>60</v>
          </cell>
          <cell r="M42">
            <v>0.26669999999999999</v>
          </cell>
          <cell r="N42">
            <v>0.32650000000000001</v>
          </cell>
        </row>
        <row r="43">
          <cell r="A43">
            <v>210044</v>
          </cell>
          <cell r="B43" t="str">
            <v>GBMC</v>
          </cell>
          <cell r="C43">
            <v>2.5000000000000001E-2</v>
          </cell>
          <cell r="D43">
            <v>0.12</v>
          </cell>
          <cell r="E43">
            <v>0.01</v>
          </cell>
          <cell r="F43">
            <v>1.4999999999999999E-2</v>
          </cell>
          <cell r="G43">
            <v>0.17</v>
          </cell>
          <cell r="H43">
            <v>0.9</v>
          </cell>
          <cell r="I43">
            <v>0</v>
          </cell>
          <cell r="J43">
            <v>0.6</v>
          </cell>
          <cell r="K43">
            <v>18</v>
          </cell>
          <cell r="L43">
            <v>60</v>
          </cell>
          <cell r="M43">
            <v>0.3</v>
          </cell>
          <cell r="N43">
            <v>0.28000000000000003</v>
          </cell>
        </row>
        <row r="44">
          <cell r="A44">
            <v>210048</v>
          </cell>
          <cell r="B44" t="str">
            <v>JHH- Howard County</v>
          </cell>
          <cell r="C44">
            <v>0</v>
          </cell>
          <cell r="D44">
            <v>0.1</v>
          </cell>
          <cell r="E44">
            <v>0</v>
          </cell>
          <cell r="F44">
            <v>3.5000000000000003E-2</v>
          </cell>
          <cell r="G44">
            <v>0.13500000000000001</v>
          </cell>
          <cell r="H44">
            <v>1</v>
          </cell>
          <cell r="I44">
            <v>0</v>
          </cell>
          <cell r="J44">
            <v>0.66666669999999995</v>
          </cell>
          <cell r="K44">
            <v>18</v>
          </cell>
          <cell r="L44">
            <v>60</v>
          </cell>
          <cell r="M44">
            <v>0.3</v>
          </cell>
          <cell r="N44">
            <v>0.27250000000000002</v>
          </cell>
        </row>
        <row r="45">
          <cell r="A45">
            <v>210049</v>
          </cell>
          <cell r="B45" t="str">
            <v>UMMS-Upper Chesapeake</v>
          </cell>
          <cell r="C45">
            <v>0</v>
          </cell>
          <cell r="D45">
            <v>0.05</v>
          </cell>
          <cell r="E45">
            <v>0</v>
          </cell>
          <cell r="F45">
            <v>7.4999999999999997E-2</v>
          </cell>
          <cell r="G45">
            <v>0.125</v>
          </cell>
          <cell r="H45">
            <v>0.8</v>
          </cell>
          <cell r="I45">
            <v>0</v>
          </cell>
          <cell r="J45">
            <v>0.53333330000000001</v>
          </cell>
          <cell r="K45">
            <v>27</v>
          </cell>
          <cell r="L45">
            <v>60</v>
          </cell>
          <cell r="M45">
            <v>0.45</v>
          </cell>
          <cell r="N45">
            <v>0.3</v>
          </cell>
        </row>
        <row r="46">
          <cell r="A46">
            <v>210051</v>
          </cell>
          <cell r="B46" t="str">
            <v>Luminis- Doctors</v>
          </cell>
          <cell r="C46">
            <v>6.8750000000000006E-2</v>
          </cell>
          <cell r="D46">
            <v>0.09</v>
          </cell>
          <cell r="E46">
            <v>4.4999999999999998E-2</v>
          </cell>
          <cell r="F46">
            <v>0</v>
          </cell>
          <cell r="G46">
            <v>0.20380000000000001</v>
          </cell>
          <cell r="H46">
            <v>0.8</v>
          </cell>
          <cell r="I46">
            <v>0</v>
          </cell>
          <cell r="J46">
            <v>0.53333330000000001</v>
          </cell>
          <cell r="K46">
            <v>22</v>
          </cell>
          <cell r="L46">
            <v>60</v>
          </cell>
          <cell r="M46">
            <v>0.36670000000000003</v>
          </cell>
          <cell r="N46">
            <v>0.31019999999999998</v>
          </cell>
        </row>
        <row r="47">
          <cell r="A47">
            <v>210056</v>
          </cell>
          <cell r="B47" t="str">
            <v>MedStar- Good Sam</v>
          </cell>
          <cell r="C47">
            <v>0</v>
          </cell>
          <cell r="D47">
            <v>0.09</v>
          </cell>
          <cell r="E47">
            <v>0</v>
          </cell>
          <cell r="F47">
            <v>5.0000000000000001E-3</v>
          </cell>
          <cell r="G47">
            <v>9.5000000000000001E-2</v>
          </cell>
          <cell r="H47">
            <v>1</v>
          </cell>
          <cell r="I47" t="str">
            <v xml:space="preserve"> </v>
          </cell>
          <cell r="J47">
            <v>1</v>
          </cell>
          <cell r="K47">
            <v>29</v>
          </cell>
          <cell r="L47">
            <v>60</v>
          </cell>
          <cell r="M47">
            <v>0.48330000000000001</v>
          </cell>
          <cell r="N47">
            <v>0.36670000000000003</v>
          </cell>
        </row>
        <row r="48">
          <cell r="A48">
            <v>210057</v>
          </cell>
          <cell r="B48" t="str">
            <v>Adventist- Shady Grove</v>
          </cell>
          <cell r="C48">
            <v>0</v>
          </cell>
          <cell r="D48">
            <v>7.0000000000000007E-2</v>
          </cell>
          <cell r="E48">
            <v>0</v>
          </cell>
          <cell r="F48">
            <v>5.0000000000000001E-3</v>
          </cell>
          <cell r="G48">
            <v>7.4999999999999997E-2</v>
          </cell>
          <cell r="H48">
            <v>0.4</v>
          </cell>
          <cell r="I48">
            <v>0</v>
          </cell>
          <cell r="J48">
            <v>0.26666669999999998</v>
          </cell>
          <cell r="K48">
            <v>31</v>
          </cell>
          <cell r="L48">
            <v>60</v>
          </cell>
          <cell r="M48">
            <v>0.51670000000000005</v>
          </cell>
          <cell r="N48">
            <v>0.25829999999999997</v>
          </cell>
        </row>
        <row r="49">
          <cell r="A49">
            <v>210060</v>
          </cell>
          <cell r="B49" t="str">
            <v>Adventist-Ft. Washington</v>
          </cell>
          <cell r="C49">
            <v>1.2500000000000001E-2</v>
          </cell>
          <cell r="D49">
            <v>0.08</v>
          </cell>
          <cell r="E49">
            <v>0.01</v>
          </cell>
          <cell r="F49">
            <v>0</v>
          </cell>
          <cell r="G49">
            <v>0.10249999999999999</v>
          </cell>
          <cell r="H49">
            <v>0.7</v>
          </cell>
          <cell r="I49">
            <v>0</v>
          </cell>
          <cell r="J49">
            <v>0.46666669999999999</v>
          </cell>
          <cell r="K49" t="str">
            <v xml:space="preserve"> </v>
          </cell>
          <cell r="L49" t="str">
            <v xml:space="preserve"> </v>
          </cell>
          <cell r="M49" t="str">
            <v xml:space="preserve"> </v>
          </cell>
          <cell r="N49">
            <v>0.18390000000000001</v>
          </cell>
        </row>
        <row r="50">
          <cell r="A50">
            <v>210061</v>
          </cell>
          <cell r="B50" t="str">
            <v>Atlantic General</v>
          </cell>
          <cell r="C50">
            <v>3.7499999999999999E-2</v>
          </cell>
          <cell r="D50">
            <v>0.15</v>
          </cell>
          <cell r="E50">
            <v>2.5000000000000001E-2</v>
          </cell>
          <cell r="F50">
            <v>0.01</v>
          </cell>
          <cell r="G50">
            <v>0.2225</v>
          </cell>
          <cell r="H50">
            <v>0.2</v>
          </cell>
          <cell r="I50" t="str">
            <v xml:space="preserve"> </v>
          </cell>
          <cell r="J50">
            <v>0.2</v>
          </cell>
          <cell r="K50">
            <v>36</v>
          </cell>
          <cell r="L50">
            <v>50</v>
          </cell>
          <cell r="M50">
            <v>0.72</v>
          </cell>
          <cell r="N50">
            <v>0.39329999999999998</v>
          </cell>
        </row>
        <row r="51">
          <cell r="A51">
            <v>210062</v>
          </cell>
          <cell r="B51" t="str">
            <v>MedStar- Southern MD</v>
          </cell>
          <cell r="C51">
            <v>0</v>
          </cell>
          <cell r="D51">
            <v>0.02</v>
          </cell>
          <cell r="E51">
            <v>0</v>
          </cell>
          <cell r="F51">
            <v>0</v>
          </cell>
          <cell r="G51">
            <v>0.02</v>
          </cell>
          <cell r="H51">
            <v>0.5</v>
          </cell>
          <cell r="I51">
            <v>0.3</v>
          </cell>
          <cell r="J51">
            <v>0.43333329999999998</v>
          </cell>
          <cell r="K51">
            <v>31</v>
          </cell>
          <cell r="L51">
            <v>60</v>
          </cell>
          <cell r="M51">
            <v>0.51670000000000005</v>
          </cell>
          <cell r="N51">
            <v>0.25580000000000003</v>
          </cell>
        </row>
        <row r="52">
          <cell r="A52">
            <v>210063</v>
          </cell>
          <cell r="B52" t="str">
            <v>UMMS- St. Joe</v>
          </cell>
          <cell r="C52">
            <v>0.05</v>
          </cell>
          <cell r="D52">
            <v>0.15</v>
          </cell>
          <cell r="E52">
            <v>0.03</v>
          </cell>
          <cell r="F52">
            <v>0.05</v>
          </cell>
          <cell r="G52">
            <v>0.28000000000000003</v>
          </cell>
          <cell r="H52">
            <v>1</v>
          </cell>
          <cell r="I52">
            <v>0</v>
          </cell>
          <cell r="J52">
            <v>0.66666669999999995</v>
          </cell>
          <cell r="K52">
            <v>23</v>
          </cell>
          <cell r="L52">
            <v>60</v>
          </cell>
          <cell r="M52">
            <v>0.38329999999999997</v>
          </cell>
          <cell r="N52">
            <v>0.37419999999999998</v>
          </cell>
        </row>
        <row r="53">
          <cell r="A53">
            <v>210065</v>
          </cell>
          <cell r="B53" t="str">
            <v>Trinity - Holy Cross Germantown</v>
          </cell>
          <cell r="C53">
            <v>0</v>
          </cell>
          <cell r="D53">
            <v>0.05</v>
          </cell>
          <cell r="E53">
            <v>0</v>
          </cell>
          <cell r="F53">
            <v>0.03</v>
          </cell>
          <cell r="G53">
            <v>0.08</v>
          </cell>
          <cell r="H53">
            <v>0.3</v>
          </cell>
          <cell r="I53" t="str">
            <v xml:space="preserve"> </v>
          </cell>
          <cell r="J53">
            <v>0.3</v>
          </cell>
          <cell r="K53">
            <v>18</v>
          </cell>
          <cell r="L53">
            <v>60</v>
          </cell>
          <cell r="M53">
            <v>0.3</v>
          </cell>
          <cell r="N53">
            <v>0.19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  <sheetName val="RRIP Prelim Rev Adj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  <row r="5">
          <cell r="G5">
            <v>-0.02</v>
          </cell>
        </row>
        <row r="6">
          <cell r="G6">
            <v>1</v>
          </cell>
        </row>
        <row r="7">
          <cell r="G7">
            <v>0.01</v>
          </cell>
        </row>
        <row r="8">
          <cell r="G8">
            <v>0.45</v>
          </cell>
        </row>
        <row r="9">
          <cell r="G9">
            <v>0.55000000000000004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BR Revenue Adjustments 32%"/>
      <sheetName val="QBR Revenue Adjustments 36%"/>
      <sheetName val="QBR Revenue Adjustments 39%"/>
      <sheetName val="QBR Revenue Adjustments 41%"/>
      <sheetName val="QBR Revenue Adjustments 26%"/>
      <sheetName val="QBR Revenue Adjustments 28%"/>
      <sheetName val="Comparison"/>
      <sheetName val="FINAL SCORES"/>
      <sheetName val="QBR Scale"/>
    </sheetNames>
    <sheetDataSet>
      <sheetData sheetId="0"/>
      <sheetData sheetId="1"/>
      <sheetData sheetId="2"/>
      <sheetData sheetId="3">
        <row r="50">
          <cell r="C50">
            <v>0</v>
          </cell>
        </row>
        <row r="51">
          <cell r="C51">
            <v>-0.02</v>
          </cell>
        </row>
        <row r="52">
          <cell r="C52">
            <v>0.8</v>
          </cell>
        </row>
        <row r="53">
          <cell r="C53">
            <v>0.02</v>
          </cell>
        </row>
        <row r="54">
          <cell r="C54">
            <v>0.41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86991-017C-4918-8F52-5B74E079C62C}">
  <sheetPr>
    <tabColor theme="5"/>
    <pageSetUpPr fitToPage="1"/>
  </sheetPr>
  <dimension ref="A1:H61"/>
  <sheetViews>
    <sheetView tabSelected="1" zoomScale="115" zoomScaleNormal="115" workbookViewId="0">
      <pane xSplit="2" ySplit="2" topLeftCell="C3" activePane="bottomRight" state="frozen"/>
      <selection activeCell="E35" sqref="E35"/>
      <selection pane="topRight" activeCell="E35" sqref="E35"/>
      <selection pane="bottomLeft" activeCell="E35" sqref="E35"/>
      <selection pane="bottomRight" activeCell="A2" sqref="A2"/>
    </sheetView>
  </sheetViews>
  <sheetFormatPr defaultColWidth="8.83984375" defaultRowHeight="15" x14ac:dyDescent="0.5"/>
  <cols>
    <col min="1" max="1" width="10.26171875" style="3" customWidth="1"/>
    <col min="2" max="2" width="35.83984375" style="3" bestFit="1" customWidth="1"/>
    <col min="3" max="3" width="24.83984375" style="3" customWidth="1"/>
    <col min="4" max="4" width="17.15625" style="2" customWidth="1"/>
    <col min="5" max="6" width="21" style="1" customWidth="1"/>
    <col min="7" max="230" width="8.83984375" style="1"/>
    <col min="231" max="231" width="20.68359375" style="1" customWidth="1"/>
    <col min="232" max="232" width="48.41796875" style="1" customWidth="1"/>
    <col min="233" max="233" width="25.26171875" style="1" customWidth="1"/>
    <col min="234" max="234" width="20" style="1" customWidth="1"/>
    <col min="235" max="235" width="15" style="1" customWidth="1"/>
    <col min="236" max="236" width="17.41796875" style="1" customWidth="1"/>
    <col min="237" max="237" width="24" style="1" customWidth="1"/>
    <col min="238" max="238" width="25.26171875" style="1" customWidth="1"/>
    <col min="239" max="239" width="18.68359375" style="1" customWidth="1"/>
    <col min="240" max="486" width="8.83984375" style="1"/>
    <col min="487" max="487" width="20.68359375" style="1" customWidth="1"/>
    <col min="488" max="488" width="48.41796875" style="1" customWidth="1"/>
    <col min="489" max="489" width="25.26171875" style="1" customWidth="1"/>
    <col min="490" max="490" width="20" style="1" customWidth="1"/>
    <col min="491" max="491" width="15" style="1" customWidth="1"/>
    <col min="492" max="492" width="17.41796875" style="1" customWidth="1"/>
    <col min="493" max="493" width="24" style="1" customWidth="1"/>
    <col min="494" max="494" width="25.26171875" style="1" customWidth="1"/>
    <col min="495" max="495" width="18.68359375" style="1" customWidth="1"/>
    <col min="496" max="742" width="8.83984375" style="1"/>
    <col min="743" max="743" width="20.68359375" style="1" customWidth="1"/>
    <col min="744" max="744" width="48.41796875" style="1" customWidth="1"/>
    <col min="745" max="745" width="25.26171875" style="1" customWidth="1"/>
    <col min="746" max="746" width="20" style="1" customWidth="1"/>
    <col min="747" max="747" width="15" style="1" customWidth="1"/>
    <col min="748" max="748" width="17.41796875" style="1" customWidth="1"/>
    <col min="749" max="749" width="24" style="1" customWidth="1"/>
    <col min="750" max="750" width="25.26171875" style="1" customWidth="1"/>
    <col min="751" max="751" width="18.68359375" style="1" customWidth="1"/>
    <col min="752" max="998" width="8.83984375" style="1"/>
    <col min="999" max="999" width="20.68359375" style="1" customWidth="1"/>
    <col min="1000" max="1000" width="48.41796875" style="1" customWidth="1"/>
    <col min="1001" max="1001" width="25.26171875" style="1" customWidth="1"/>
    <col min="1002" max="1002" width="20" style="1" customWidth="1"/>
    <col min="1003" max="1003" width="15" style="1" customWidth="1"/>
    <col min="1004" max="1004" width="17.41796875" style="1" customWidth="1"/>
    <col min="1005" max="1005" width="24" style="1" customWidth="1"/>
    <col min="1006" max="1006" width="25.26171875" style="1" customWidth="1"/>
    <col min="1007" max="1007" width="18.68359375" style="1" customWidth="1"/>
    <col min="1008" max="1254" width="8.83984375" style="1"/>
    <col min="1255" max="1255" width="20.68359375" style="1" customWidth="1"/>
    <col min="1256" max="1256" width="48.41796875" style="1" customWidth="1"/>
    <col min="1257" max="1257" width="25.26171875" style="1" customWidth="1"/>
    <col min="1258" max="1258" width="20" style="1" customWidth="1"/>
    <col min="1259" max="1259" width="15" style="1" customWidth="1"/>
    <col min="1260" max="1260" width="17.41796875" style="1" customWidth="1"/>
    <col min="1261" max="1261" width="24" style="1" customWidth="1"/>
    <col min="1262" max="1262" width="25.26171875" style="1" customWidth="1"/>
    <col min="1263" max="1263" width="18.68359375" style="1" customWidth="1"/>
    <col min="1264" max="1510" width="8.83984375" style="1"/>
    <col min="1511" max="1511" width="20.68359375" style="1" customWidth="1"/>
    <col min="1512" max="1512" width="48.41796875" style="1" customWidth="1"/>
    <col min="1513" max="1513" width="25.26171875" style="1" customWidth="1"/>
    <col min="1514" max="1514" width="20" style="1" customWidth="1"/>
    <col min="1515" max="1515" width="15" style="1" customWidth="1"/>
    <col min="1516" max="1516" width="17.41796875" style="1" customWidth="1"/>
    <col min="1517" max="1517" width="24" style="1" customWidth="1"/>
    <col min="1518" max="1518" width="25.26171875" style="1" customWidth="1"/>
    <col min="1519" max="1519" width="18.68359375" style="1" customWidth="1"/>
    <col min="1520" max="1766" width="8.83984375" style="1"/>
    <col min="1767" max="1767" width="20.68359375" style="1" customWidth="1"/>
    <col min="1768" max="1768" width="48.41796875" style="1" customWidth="1"/>
    <col min="1769" max="1769" width="25.26171875" style="1" customWidth="1"/>
    <col min="1770" max="1770" width="20" style="1" customWidth="1"/>
    <col min="1771" max="1771" width="15" style="1" customWidth="1"/>
    <col min="1772" max="1772" width="17.41796875" style="1" customWidth="1"/>
    <col min="1773" max="1773" width="24" style="1" customWidth="1"/>
    <col min="1774" max="1774" width="25.26171875" style="1" customWidth="1"/>
    <col min="1775" max="1775" width="18.68359375" style="1" customWidth="1"/>
    <col min="1776" max="2022" width="8.83984375" style="1"/>
    <col min="2023" max="2023" width="20.68359375" style="1" customWidth="1"/>
    <col min="2024" max="2024" width="48.41796875" style="1" customWidth="1"/>
    <col min="2025" max="2025" width="25.26171875" style="1" customWidth="1"/>
    <col min="2026" max="2026" width="20" style="1" customWidth="1"/>
    <col min="2027" max="2027" width="15" style="1" customWidth="1"/>
    <col min="2028" max="2028" width="17.41796875" style="1" customWidth="1"/>
    <col min="2029" max="2029" width="24" style="1" customWidth="1"/>
    <col min="2030" max="2030" width="25.26171875" style="1" customWidth="1"/>
    <col min="2031" max="2031" width="18.68359375" style="1" customWidth="1"/>
    <col min="2032" max="2278" width="8.83984375" style="1"/>
    <col min="2279" max="2279" width="20.68359375" style="1" customWidth="1"/>
    <col min="2280" max="2280" width="48.41796875" style="1" customWidth="1"/>
    <col min="2281" max="2281" width="25.26171875" style="1" customWidth="1"/>
    <col min="2282" max="2282" width="20" style="1" customWidth="1"/>
    <col min="2283" max="2283" width="15" style="1" customWidth="1"/>
    <col min="2284" max="2284" width="17.41796875" style="1" customWidth="1"/>
    <col min="2285" max="2285" width="24" style="1" customWidth="1"/>
    <col min="2286" max="2286" width="25.26171875" style="1" customWidth="1"/>
    <col min="2287" max="2287" width="18.68359375" style="1" customWidth="1"/>
    <col min="2288" max="2534" width="8.83984375" style="1"/>
    <col min="2535" max="2535" width="20.68359375" style="1" customWidth="1"/>
    <col min="2536" max="2536" width="48.41796875" style="1" customWidth="1"/>
    <col min="2537" max="2537" width="25.26171875" style="1" customWidth="1"/>
    <col min="2538" max="2538" width="20" style="1" customWidth="1"/>
    <col min="2539" max="2539" width="15" style="1" customWidth="1"/>
    <col min="2540" max="2540" width="17.41796875" style="1" customWidth="1"/>
    <col min="2541" max="2541" width="24" style="1" customWidth="1"/>
    <col min="2542" max="2542" width="25.26171875" style="1" customWidth="1"/>
    <col min="2543" max="2543" width="18.68359375" style="1" customWidth="1"/>
    <col min="2544" max="2790" width="8.83984375" style="1"/>
    <col min="2791" max="2791" width="20.68359375" style="1" customWidth="1"/>
    <col min="2792" max="2792" width="48.41796875" style="1" customWidth="1"/>
    <col min="2793" max="2793" width="25.26171875" style="1" customWidth="1"/>
    <col min="2794" max="2794" width="20" style="1" customWidth="1"/>
    <col min="2795" max="2795" width="15" style="1" customWidth="1"/>
    <col min="2796" max="2796" width="17.41796875" style="1" customWidth="1"/>
    <col min="2797" max="2797" width="24" style="1" customWidth="1"/>
    <col min="2798" max="2798" width="25.26171875" style="1" customWidth="1"/>
    <col min="2799" max="2799" width="18.68359375" style="1" customWidth="1"/>
    <col min="2800" max="3046" width="8.83984375" style="1"/>
    <col min="3047" max="3047" width="20.68359375" style="1" customWidth="1"/>
    <col min="3048" max="3048" width="48.41796875" style="1" customWidth="1"/>
    <col min="3049" max="3049" width="25.26171875" style="1" customWidth="1"/>
    <col min="3050" max="3050" width="20" style="1" customWidth="1"/>
    <col min="3051" max="3051" width="15" style="1" customWidth="1"/>
    <col min="3052" max="3052" width="17.41796875" style="1" customWidth="1"/>
    <col min="3053" max="3053" width="24" style="1" customWidth="1"/>
    <col min="3054" max="3054" width="25.26171875" style="1" customWidth="1"/>
    <col min="3055" max="3055" width="18.68359375" style="1" customWidth="1"/>
    <col min="3056" max="3302" width="8.83984375" style="1"/>
    <col min="3303" max="3303" width="20.68359375" style="1" customWidth="1"/>
    <col min="3304" max="3304" width="48.41796875" style="1" customWidth="1"/>
    <col min="3305" max="3305" width="25.26171875" style="1" customWidth="1"/>
    <col min="3306" max="3306" width="20" style="1" customWidth="1"/>
    <col min="3307" max="3307" width="15" style="1" customWidth="1"/>
    <col min="3308" max="3308" width="17.41796875" style="1" customWidth="1"/>
    <col min="3309" max="3309" width="24" style="1" customWidth="1"/>
    <col min="3310" max="3310" width="25.26171875" style="1" customWidth="1"/>
    <col min="3311" max="3311" width="18.68359375" style="1" customWidth="1"/>
    <col min="3312" max="3558" width="8.83984375" style="1"/>
    <col min="3559" max="3559" width="20.68359375" style="1" customWidth="1"/>
    <col min="3560" max="3560" width="48.41796875" style="1" customWidth="1"/>
    <col min="3561" max="3561" width="25.26171875" style="1" customWidth="1"/>
    <col min="3562" max="3562" width="20" style="1" customWidth="1"/>
    <col min="3563" max="3563" width="15" style="1" customWidth="1"/>
    <col min="3564" max="3564" width="17.41796875" style="1" customWidth="1"/>
    <col min="3565" max="3565" width="24" style="1" customWidth="1"/>
    <col min="3566" max="3566" width="25.26171875" style="1" customWidth="1"/>
    <col min="3567" max="3567" width="18.68359375" style="1" customWidth="1"/>
    <col min="3568" max="3814" width="8.83984375" style="1"/>
    <col min="3815" max="3815" width="20.68359375" style="1" customWidth="1"/>
    <col min="3816" max="3816" width="48.41796875" style="1" customWidth="1"/>
    <col min="3817" max="3817" width="25.26171875" style="1" customWidth="1"/>
    <col min="3818" max="3818" width="20" style="1" customWidth="1"/>
    <col min="3819" max="3819" width="15" style="1" customWidth="1"/>
    <col min="3820" max="3820" width="17.41796875" style="1" customWidth="1"/>
    <col min="3821" max="3821" width="24" style="1" customWidth="1"/>
    <col min="3822" max="3822" width="25.26171875" style="1" customWidth="1"/>
    <col min="3823" max="3823" width="18.68359375" style="1" customWidth="1"/>
    <col min="3824" max="4070" width="8.83984375" style="1"/>
    <col min="4071" max="4071" width="20.68359375" style="1" customWidth="1"/>
    <col min="4072" max="4072" width="48.41796875" style="1" customWidth="1"/>
    <col min="4073" max="4073" width="25.26171875" style="1" customWidth="1"/>
    <col min="4074" max="4074" width="20" style="1" customWidth="1"/>
    <col min="4075" max="4075" width="15" style="1" customWidth="1"/>
    <col min="4076" max="4076" width="17.41796875" style="1" customWidth="1"/>
    <col min="4077" max="4077" width="24" style="1" customWidth="1"/>
    <col min="4078" max="4078" width="25.26171875" style="1" customWidth="1"/>
    <col min="4079" max="4079" width="18.68359375" style="1" customWidth="1"/>
    <col min="4080" max="4326" width="8.83984375" style="1"/>
    <col min="4327" max="4327" width="20.68359375" style="1" customWidth="1"/>
    <col min="4328" max="4328" width="48.41796875" style="1" customWidth="1"/>
    <col min="4329" max="4329" width="25.26171875" style="1" customWidth="1"/>
    <col min="4330" max="4330" width="20" style="1" customWidth="1"/>
    <col min="4331" max="4331" width="15" style="1" customWidth="1"/>
    <col min="4332" max="4332" width="17.41796875" style="1" customWidth="1"/>
    <col min="4333" max="4333" width="24" style="1" customWidth="1"/>
    <col min="4334" max="4334" width="25.26171875" style="1" customWidth="1"/>
    <col min="4335" max="4335" width="18.68359375" style="1" customWidth="1"/>
    <col min="4336" max="4582" width="8.83984375" style="1"/>
    <col min="4583" max="4583" width="20.68359375" style="1" customWidth="1"/>
    <col min="4584" max="4584" width="48.41796875" style="1" customWidth="1"/>
    <col min="4585" max="4585" width="25.26171875" style="1" customWidth="1"/>
    <col min="4586" max="4586" width="20" style="1" customWidth="1"/>
    <col min="4587" max="4587" width="15" style="1" customWidth="1"/>
    <col min="4588" max="4588" width="17.41796875" style="1" customWidth="1"/>
    <col min="4589" max="4589" width="24" style="1" customWidth="1"/>
    <col min="4590" max="4590" width="25.26171875" style="1" customWidth="1"/>
    <col min="4591" max="4591" width="18.68359375" style="1" customWidth="1"/>
    <col min="4592" max="4838" width="8.83984375" style="1"/>
    <col min="4839" max="4839" width="20.68359375" style="1" customWidth="1"/>
    <col min="4840" max="4840" width="48.41796875" style="1" customWidth="1"/>
    <col min="4841" max="4841" width="25.26171875" style="1" customWidth="1"/>
    <col min="4842" max="4842" width="20" style="1" customWidth="1"/>
    <col min="4843" max="4843" width="15" style="1" customWidth="1"/>
    <col min="4844" max="4844" width="17.41796875" style="1" customWidth="1"/>
    <col min="4845" max="4845" width="24" style="1" customWidth="1"/>
    <col min="4846" max="4846" width="25.26171875" style="1" customWidth="1"/>
    <col min="4847" max="4847" width="18.68359375" style="1" customWidth="1"/>
    <col min="4848" max="5094" width="8.83984375" style="1"/>
    <col min="5095" max="5095" width="20.68359375" style="1" customWidth="1"/>
    <col min="5096" max="5096" width="48.41796875" style="1" customWidth="1"/>
    <col min="5097" max="5097" width="25.26171875" style="1" customWidth="1"/>
    <col min="5098" max="5098" width="20" style="1" customWidth="1"/>
    <col min="5099" max="5099" width="15" style="1" customWidth="1"/>
    <col min="5100" max="5100" width="17.41796875" style="1" customWidth="1"/>
    <col min="5101" max="5101" width="24" style="1" customWidth="1"/>
    <col min="5102" max="5102" width="25.26171875" style="1" customWidth="1"/>
    <col min="5103" max="5103" width="18.68359375" style="1" customWidth="1"/>
    <col min="5104" max="5350" width="8.83984375" style="1"/>
    <col min="5351" max="5351" width="20.68359375" style="1" customWidth="1"/>
    <col min="5352" max="5352" width="48.41796875" style="1" customWidth="1"/>
    <col min="5353" max="5353" width="25.26171875" style="1" customWidth="1"/>
    <col min="5354" max="5354" width="20" style="1" customWidth="1"/>
    <col min="5355" max="5355" width="15" style="1" customWidth="1"/>
    <col min="5356" max="5356" width="17.41796875" style="1" customWidth="1"/>
    <col min="5357" max="5357" width="24" style="1" customWidth="1"/>
    <col min="5358" max="5358" width="25.26171875" style="1" customWidth="1"/>
    <col min="5359" max="5359" width="18.68359375" style="1" customWidth="1"/>
    <col min="5360" max="5606" width="8.83984375" style="1"/>
    <col min="5607" max="5607" width="20.68359375" style="1" customWidth="1"/>
    <col min="5608" max="5608" width="48.41796875" style="1" customWidth="1"/>
    <col min="5609" max="5609" width="25.26171875" style="1" customWidth="1"/>
    <col min="5610" max="5610" width="20" style="1" customWidth="1"/>
    <col min="5611" max="5611" width="15" style="1" customWidth="1"/>
    <col min="5612" max="5612" width="17.41796875" style="1" customWidth="1"/>
    <col min="5613" max="5613" width="24" style="1" customWidth="1"/>
    <col min="5614" max="5614" width="25.26171875" style="1" customWidth="1"/>
    <col min="5615" max="5615" width="18.68359375" style="1" customWidth="1"/>
    <col min="5616" max="5862" width="8.83984375" style="1"/>
    <col min="5863" max="5863" width="20.68359375" style="1" customWidth="1"/>
    <col min="5864" max="5864" width="48.41796875" style="1" customWidth="1"/>
    <col min="5865" max="5865" width="25.26171875" style="1" customWidth="1"/>
    <col min="5866" max="5866" width="20" style="1" customWidth="1"/>
    <col min="5867" max="5867" width="15" style="1" customWidth="1"/>
    <col min="5868" max="5868" width="17.41796875" style="1" customWidth="1"/>
    <col min="5869" max="5869" width="24" style="1" customWidth="1"/>
    <col min="5870" max="5870" width="25.26171875" style="1" customWidth="1"/>
    <col min="5871" max="5871" width="18.68359375" style="1" customWidth="1"/>
    <col min="5872" max="6118" width="8.83984375" style="1"/>
    <col min="6119" max="6119" width="20.68359375" style="1" customWidth="1"/>
    <col min="6120" max="6120" width="48.41796875" style="1" customWidth="1"/>
    <col min="6121" max="6121" width="25.26171875" style="1" customWidth="1"/>
    <col min="6122" max="6122" width="20" style="1" customWidth="1"/>
    <col min="6123" max="6123" width="15" style="1" customWidth="1"/>
    <col min="6124" max="6124" width="17.41796875" style="1" customWidth="1"/>
    <col min="6125" max="6125" width="24" style="1" customWidth="1"/>
    <col min="6126" max="6126" width="25.26171875" style="1" customWidth="1"/>
    <col min="6127" max="6127" width="18.68359375" style="1" customWidth="1"/>
    <col min="6128" max="6374" width="8.83984375" style="1"/>
    <col min="6375" max="6375" width="20.68359375" style="1" customWidth="1"/>
    <col min="6376" max="6376" width="48.41796875" style="1" customWidth="1"/>
    <col min="6377" max="6377" width="25.26171875" style="1" customWidth="1"/>
    <col min="6378" max="6378" width="20" style="1" customWidth="1"/>
    <col min="6379" max="6379" width="15" style="1" customWidth="1"/>
    <col min="6380" max="6380" width="17.41796875" style="1" customWidth="1"/>
    <col min="6381" max="6381" width="24" style="1" customWidth="1"/>
    <col min="6382" max="6382" width="25.26171875" style="1" customWidth="1"/>
    <col min="6383" max="6383" width="18.68359375" style="1" customWidth="1"/>
    <col min="6384" max="6630" width="8.83984375" style="1"/>
    <col min="6631" max="6631" width="20.68359375" style="1" customWidth="1"/>
    <col min="6632" max="6632" width="48.41796875" style="1" customWidth="1"/>
    <col min="6633" max="6633" width="25.26171875" style="1" customWidth="1"/>
    <col min="6634" max="6634" width="20" style="1" customWidth="1"/>
    <col min="6635" max="6635" width="15" style="1" customWidth="1"/>
    <col min="6636" max="6636" width="17.41796875" style="1" customWidth="1"/>
    <col min="6637" max="6637" width="24" style="1" customWidth="1"/>
    <col min="6638" max="6638" width="25.26171875" style="1" customWidth="1"/>
    <col min="6639" max="6639" width="18.68359375" style="1" customWidth="1"/>
    <col min="6640" max="6886" width="8.83984375" style="1"/>
    <col min="6887" max="6887" width="20.68359375" style="1" customWidth="1"/>
    <col min="6888" max="6888" width="48.41796875" style="1" customWidth="1"/>
    <col min="6889" max="6889" width="25.26171875" style="1" customWidth="1"/>
    <col min="6890" max="6890" width="20" style="1" customWidth="1"/>
    <col min="6891" max="6891" width="15" style="1" customWidth="1"/>
    <col min="6892" max="6892" width="17.41796875" style="1" customWidth="1"/>
    <col min="6893" max="6893" width="24" style="1" customWidth="1"/>
    <col min="6894" max="6894" width="25.26171875" style="1" customWidth="1"/>
    <col min="6895" max="6895" width="18.68359375" style="1" customWidth="1"/>
    <col min="6896" max="7142" width="8.83984375" style="1"/>
    <col min="7143" max="7143" width="20.68359375" style="1" customWidth="1"/>
    <col min="7144" max="7144" width="48.41796875" style="1" customWidth="1"/>
    <col min="7145" max="7145" width="25.26171875" style="1" customWidth="1"/>
    <col min="7146" max="7146" width="20" style="1" customWidth="1"/>
    <col min="7147" max="7147" width="15" style="1" customWidth="1"/>
    <col min="7148" max="7148" width="17.41796875" style="1" customWidth="1"/>
    <col min="7149" max="7149" width="24" style="1" customWidth="1"/>
    <col min="7150" max="7150" width="25.26171875" style="1" customWidth="1"/>
    <col min="7151" max="7151" width="18.68359375" style="1" customWidth="1"/>
    <col min="7152" max="7398" width="8.83984375" style="1"/>
    <col min="7399" max="7399" width="20.68359375" style="1" customWidth="1"/>
    <col min="7400" max="7400" width="48.41796875" style="1" customWidth="1"/>
    <col min="7401" max="7401" width="25.26171875" style="1" customWidth="1"/>
    <col min="7402" max="7402" width="20" style="1" customWidth="1"/>
    <col min="7403" max="7403" width="15" style="1" customWidth="1"/>
    <col min="7404" max="7404" width="17.41796875" style="1" customWidth="1"/>
    <col min="7405" max="7405" width="24" style="1" customWidth="1"/>
    <col min="7406" max="7406" width="25.26171875" style="1" customWidth="1"/>
    <col min="7407" max="7407" width="18.68359375" style="1" customWidth="1"/>
    <col min="7408" max="7654" width="8.83984375" style="1"/>
    <col min="7655" max="7655" width="20.68359375" style="1" customWidth="1"/>
    <col min="7656" max="7656" width="48.41796875" style="1" customWidth="1"/>
    <col min="7657" max="7657" width="25.26171875" style="1" customWidth="1"/>
    <col min="7658" max="7658" width="20" style="1" customWidth="1"/>
    <col min="7659" max="7659" width="15" style="1" customWidth="1"/>
    <col min="7660" max="7660" width="17.41796875" style="1" customWidth="1"/>
    <col min="7661" max="7661" width="24" style="1" customWidth="1"/>
    <col min="7662" max="7662" width="25.26171875" style="1" customWidth="1"/>
    <col min="7663" max="7663" width="18.68359375" style="1" customWidth="1"/>
    <col min="7664" max="7910" width="8.83984375" style="1"/>
    <col min="7911" max="7911" width="20.68359375" style="1" customWidth="1"/>
    <col min="7912" max="7912" width="48.41796875" style="1" customWidth="1"/>
    <col min="7913" max="7913" width="25.26171875" style="1" customWidth="1"/>
    <col min="7914" max="7914" width="20" style="1" customWidth="1"/>
    <col min="7915" max="7915" width="15" style="1" customWidth="1"/>
    <col min="7916" max="7916" width="17.41796875" style="1" customWidth="1"/>
    <col min="7917" max="7917" width="24" style="1" customWidth="1"/>
    <col min="7918" max="7918" width="25.26171875" style="1" customWidth="1"/>
    <col min="7919" max="7919" width="18.68359375" style="1" customWidth="1"/>
    <col min="7920" max="8166" width="8.83984375" style="1"/>
    <col min="8167" max="8167" width="20.68359375" style="1" customWidth="1"/>
    <col min="8168" max="8168" width="48.41796875" style="1" customWidth="1"/>
    <col min="8169" max="8169" width="25.26171875" style="1" customWidth="1"/>
    <col min="8170" max="8170" width="20" style="1" customWidth="1"/>
    <col min="8171" max="8171" width="15" style="1" customWidth="1"/>
    <col min="8172" max="8172" width="17.41796875" style="1" customWidth="1"/>
    <col min="8173" max="8173" width="24" style="1" customWidth="1"/>
    <col min="8174" max="8174" width="25.26171875" style="1" customWidth="1"/>
    <col min="8175" max="8175" width="18.68359375" style="1" customWidth="1"/>
    <col min="8176" max="8422" width="8.83984375" style="1"/>
    <col min="8423" max="8423" width="20.68359375" style="1" customWidth="1"/>
    <col min="8424" max="8424" width="48.41796875" style="1" customWidth="1"/>
    <col min="8425" max="8425" width="25.26171875" style="1" customWidth="1"/>
    <col min="8426" max="8426" width="20" style="1" customWidth="1"/>
    <col min="8427" max="8427" width="15" style="1" customWidth="1"/>
    <col min="8428" max="8428" width="17.41796875" style="1" customWidth="1"/>
    <col min="8429" max="8429" width="24" style="1" customWidth="1"/>
    <col min="8430" max="8430" width="25.26171875" style="1" customWidth="1"/>
    <col min="8431" max="8431" width="18.68359375" style="1" customWidth="1"/>
    <col min="8432" max="8678" width="8.83984375" style="1"/>
    <col min="8679" max="8679" width="20.68359375" style="1" customWidth="1"/>
    <col min="8680" max="8680" width="48.41796875" style="1" customWidth="1"/>
    <col min="8681" max="8681" width="25.26171875" style="1" customWidth="1"/>
    <col min="8682" max="8682" width="20" style="1" customWidth="1"/>
    <col min="8683" max="8683" width="15" style="1" customWidth="1"/>
    <col min="8684" max="8684" width="17.41796875" style="1" customWidth="1"/>
    <col min="8685" max="8685" width="24" style="1" customWidth="1"/>
    <col min="8686" max="8686" width="25.26171875" style="1" customWidth="1"/>
    <col min="8687" max="8687" width="18.68359375" style="1" customWidth="1"/>
    <col min="8688" max="8934" width="8.83984375" style="1"/>
    <col min="8935" max="8935" width="20.68359375" style="1" customWidth="1"/>
    <col min="8936" max="8936" width="48.41796875" style="1" customWidth="1"/>
    <col min="8937" max="8937" width="25.26171875" style="1" customWidth="1"/>
    <col min="8938" max="8938" width="20" style="1" customWidth="1"/>
    <col min="8939" max="8939" width="15" style="1" customWidth="1"/>
    <col min="8940" max="8940" width="17.41796875" style="1" customWidth="1"/>
    <col min="8941" max="8941" width="24" style="1" customWidth="1"/>
    <col min="8942" max="8942" width="25.26171875" style="1" customWidth="1"/>
    <col min="8943" max="8943" width="18.68359375" style="1" customWidth="1"/>
    <col min="8944" max="9190" width="8.83984375" style="1"/>
    <col min="9191" max="9191" width="20.68359375" style="1" customWidth="1"/>
    <col min="9192" max="9192" width="48.41796875" style="1" customWidth="1"/>
    <col min="9193" max="9193" width="25.26171875" style="1" customWidth="1"/>
    <col min="9194" max="9194" width="20" style="1" customWidth="1"/>
    <col min="9195" max="9195" width="15" style="1" customWidth="1"/>
    <col min="9196" max="9196" width="17.41796875" style="1" customWidth="1"/>
    <col min="9197" max="9197" width="24" style="1" customWidth="1"/>
    <col min="9198" max="9198" width="25.26171875" style="1" customWidth="1"/>
    <col min="9199" max="9199" width="18.68359375" style="1" customWidth="1"/>
    <col min="9200" max="9446" width="8.83984375" style="1"/>
    <col min="9447" max="9447" width="20.68359375" style="1" customWidth="1"/>
    <col min="9448" max="9448" width="48.41796875" style="1" customWidth="1"/>
    <col min="9449" max="9449" width="25.26171875" style="1" customWidth="1"/>
    <col min="9450" max="9450" width="20" style="1" customWidth="1"/>
    <col min="9451" max="9451" width="15" style="1" customWidth="1"/>
    <col min="9452" max="9452" width="17.41796875" style="1" customWidth="1"/>
    <col min="9453" max="9453" width="24" style="1" customWidth="1"/>
    <col min="9454" max="9454" width="25.26171875" style="1" customWidth="1"/>
    <col min="9455" max="9455" width="18.68359375" style="1" customWidth="1"/>
    <col min="9456" max="9702" width="8.83984375" style="1"/>
    <col min="9703" max="9703" width="20.68359375" style="1" customWidth="1"/>
    <col min="9704" max="9704" width="48.41796875" style="1" customWidth="1"/>
    <col min="9705" max="9705" width="25.26171875" style="1" customWidth="1"/>
    <col min="9706" max="9706" width="20" style="1" customWidth="1"/>
    <col min="9707" max="9707" width="15" style="1" customWidth="1"/>
    <col min="9708" max="9708" width="17.41796875" style="1" customWidth="1"/>
    <col min="9709" max="9709" width="24" style="1" customWidth="1"/>
    <col min="9710" max="9710" width="25.26171875" style="1" customWidth="1"/>
    <col min="9711" max="9711" width="18.68359375" style="1" customWidth="1"/>
    <col min="9712" max="9958" width="8.83984375" style="1"/>
    <col min="9959" max="9959" width="20.68359375" style="1" customWidth="1"/>
    <col min="9960" max="9960" width="48.41796875" style="1" customWidth="1"/>
    <col min="9961" max="9961" width="25.26171875" style="1" customWidth="1"/>
    <col min="9962" max="9962" width="20" style="1" customWidth="1"/>
    <col min="9963" max="9963" width="15" style="1" customWidth="1"/>
    <col min="9964" max="9964" width="17.41796875" style="1" customWidth="1"/>
    <col min="9965" max="9965" width="24" style="1" customWidth="1"/>
    <col min="9966" max="9966" width="25.26171875" style="1" customWidth="1"/>
    <col min="9967" max="9967" width="18.68359375" style="1" customWidth="1"/>
    <col min="9968" max="10214" width="8.83984375" style="1"/>
    <col min="10215" max="10215" width="20.68359375" style="1" customWidth="1"/>
    <col min="10216" max="10216" width="48.41796875" style="1" customWidth="1"/>
    <col min="10217" max="10217" width="25.26171875" style="1" customWidth="1"/>
    <col min="10218" max="10218" width="20" style="1" customWidth="1"/>
    <col min="10219" max="10219" width="15" style="1" customWidth="1"/>
    <col min="10220" max="10220" width="17.41796875" style="1" customWidth="1"/>
    <col min="10221" max="10221" width="24" style="1" customWidth="1"/>
    <col min="10222" max="10222" width="25.26171875" style="1" customWidth="1"/>
    <col min="10223" max="10223" width="18.68359375" style="1" customWidth="1"/>
    <col min="10224" max="10470" width="8.83984375" style="1"/>
    <col min="10471" max="10471" width="20.68359375" style="1" customWidth="1"/>
    <col min="10472" max="10472" width="48.41796875" style="1" customWidth="1"/>
    <col min="10473" max="10473" width="25.26171875" style="1" customWidth="1"/>
    <col min="10474" max="10474" width="20" style="1" customWidth="1"/>
    <col min="10475" max="10475" width="15" style="1" customWidth="1"/>
    <col min="10476" max="10476" width="17.41796875" style="1" customWidth="1"/>
    <col min="10477" max="10477" width="24" style="1" customWidth="1"/>
    <col min="10478" max="10478" width="25.26171875" style="1" customWidth="1"/>
    <col min="10479" max="10479" width="18.68359375" style="1" customWidth="1"/>
    <col min="10480" max="10726" width="8.83984375" style="1"/>
    <col min="10727" max="10727" width="20.68359375" style="1" customWidth="1"/>
    <col min="10728" max="10728" width="48.41796875" style="1" customWidth="1"/>
    <col min="10729" max="10729" width="25.26171875" style="1" customWidth="1"/>
    <col min="10730" max="10730" width="20" style="1" customWidth="1"/>
    <col min="10731" max="10731" width="15" style="1" customWidth="1"/>
    <col min="10732" max="10732" width="17.41796875" style="1" customWidth="1"/>
    <col min="10733" max="10733" width="24" style="1" customWidth="1"/>
    <col min="10734" max="10734" width="25.26171875" style="1" customWidth="1"/>
    <col min="10735" max="10735" width="18.68359375" style="1" customWidth="1"/>
    <col min="10736" max="10982" width="8.83984375" style="1"/>
    <col min="10983" max="10983" width="20.68359375" style="1" customWidth="1"/>
    <col min="10984" max="10984" width="48.41796875" style="1" customWidth="1"/>
    <col min="10985" max="10985" width="25.26171875" style="1" customWidth="1"/>
    <col min="10986" max="10986" width="20" style="1" customWidth="1"/>
    <col min="10987" max="10987" width="15" style="1" customWidth="1"/>
    <col min="10988" max="10988" width="17.41796875" style="1" customWidth="1"/>
    <col min="10989" max="10989" width="24" style="1" customWidth="1"/>
    <col min="10990" max="10990" width="25.26171875" style="1" customWidth="1"/>
    <col min="10991" max="10991" width="18.68359375" style="1" customWidth="1"/>
    <col min="10992" max="11238" width="8.83984375" style="1"/>
    <col min="11239" max="11239" width="20.68359375" style="1" customWidth="1"/>
    <col min="11240" max="11240" width="48.41796875" style="1" customWidth="1"/>
    <col min="11241" max="11241" width="25.26171875" style="1" customWidth="1"/>
    <col min="11242" max="11242" width="20" style="1" customWidth="1"/>
    <col min="11243" max="11243" width="15" style="1" customWidth="1"/>
    <col min="11244" max="11244" width="17.41796875" style="1" customWidth="1"/>
    <col min="11245" max="11245" width="24" style="1" customWidth="1"/>
    <col min="11246" max="11246" width="25.26171875" style="1" customWidth="1"/>
    <col min="11247" max="11247" width="18.68359375" style="1" customWidth="1"/>
    <col min="11248" max="11494" width="8.83984375" style="1"/>
    <col min="11495" max="11495" width="20.68359375" style="1" customWidth="1"/>
    <col min="11496" max="11496" width="48.41796875" style="1" customWidth="1"/>
    <col min="11497" max="11497" width="25.26171875" style="1" customWidth="1"/>
    <col min="11498" max="11498" width="20" style="1" customWidth="1"/>
    <col min="11499" max="11499" width="15" style="1" customWidth="1"/>
    <col min="11500" max="11500" width="17.41796875" style="1" customWidth="1"/>
    <col min="11501" max="11501" width="24" style="1" customWidth="1"/>
    <col min="11502" max="11502" width="25.26171875" style="1" customWidth="1"/>
    <col min="11503" max="11503" width="18.68359375" style="1" customWidth="1"/>
    <col min="11504" max="11750" width="8.83984375" style="1"/>
    <col min="11751" max="11751" width="20.68359375" style="1" customWidth="1"/>
    <col min="11752" max="11752" width="48.41796875" style="1" customWidth="1"/>
    <col min="11753" max="11753" width="25.26171875" style="1" customWidth="1"/>
    <col min="11754" max="11754" width="20" style="1" customWidth="1"/>
    <col min="11755" max="11755" width="15" style="1" customWidth="1"/>
    <col min="11756" max="11756" width="17.41796875" style="1" customWidth="1"/>
    <col min="11757" max="11757" width="24" style="1" customWidth="1"/>
    <col min="11758" max="11758" width="25.26171875" style="1" customWidth="1"/>
    <col min="11759" max="11759" width="18.68359375" style="1" customWidth="1"/>
    <col min="11760" max="12006" width="8.83984375" style="1"/>
    <col min="12007" max="12007" width="20.68359375" style="1" customWidth="1"/>
    <col min="12008" max="12008" width="48.41796875" style="1" customWidth="1"/>
    <col min="12009" max="12009" width="25.26171875" style="1" customWidth="1"/>
    <col min="12010" max="12010" width="20" style="1" customWidth="1"/>
    <col min="12011" max="12011" width="15" style="1" customWidth="1"/>
    <col min="12012" max="12012" width="17.41796875" style="1" customWidth="1"/>
    <col min="12013" max="12013" width="24" style="1" customWidth="1"/>
    <col min="12014" max="12014" width="25.26171875" style="1" customWidth="1"/>
    <col min="12015" max="12015" width="18.68359375" style="1" customWidth="1"/>
    <col min="12016" max="12262" width="8.83984375" style="1"/>
    <col min="12263" max="12263" width="20.68359375" style="1" customWidth="1"/>
    <col min="12264" max="12264" width="48.41796875" style="1" customWidth="1"/>
    <col min="12265" max="12265" width="25.26171875" style="1" customWidth="1"/>
    <col min="12266" max="12266" width="20" style="1" customWidth="1"/>
    <col min="12267" max="12267" width="15" style="1" customWidth="1"/>
    <col min="12268" max="12268" width="17.41796875" style="1" customWidth="1"/>
    <col min="12269" max="12269" width="24" style="1" customWidth="1"/>
    <col min="12270" max="12270" width="25.26171875" style="1" customWidth="1"/>
    <col min="12271" max="12271" width="18.68359375" style="1" customWidth="1"/>
    <col min="12272" max="12518" width="8.83984375" style="1"/>
    <col min="12519" max="12519" width="20.68359375" style="1" customWidth="1"/>
    <col min="12520" max="12520" width="48.41796875" style="1" customWidth="1"/>
    <col min="12521" max="12521" width="25.26171875" style="1" customWidth="1"/>
    <col min="12522" max="12522" width="20" style="1" customWidth="1"/>
    <col min="12523" max="12523" width="15" style="1" customWidth="1"/>
    <col min="12524" max="12524" width="17.41796875" style="1" customWidth="1"/>
    <col min="12525" max="12525" width="24" style="1" customWidth="1"/>
    <col min="12526" max="12526" width="25.26171875" style="1" customWidth="1"/>
    <col min="12527" max="12527" width="18.68359375" style="1" customWidth="1"/>
    <col min="12528" max="12774" width="8.83984375" style="1"/>
    <col min="12775" max="12775" width="20.68359375" style="1" customWidth="1"/>
    <col min="12776" max="12776" width="48.41796875" style="1" customWidth="1"/>
    <col min="12777" max="12777" width="25.26171875" style="1" customWidth="1"/>
    <col min="12778" max="12778" width="20" style="1" customWidth="1"/>
    <col min="12779" max="12779" width="15" style="1" customWidth="1"/>
    <col min="12780" max="12780" width="17.41796875" style="1" customWidth="1"/>
    <col min="12781" max="12781" width="24" style="1" customWidth="1"/>
    <col min="12782" max="12782" width="25.26171875" style="1" customWidth="1"/>
    <col min="12783" max="12783" width="18.68359375" style="1" customWidth="1"/>
    <col min="12784" max="13030" width="8.83984375" style="1"/>
    <col min="13031" max="13031" width="20.68359375" style="1" customWidth="1"/>
    <col min="13032" max="13032" width="48.41796875" style="1" customWidth="1"/>
    <col min="13033" max="13033" width="25.26171875" style="1" customWidth="1"/>
    <col min="13034" max="13034" width="20" style="1" customWidth="1"/>
    <col min="13035" max="13035" width="15" style="1" customWidth="1"/>
    <col min="13036" max="13036" width="17.41796875" style="1" customWidth="1"/>
    <col min="13037" max="13037" width="24" style="1" customWidth="1"/>
    <col min="13038" max="13038" width="25.26171875" style="1" customWidth="1"/>
    <col min="13039" max="13039" width="18.68359375" style="1" customWidth="1"/>
    <col min="13040" max="13286" width="8.83984375" style="1"/>
    <col min="13287" max="13287" width="20.68359375" style="1" customWidth="1"/>
    <col min="13288" max="13288" width="48.41796875" style="1" customWidth="1"/>
    <col min="13289" max="13289" width="25.26171875" style="1" customWidth="1"/>
    <col min="13290" max="13290" width="20" style="1" customWidth="1"/>
    <col min="13291" max="13291" width="15" style="1" customWidth="1"/>
    <col min="13292" max="13292" width="17.41796875" style="1" customWidth="1"/>
    <col min="13293" max="13293" width="24" style="1" customWidth="1"/>
    <col min="13294" max="13294" width="25.26171875" style="1" customWidth="1"/>
    <col min="13295" max="13295" width="18.68359375" style="1" customWidth="1"/>
    <col min="13296" max="13542" width="8.83984375" style="1"/>
    <col min="13543" max="13543" width="20.68359375" style="1" customWidth="1"/>
    <col min="13544" max="13544" width="48.41796875" style="1" customWidth="1"/>
    <col min="13545" max="13545" width="25.26171875" style="1" customWidth="1"/>
    <col min="13546" max="13546" width="20" style="1" customWidth="1"/>
    <col min="13547" max="13547" width="15" style="1" customWidth="1"/>
    <col min="13548" max="13548" width="17.41796875" style="1" customWidth="1"/>
    <col min="13549" max="13549" width="24" style="1" customWidth="1"/>
    <col min="13550" max="13550" width="25.26171875" style="1" customWidth="1"/>
    <col min="13551" max="13551" width="18.68359375" style="1" customWidth="1"/>
    <col min="13552" max="13798" width="8.83984375" style="1"/>
    <col min="13799" max="13799" width="20.68359375" style="1" customWidth="1"/>
    <col min="13800" max="13800" width="48.41796875" style="1" customWidth="1"/>
    <col min="13801" max="13801" width="25.26171875" style="1" customWidth="1"/>
    <col min="13802" max="13802" width="20" style="1" customWidth="1"/>
    <col min="13803" max="13803" width="15" style="1" customWidth="1"/>
    <col min="13804" max="13804" width="17.41796875" style="1" customWidth="1"/>
    <col min="13805" max="13805" width="24" style="1" customWidth="1"/>
    <col min="13806" max="13806" width="25.26171875" style="1" customWidth="1"/>
    <col min="13807" max="13807" width="18.68359375" style="1" customWidth="1"/>
    <col min="13808" max="14054" width="8.83984375" style="1"/>
    <col min="14055" max="14055" width="20.68359375" style="1" customWidth="1"/>
    <col min="14056" max="14056" width="48.41796875" style="1" customWidth="1"/>
    <col min="14057" max="14057" width="25.26171875" style="1" customWidth="1"/>
    <col min="14058" max="14058" width="20" style="1" customWidth="1"/>
    <col min="14059" max="14059" width="15" style="1" customWidth="1"/>
    <col min="14060" max="14060" width="17.41796875" style="1" customWidth="1"/>
    <col min="14061" max="14061" width="24" style="1" customWidth="1"/>
    <col min="14062" max="14062" width="25.26171875" style="1" customWidth="1"/>
    <col min="14063" max="14063" width="18.68359375" style="1" customWidth="1"/>
    <col min="14064" max="14310" width="8.83984375" style="1"/>
    <col min="14311" max="14311" width="20.68359375" style="1" customWidth="1"/>
    <col min="14312" max="14312" width="48.41796875" style="1" customWidth="1"/>
    <col min="14313" max="14313" width="25.26171875" style="1" customWidth="1"/>
    <col min="14314" max="14314" width="20" style="1" customWidth="1"/>
    <col min="14315" max="14315" width="15" style="1" customWidth="1"/>
    <col min="14316" max="14316" width="17.41796875" style="1" customWidth="1"/>
    <col min="14317" max="14317" width="24" style="1" customWidth="1"/>
    <col min="14318" max="14318" width="25.26171875" style="1" customWidth="1"/>
    <col min="14319" max="14319" width="18.68359375" style="1" customWidth="1"/>
    <col min="14320" max="14566" width="8.83984375" style="1"/>
    <col min="14567" max="14567" width="20.68359375" style="1" customWidth="1"/>
    <col min="14568" max="14568" width="48.41796875" style="1" customWidth="1"/>
    <col min="14569" max="14569" width="25.26171875" style="1" customWidth="1"/>
    <col min="14570" max="14570" width="20" style="1" customWidth="1"/>
    <col min="14571" max="14571" width="15" style="1" customWidth="1"/>
    <col min="14572" max="14572" width="17.41796875" style="1" customWidth="1"/>
    <col min="14573" max="14573" width="24" style="1" customWidth="1"/>
    <col min="14574" max="14574" width="25.26171875" style="1" customWidth="1"/>
    <col min="14575" max="14575" width="18.68359375" style="1" customWidth="1"/>
    <col min="14576" max="14822" width="8.83984375" style="1"/>
    <col min="14823" max="14823" width="20.68359375" style="1" customWidth="1"/>
    <col min="14824" max="14824" width="48.41796875" style="1" customWidth="1"/>
    <col min="14825" max="14825" width="25.26171875" style="1" customWidth="1"/>
    <col min="14826" max="14826" width="20" style="1" customWidth="1"/>
    <col min="14827" max="14827" width="15" style="1" customWidth="1"/>
    <col min="14828" max="14828" width="17.41796875" style="1" customWidth="1"/>
    <col min="14829" max="14829" width="24" style="1" customWidth="1"/>
    <col min="14830" max="14830" width="25.26171875" style="1" customWidth="1"/>
    <col min="14831" max="14831" width="18.68359375" style="1" customWidth="1"/>
    <col min="14832" max="15078" width="8.83984375" style="1"/>
    <col min="15079" max="15079" width="20.68359375" style="1" customWidth="1"/>
    <col min="15080" max="15080" width="48.41796875" style="1" customWidth="1"/>
    <col min="15081" max="15081" width="25.26171875" style="1" customWidth="1"/>
    <col min="15082" max="15082" width="20" style="1" customWidth="1"/>
    <col min="15083" max="15083" width="15" style="1" customWidth="1"/>
    <col min="15084" max="15084" width="17.41796875" style="1" customWidth="1"/>
    <col min="15085" max="15085" width="24" style="1" customWidth="1"/>
    <col min="15086" max="15086" width="25.26171875" style="1" customWidth="1"/>
    <col min="15087" max="15087" width="18.68359375" style="1" customWidth="1"/>
    <col min="15088" max="15334" width="8.83984375" style="1"/>
    <col min="15335" max="15335" width="20.68359375" style="1" customWidth="1"/>
    <col min="15336" max="15336" width="48.41796875" style="1" customWidth="1"/>
    <col min="15337" max="15337" width="25.26171875" style="1" customWidth="1"/>
    <col min="15338" max="15338" width="20" style="1" customWidth="1"/>
    <col min="15339" max="15339" width="15" style="1" customWidth="1"/>
    <col min="15340" max="15340" width="17.41796875" style="1" customWidth="1"/>
    <col min="15341" max="15341" width="24" style="1" customWidth="1"/>
    <col min="15342" max="15342" width="25.26171875" style="1" customWidth="1"/>
    <col min="15343" max="15343" width="18.68359375" style="1" customWidth="1"/>
    <col min="15344" max="15590" width="8.83984375" style="1"/>
    <col min="15591" max="15591" width="20.68359375" style="1" customWidth="1"/>
    <col min="15592" max="15592" width="48.41796875" style="1" customWidth="1"/>
    <col min="15593" max="15593" width="25.26171875" style="1" customWidth="1"/>
    <col min="15594" max="15594" width="20" style="1" customWidth="1"/>
    <col min="15595" max="15595" width="15" style="1" customWidth="1"/>
    <col min="15596" max="15596" width="17.41796875" style="1" customWidth="1"/>
    <col min="15597" max="15597" width="24" style="1" customWidth="1"/>
    <col min="15598" max="15598" width="25.26171875" style="1" customWidth="1"/>
    <col min="15599" max="15599" width="18.68359375" style="1" customWidth="1"/>
    <col min="15600" max="15846" width="8.83984375" style="1"/>
    <col min="15847" max="15847" width="20.68359375" style="1" customWidth="1"/>
    <col min="15848" max="15848" width="48.41796875" style="1" customWidth="1"/>
    <col min="15849" max="15849" width="25.26171875" style="1" customWidth="1"/>
    <col min="15850" max="15850" width="20" style="1" customWidth="1"/>
    <col min="15851" max="15851" width="15" style="1" customWidth="1"/>
    <col min="15852" max="15852" width="17.41796875" style="1" customWidth="1"/>
    <col min="15853" max="15853" width="24" style="1" customWidth="1"/>
    <col min="15854" max="15854" width="25.26171875" style="1" customWidth="1"/>
    <col min="15855" max="15855" width="18.68359375" style="1" customWidth="1"/>
    <col min="15856" max="16102" width="8.83984375" style="1"/>
    <col min="16103" max="16103" width="20.68359375" style="1" customWidth="1"/>
    <col min="16104" max="16104" width="48.41796875" style="1" customWidth="1"/>
    <col min="16105" max="16105" width="25.26171875" style="1" customWidth="1"/>
    <col min="16106" max="16106" width="20" style="1" customWidth="1"/>
    <col min="16107" max="16107" width="15" style="1" customWidth="1"/>
    <col min="16108" max="16108" width="17.41796875" style="1" customWidth="1"/>
    <col min="16109" max="16109" width="24" style="1" customWidth="1"/>
    <col min="16110" max="16110" width="25.26171875" style="1" customWidth="1"/>
    <col min="16111" max="16111" width="18.68359375" style="1" customWidth="1"/>
    <col min="16112" max="16361" width="8.83984375" style="1"/>
    <col min="16362" max="16384" width="8.68359375" style="1" customWidth="1"/>
  </cols>
  <sheetData>
    <row r="1" spans="1:8" s="1" customFormat="1" ht="22.5" x14ac:dyDescent="0.5">
      <c r="A1" s="41" t="s">
        <v>59</v>
      </c>
      <c r="B1" s="41"/>
      <c r="C1" s="41"/>
      <c r="D1" s="40"/>
      <c r="E1" s="4"/>
      <c r="F1" s="4"/>
    </row>
    <row r="2" spans="1:8" s="1" customFormat="1" ht="67.5" customHeight="1" x14ac:dyDescent="0.5">
      <c r="A2" s="37" t="s">
        <v>58</v>
      </c>
      <c r="B2" s="39" t="s">
        <v>57</v>
      </c>
      <c r="C2" s="38" t="s">
        <v>56</v>
      </c>
      <c r="D2" s="37" t="s">
        <v>55</v>
      </c>
      <c r="E2" s="37" t="s">
        <v>54</v>
      </c>
      <c r="F2" s="37" t="s">
        <v>53</v>
      </c>
    </row>
    <row r="3" spans="1:8" s="1" customFormat="1" x14ac:dyDescent="0.5">
      <c r="A3" s="35">
        <v>210001</v>
      </c>
      <c r="B3" s="35" t="s">
        <v>52</v>
      </c>
      <c r="C3" s="30">
        <v>251995786.0308682</v>
      </c>
      <c r="D3" s="34">
        <f>VLOOKUP(A3,'[1]FINAL SCORES'!A$13:P$53,14,FALSE)</f>
        <v>0.3306</v>
      </c>
      <c r="E3" s="33">
        <f>ROUND(IF(D3&gt;=QBR_Highest_Score,QBR_Max_Reward,IF(D3&lt;=QBR_Lowest_Score,QBR_Max_Penalty,IF(D3&gt;=QBR__Threshold,QBR_Max_Reward*(D3-QBR__Threshold)/(QBR_Highest_Score-QBR__Threshold),QBR_Max_Penalty*((D3-QBR__Threshold)/(QBR_Lowest_Score-QBR__Threshold))))),4)</f>
        <v>4.0000000000000002E-4</v>
      </c>
      <c r="F3" s="32">
        <f>ROUND(E3*C3,0)</f>
        <v>100798</v>
      </c>
      <c r="H3" s="36"/>
    </row>
    <row r="4" spans="1:8" s="1" customFormat="1" x14ac:dyDescent="0.5">
      <c r="A4" s="35">
        <v>210002</v>
      </c>
      <c r="B4" s="35" t="s">
        <v>51</v>
      </c>
      <c r="C4" s="30">
        <v>1473072119.8111489</v>
      </c>
      <c r="D4" s="34">
        <f>VLOOKUP(A4,'[1]FINAL SCORES'!A$13:P$53,14,FALSE)</f>
        <v>0.2485</v>
      </c>
      <c r="E4" s="33">
        <f>ROUND(IF(D4&gt;=QBR_Highest_Score,QBR_Max_Reward,IF(D4&lt;=QBR_Lowest_Score,QBR_Max_Penalty,IF(D4&gt;=QBR__Threshold,QBR_Max_Reward*(D4-QBR__Threshold)/(QBR_Highest_Score-QBR__Threshold),QBR_Max_Penalty*((D4-QBR__Threshold)/(QBR_Lowest_Score-QBR__Threshold))))),4)</f>
        <v>-4.4999999999999997E-3</v>
      </c>
      <c r="F4" s="32">
        <f>ROUND(E4*C4,0)</f>
        <v>-6628825</v>
      </c>
    </row>
    <row r="5" spans="1:8" s="1" customFormat="1" x14ac:dyDescent="0.5">
      <c r="A5" s="35">
        <v>210003</v>
      </c>
      <c r="B5" s="35" t="s">
        <v>50</v>
      </c>
      <c r="C5" s="30">
        <v>309492831.36471736</v>
      </c>
      <c r="D5" s="34">
        <f>VLOOKUP(A5,'[1]FINAL SCORES'!A$13:P$53,14,FALSE)</f>
        <v>0.2979</v>
      </c>
      <c r="E5" s="33">
        <f>ROUND(IF(D5&gt;=QBR_Highest_Score,QBR_Max_Reward,IF(D5&lt;=QBR_Lowest_Score,QBR_Max_Penalty,IF(D5&gt;=QBR__Threshold,QBR_Max_Reward*(D5-QBR__Threshold)/(QBR_Highest_Score-QBR__Threshold),QBR_Max_Penalty*((D5-QBR__Threshold)/(QBR_Lowest_Score-QBR__Threshold))))),4)</f>
        <v>-1.4E-3</v>
      </c>
      <c r="F5" s="32">
        <f>ROUND(E5*C5,0)</f>
        <v>-433290</v>
      </c>
    </row>
    <row r="6" spans="1:8" s="1" customFormat="1" x14ac:dyDescent="0.5">
      <c r="A6" s="35">
        <v>210004</v>
      </c>
      <c r="B6" s="35" t="s">
        <v>49</v>
      </c>
      <c r="C6" s="30">
        <v>413940590.21822864</v>
      </c>
      <c r="D6" s="34">
        <f>VLOOKUP(A6,'[1]FINAL SCORES'!A$13:P$53,14,FALSE)</f>
        <v>0.19170000000000001</v>
      </c>
      <c r="E6" s="33">
        <f>ROUND(IF(D6&gt;=QBR_Highest_Score,QBR_Max_Reward,IF(D6&lt;=QBR_Lowest_Score,QBR_Max_Penalty,IF(D6&gt;=QBR__Threshold,QBR_Max_Reward*(D6-QBR__Threshold)/(QBR_Highest_Score-QBR__Threshold),QBR_Max_Penalty*((D6-QBR__Threshold)/(QBR_Lowest_Score-QBR__Threshold))))),4)</f>
        <v>-8.0000000000000002E-3</v>
      </c>
      <c r="F6" s="32">
        <f>ROUND(E6*C6,0)</f>
        <v>-3311525</v>
      </c>
    </row>
    <row r="7" spans="1:8" s="1" customFormat="1" x14ac:dyDescent="0.5">
      <c r="A7" s="35">
        <v>210005</v>
      </c>
      <c r="B7" s="35" t="s">
        <v>48</v>
      </c>
      <c r="C7" s="30">
        <v>254562530.16781789</v>
      </c>
      <c r="D7" s="34">
        <f>VLOOKUP(A7,'[1]FINAL SCORES'!A$13:P$53,14,FALSE)</f>
        <v>0.25169999999999998</v>
      </c>
      <c r="E7" s="33">
        <f>ROUND(IF(D7&gt;=QBR_Highest_Score,QBR_Max_Reward,IF(D7&lt;=QBR_Lowest_Score,QBR_Max_Penalty,IF(D7&gt;=QBR__Threshold,QBR_Max_Reward*(D7-QBR__Threshold)/(QBR_Highest_Score-QBR__Threshold),QBR_Max_Penalty*((D7-QBR__Threshold)/(QBR_Lowest_Score-QBR__Threshold))))),4)</f>
        <v>-4.3E-3</v>
      </c>
      <c r="F7" s="32">
        <f>ROUND(E7*C7,0)</f>
        <v>-1094619</v>
      </c>
    </row>
    <row r="8" spans="1:8" s="1" customFormat="1" x14ac:dyDescent="0.5">
      <c r="A8" s="35">
        <v>210006</v>
      </c>
      <c r="B8" s="35" t="s">
        <v>47</v>
      </c>
      <c r="C8" s="30">
        <v>18810726.867805973</v>
      </c>
      <c r="D8" s="34">
        <f>VLOOKUP(A8,'[1]FINAL SCORES'!A$13:P$53,14,FALSE)</f>
        <v>0.3644</v>
      </c>
      <c r="E8" s="33">
        <f>ROUND(IF(D8&gt;=QBR_Highest_Score,QBR_Max_Reward,IF(D8&lt;=QBR_Lowest_Score,QBR_Max_Penalty,IF(D8&gt;=QBR__Threshold,QBR_Max_Reward*(D8-QBR__Threshold)/(QBR_Highest_Score-QBR__Threshold),QBR_Max_Penalty*((D8-QBR__Threshold)/(QBR_Lowest_Score-QBR__Threshold))))),4)</f>
        <v>1.9E-3</v>
      </c>
      <c r="F8" s="32">
        <f>ROUND(E8*C8,0)</f>
        <v>35740</v>
      </c>
    </row>
    <row r="9" spans="1:8" s="1" customFormat="1" x14ac:dyDescent="0.5">
      <c r="A9" s="35">
        <v>210008</v>
      </c>
      <c r="B9" s="35" t="s">
        <v>46</v>
      </c>
      <c r="C9" s="30">
        <v>220664524.10427508</v>
      </c>
      <c r="D9" s="34">
        <f>VLOOKUP(A9,'[1]FINAL SCORES'!A$13:P$53,14,FALSE)</f>
        <v>0.31019999999999998</v>
      </c>
      <c r="E9" s="33">
        <f>ROUND(IF(D9&gt;=QBR_Highest_Score,QBR_Max_Reward,IF(D9&lt;=QBR_Lowest_Score,QBR_Max_Penalty,IF(D9&gt;=QBR__Threshold,QBR_Max_Reward*(D9-QBR__Threshold)/(QBR_Highest_Score-QBR__Threshold),QBR_Max_Penalty*((D9-QBR__Threshold)/(QBR_Lowest_Score-QBR__Threshold))))),4)</f>
        <v>-5.9999999999999995E-4</v>
      </c>
      <c r="F9" s="32">
        <f>ROUND(E9*C9,0)</f>
        <v>-132399</v>
      </c>
    </row>
    <row r="10" spans="1:8" s="1" customFormat="1" x14ac:dyDescent="0.5">
      <c r="A10" s="31">
        <v>210009</v>
      </c>
      <c r="B10" s="35" t="s">
        <v>45</v>
      </c>
      <c r="C10" s="30">
        <v>1818903394.6007323</v>
      </c>
      <c r="D10" s="34">
        <f>VLOOKUP(A10,'[1]FINAL SCORES'!A$13:P$53,14,FALSE)</f>
        <v>0.38290000000000002</v>
      </c>
      <c r="E10" s="33">
        <f>ROUND(IF(D10&gt;=QBR_Highest_Score,QBR_Max_Reward,IF(D10&lt;=QBR_Lowest_Score,QBR_Max_Penalty,IF(D10&gt;=QBR__Threshold,QBR_Max_Reward*(D10-QBR__Threshold)/(QBR_Highest_Score-QBR__Threshold),QBR_Max_Penalty*((D10-QBR__Threshold)/(QBR_Lowest_Score-QBR__Threshold))))),4)</f>
        <v>2.5999999999999999E-3</v>
      </c>
      <c r="F10" s="32">
        <f>ROUND(E10*C10,0)</f>
        <v>4729149</v>
      </c>
    </row>
    <row r="11" spans="1:8" s="1" customFormat="1" x14ac:dyDescent="0.5">
      <c r="A11" s="35">
        <v>210011</v>
      </c>
      <c r="B11" s="35" t="s">
        <v>44</v>
      </c>
      <c r="C11" s="30">
        <v>254764484.17041704</v>
      </c>
      <c r="D11" s="34">
        <f>VLOOKUP(A11,'[1]FINAL SCORES'!A$13:P$53,14,FALSE)</f>
        <v>0.30420000000000003</v>
      </c>
      <c r="E11" s="33">
        <f>ROUND(IF(D11&gt;=QBR_Highest_Score,QBR_Max_Reward,IF(D11&lt;=QBR_Lowest_Score,QBR_Max_Penalty,IF(D11&gt;=QBR__Threshold,QBR_Max_Reward*(D11-QBR__Threshold)/(QBR_Highest_Score-QBR__Threshold),QBR_Max_Penalty*((D11-QBR__Threshold)/(QBR_Lowest_Score-QBR__Threshold))))),4)</f>
        <v>-1E-3</v>
      </c>
      <c r="F11" s="32">
        <f>ROUND(E11*C11,0)</f>
        <v>-254764</v>
      </c>
    </row>
    <row r="12" spans="1:8" s="1" customFormat="1" x14ac:dyDescent="0.5">
      <c r="A12" s="35">
        <v>210012</v>
      </c>
      <c r="B12" s="35" t="s">
        <v>43</v>
      </c>
      <c r="C12" s="30">
        <v>519012883.32696152</v>
      </c>
      <c r="D12" s="34">
        <f>VLOOKUP(A12,'[1]FINAL SCORES'!A$13:P$53,14,FALSE)</f>
        <v>0.11749999999999999</v>
      </c>
      <c r="E12" s="33">
        <f>ROUND(IF(D12&gt;=QBR_Highest_Score,QBR_Max_Reward,IF(D12&lt;=QBR_Lowest_Score,QBR_Max_Penalty,IF(D12&gt;=QBR__Threshold,QBR_Max_Reward*(D12-QBR__Threshold)/(QBR_Highest_Score-QBR__Threshold),QBR_Max_Penalty*((D12-QBR__Threshold)/(QBR_Lowest_Score-QBR__Threshold))))),4)</f>
        <v>-1.2699999999999999E-2</v>
      </c>
      <c r="F12" s="32">
        <f>ROUND(E12*C12,0)</f>
        <v>-6591464</v>
      </c>
    </row>
    <row r="13" spans="1:8" s="1" customFormat="1" x14ac:dyDescent="0.5">
      <c r="A13" s="35">
        <v>210015</v>
      </c>
      <c r="B13" s="35" t="s">
        <v>42</v>
      </c>
      <c r="C13" s="30">
        <v>371862301.59074455</v>
      </c>
      <c r="D13" s="34">
        <f>VLOOKUP(A13,'[1]FINAL SCORES'!A$13:P$53,14,FALSE)</f>
        <v>0.27500000000000002</v>
      </c>
      <c r="E13" s="33">
        <f>ROUND(IF(D13&gt;=QBR_Highest_Score,QBR_Max_Reward,IF(D13&lt;=QBR_Lowest_Score,QBR_Max_Penalty,IF(D13&gt;=QBR__Threshold,QBR_Max_Reward*(D13-QBR__Threshold)/(QBR_Highest_Score-QBR__Threshold),QBR_Max_Penalty*((D13-QBR__Threshold)/(QBR_Lowest_Score-QBR__Threshold))))),4)</f>
        <v>-2.8E-3</v>
      </c>
      <c r="F13" s="32">
        <f>ROUND(E13*C13,0)</f>
        <v>-1041214</v>
      </c>
    </row>
    <row r="14" spans="1:8" s="1" customFormat="1" x14ac:dyDescent="0.5">
      <c r="A14" s="35">
        <v>210016</v>
      </c>
      <c r="B14" s="35" t="s">
        <v>41</v>
      </c>
      <c r="C14" s="30">
        <v>242890871.86439809</v>
      </c>
      <c r="D14" s="34">
        <f>VLOOKUP(A14,'[1]FINAL SCORES'!A$13:P$53,14,FALSE)</f>
        <v>0.27600000000000002</v>
      </c>
      <c r="E14" s="33">
        <f>ROUND(IF(D14&gt;=QBR_Highest_Score,QBR_Max_Reward,IF(D14&lt;=QBR_Lowest_Score,QBR_Max_Penalty,IF(D14&gt;=QBR__Threshold,QBR_Max_Reward*(D14-QBR__Threshold)/(QBR_Highest_Score-QBR__Threshold),QBR_Max_Penalty*((D14-QBR__Threshold)/(QBR_Lowest_Score-QBR__Threshold))))),4)</f>
        <v>-2.8E-3</v>
      </c>
      <c r="F14" s="32">
        <f>ROUND(E14*C14,0)</f>
        <v>-680094</v>
      </c>
    </row>
    <row r="15" spans="1:8" s="1" customFormat="1" x14ac:dyDescent="0.5">
      <c r="A15" s="35">
        <v>210017</v>
      </c>
      <c r="B15" s="35" t="s">
        <v>40</v>
      </c>
      <c r="C15" s="30">
        <v>28988188.907371815</v>
      </c>
      <c r="D15" s="34">
        <f>VLOOKUP(A15,'[1]FINAL SCORES'!A$13:P$53,14,FALSE)</f>
        <v>0.65149999999999997</v>
      </c>
      <c r="E15" s="33">
        <f>ROUND(IF(D15&gt;=QBR_Highest_Score,QBR_Max_Reward,IF(D15&lt;=QBR_Lowest_Score,QBR_Max_Penalty,IF(D15&gt;=QBR__Threshold,QBR_Max_Reward*(D15-QBR__Threshold)/(QBR_Highest_Score-QBR__Threshold),QBR_Max_Penalty*((D15-QBR__Threshold)/(QBR_Lowest_Score-QBR__Threshold))))),4)</f>
        <v>1.38E-2</v>
      </c>
      <c r="F15" s="32">
        <f>ROUND(E15*C15,0)</f>
        <v>400037</v>
      </c>
    </row>
    <row r="16" spans="1:8" s="1" customFormat="1" x14ac:dyDescent="0.5">
      <c r="A16" s="35">
        <v>210018</v>
      </c>
      <c r="B16" s="35" t="s">
        <v>39</v>
      </c>
      <c r="C16" s="30">
        <v>96052027.906504214</v>
      </c>
      <c r="D16" s="34">
        <f>VLOOKUP(A16,'[1]FINAL SCORES'!A$13:P$53,14,FALSE)</f>
        <v>0.376</v>
      </c>
      <c r="E16" s="33">
        <f>ROUND(IF(D16&gt;=QBR_Highest_Score,QBR_Max_Reward,IF(D16&lt;=QBR_Lowest_Score,QBR_Max_Penalty,IF(D16&gt;=QBR__Threshold,QBR_Max_Reward*(D16-QBR__Threshold)/(QBR_Highest_Score-QBR__Threshold),QBR_Max_Penalty*((D16-QBR__Threshold)/(QBR_Lowest_Score-QBR__Threshold))))),4)</f>
        <v>2.3E-3</v>
      </c>
      <c r="F16" s="32">
        <f>ROUND(E16*C16,0)</f>
        <v>220920</v>
      </c>
    </row>
    <row r="17" spans="1:6" s="1" customFormat="1" x14ac:dyDescent="0.5">
      <c r="A17" s="35">
        <v>210019</v>
      </c>
      <c r="B17" s="35" t="s">
        <v>38</v>
      </c>
      <c r="C17" s="30">
        <v>350375491.02988094</v>
      </c>
      <c r="D17" s="34">
        <f>VLOOKUP(A17,'[1]FINAL SCORES'!A$13:P$53,14,FALSE)</f>
        <v>0.2742</v>
      </c>
      <c r="E17" s="33">
        <f>ROUND(IF(D17&gt;=QBR_Highest_Score,QBR_Max_Reward,IF(D17&lt;=QBR_Lowest_Score,QBR_Max_Penalty,IF(D17&gt;=QBR__Threshold,QBR_Max_Reward*(D17-QBR__Threshold)/(QBR_Highest_Score-QBR__Threshold),QBR_Max_Penalty*((D17-QBR__Threshold)/(QBR_Lowest_Score-QBR__Threshold))))),4)</f>
        <v>-2.8999999999999998E-3</v>
      </c>
      <c r="F17" s="32">
        <f>ROUND(E17*C17,0)</f>
        <v>-1016089</v>
      </c>
    </row>
    <row r="18" spans="1:6" s="1" customFormat="1" x14ac:dyDescent="0.5">
      <c r="A18" s="35">
        <v>210022</v>
      </c>
      <c r="B18" s="35" t="s">
        <v>37</v>
      </c>
      <c r="C18" s="30">
        <v>249484035.15865654</v>
      </c>
      <c r="D18" s="34">
        <f>VLOOKUP(A18,'[1]FINAL SCORES'!A$13:P$53,14,FALSE)</f>
        <v>0.1696</v>
      </c>
      <c r="E18" s="33">
        <f>ROUND(IF(D18&gt;=QBR_Highest_Score,QBR_Max_Reward,IF(D18&lt;=QBR_Lowest_Score,QBR_Max_Penalty,IF(D18&gt;=QBR__Threshold,QBR_Max_Reward*(D18-QBR__Threshold)/(QBR_Highest_Score-QBR__Threshold),QBR_Max_Penalty*((D18-QBR__Threshold)/(QBR_Lowest_Score-QBR__Threshold))))),4)</f>
        <v>-9.4000000000000004E-3</v>
      </c>
      <c r="F18" s="32">
        <f>ROUND(E18*C18,0)</f>
        <v>-2345150</v>
      </c>
    </row>
    <row r="19" spans="1:6" s="1" customFormat="1" x14ac:dyDescent="0.5">
      <c r="A19" s="35">
        <v>210023</v>
      </c>
      <c r="B19" s="35" t="s">
        <v>36</v>
      </c>
      <c r="C19" s="30">
        <v>367930453.54061693</v>
      </c>
      <c r="D19" s="34">
        <f>VLOOKUP(A19,'[1]FINAL SCORES'!A$13:P$53,14,FALSE)</f>
        <v>0.25829999999999997</v>
      </c>
      <c r="E19" s="33">
        <f>ROUND(IF(D19&gt;=QBR_Highest_Score,QBR_Max_Reward,IF(D19&lt;=QBR_Lowest_Score,QBR_Max_Penalty,IF(D19&gt;=QBR__Threshold,QBR_Max_Reward*(D19-QBR__Threshold)/(QBR_Highest_Score-QBR__Threshold),QBR_Max_Penalty*((D19-QBR__Threshold)/(QBR_Lowest_Score-QBR__Threshold))))),4)</f>
        <v>-3.8999999999999998E-3</v>
      </c>
      <c r="F19" s="32">
        <f>ROUND(E19*C19,0)</f>
        <v>-1434929</v>
      </c>
    </row>
    <row r="20" spans="1:6" s="1" customFormat="1" x14ac:dyDescent="0.5">
      <c r="A20" s="35">
        <v>210024</v>
      </c>
      <c r="B20" s="35" t="s">
        <v>35</v>
      </c>
      <c r="C20" s="30">
        <v>267917283.44321227</v>
      </c>
      <c r="D20" s="34">
        <f>VLOOKUP(A20,'[1]FINAL SCORES'!A$13:P$53,14,FALSE)</f>
        <v>0.38850000000000001</v>
      </c>
      <c r="E20" s="33">
        <f>ROUND(IF(D20&gt;=QBR_Highest_Score,QBR_Max_Reward,IF(D20&lt;=QBR_Lowest_Score,QBR_Max_Penalty,IF(D20&gt;=QBR__Threshold,QBR_Max_Reward*(D20-QBR__Threshold)/(QBR_Highest_Score-QBR__Threshold),QBR_Max_Penalty*((D20-QBR__Threshold)/(QBR_Lowest_Score-QBR__Threshold))))),4)</f>
        <v>2.8999999999999998E-3</v>
      </c>
      <c r="F20" s="32">
        <f>ROUND(E20*C20,0)</f>
        <v>776960</v>
      </c>
    </row>
    <row r="21" spans="1:6" s="1" customFormat="1" x14ac:dyDescent="0.5">
      <c r="A21" s="35">
        <v>210027</v>
      </c>
      <c r="B21" s="35" t="s">
        <v>34</v>
      </c>
      <c r="C21" s="30">
        <v>183379828.84085968</v>
      </c>
      <c r="D21" s="34">
        <f>VLOOKUP(A21,'[1]FINAL SCORES'!A$13:P$53,14,FALSE)</f>
        <v>0.38379999999999997</v>
      </c>
      <c r="E21" s="33">
        <f>ROUND(IF(D21&gt;=QBR_Highest_Score,QBR_Max_Reward,IF(D21&lt;=QBR_Lowest_Score,QBR_Max_Penalty,IF(D21&gt;=QBR__Threshold,QBR_Max_Reward*(D21-QBR__Threshold)/(QBR_Highest_Score-QBR__Threshold),QBR_Max_Penalty*((D21-QBR__Threshold)/(QBR_Lowest_Score-QBR__Threshold))))),4)</f>
        <v>2.7000000000000001E-3</v>
      </c>
      <c r="F21" s="32">
        <f>ROUND(E21*C21,0)</f>
        <v>495126</v>
      </c>
    </row>
    <row r="22" spans="1:6" s="1" customFormat="1" x14ac:dyDescent="0.5">
      <c r="A22" s="35">
        <v>210028</v>
      </c>
      <c r="B22" s="35" t="s">
        <v>33</v>
      </c>
      <c r="C22" s="30">
        <v>100479484.71027109</v>
      </c>
      <c r="D22" s="34">
        <f>VLOOKUP(A22,'[1]FINAL SCORES'!A$13:P$53,14,FALSE)</f>
        <v>0.44130000000000003</v>
      </c>
      <c r="E22" s="33">
        <f>ROUND(IF(D22&gt;=QBR_Highest_Score,QBR_Max_Reward,IF(D22&lt;=QBR_Lowest_Score,QBR_Max_Penalty,IF(D22&gt;=QBR__Threshold,QBR_Max_Reward*(D22-QBR__Threshold)/(QBR_Highest_Score-QBR__Threshold),QBR_Max_Penalty*((D22-QBR__Threshold)/(QBR_Lowest_Score-QBR__Threshold))))),4)</f>
        <v>5.1000000000000004E-3</v>
      </c>
      <c r="F22" s="32">
        <f>ROUND(E22*C22,0)</f>
        <v>512445</v>
      </c>
    </row>
    <row r="23" spans="1:6" s="1" customFormat="1" x14ac:dyDescent="0.5">
      <c r="A23" s="35">
        <v>210029</v>
      </c>
      <c r="B23" s="35" t="s">
        <v>32</v>
      </c>
      <c r="C23" s="30">
        <v>471786217.55591047</v>
      </c>
      <c r="D23" s="34">
        <f>VLOOKUP(A23,'[1]FINAL SCORES'!A$13:P$53,14,FALSE)</f>
        <v>0.23769999999999999</v>
      </c>
      <c r="E23" s="33">
        <f>ROUND(IF(D23&gt;=QBR_Highest_Score,QBR_Max_Reward,IF(D23&lt;=QBR_Lowest_Score,QBR_Max_Penalty,IF(D23&gt;=QBR__Threshold,QBR_Max_Reward*(D23-QBR__Threshold)/(QBR_Highest_Score-QBR__Threshold),QBR_Max_Penalty*((D23-QBR__Threshold)/(QBR_Lowest_Score-QBR__Threshold))))),4)</f>
        <v>-5.1000000000000004E-3</v>
      </c>
      <c r="F23" s="32">
        <f>ROUND(E23*C23,0)</f>
        <v>-2406110</v>
      </c>
    </row>
    <row r="24" spans="1:6" s="1" customFormat="1" x14ac:dyDescent="0.5">
      <c r="A24" s="35">
        <v>210032</v>
      </c>
      <c r="B24" s="35" t="s">
        <v>31</v>
      </c>
      <c r="C24" s="30">
        <v>84802922.167348281</v>
      </c>
      <c r="D24" s="34">
        <f>VLOOKUP(A24,'[1]FINAL SCORES'!A$13:P$53,14,FALSE)</f>
        <v>0.28499999999999998</v>
      </c>
      <c r="E24" s="33">
        <f>ROUND(IF(D24&gt;=QBR_Highest_Score,QBR_Max_Reward,IF(D24&lt;=QBR_Lowest_Score,QBR_Max_Penalty,IF(D24&gt;=QBR__Threshold,QBR_Max_Reward*(D24-QBR__Threshold)/(QBR_Highest_Score-QBR__Threshold),QBR_Max_Penalty*((D24-QBR__Threshold)/(QBR_Lowest_Score-QBR__Threshold))))),4)</f>
        <v>-2.2000000000000001E-3</v>
      </c>
      <c r="F24" s="32">
        <f>ROUND(E24*C24,0)</f>
        <v>-186566</v>
      </c>
    </row>
    <row r="25" spans="1:6" s="1" customFormat="1" x14ac:dyDescent="0.5">
      <c r="A25" s="35">
        <v>210033</v>
      </c>
      <c r="B25" s="35" t="s">
        <v>30</v>
      </c>
      <c r="C25" s="30">
        <v>162844958.77056196</v>
      </c>
      <c r="D25" s="34">
        <f>VLOOKUP(A25,'[1]FINAL SCORES'!A$13:P$53,14,FALSE)</f>
        <v>0.35170000000000001</v>
      </c>
      <c r="E25" s="33">
        <f>ROUND(IF(D25&gt;=QBR_Highest_Score,QBR_Max_Reward,IF(D25&lt;=QBR_Lowest_Score,QBR_Max_Penalty,IF(D25&gt;=QBR__Threshold,QBR_Max_Reward*(D25-QBR__Threshold)/(QBR_Highest_Score-QBR__Threshold),QBR_Max_Penalty*((D25-QBR__Threshold)/(QBR_Lowest_Score-QBR__Threshold))))),4)</f>
        <v>1.2999999999999999E-3</v>
      </c>
      <c r="F25" s="32">
        <f>ROUND(E25*C25,0)</f>
        <v>211698</v>
      </c>
    </row>
    <row r="26" spans="1:6" s="1" customFormat="1" x14ac:dyDescent="0.5">
      <c r="A26" s="35">
        <v>210034</v>
      </c>
      <c r="B26" s="35" t="s">
        <v>29</v>
      </c>
      <c r="C26" s="30">
        <v>128234465.02164324</v>
      </c>
      <c r="D26" s="34">
        <f>VLOOKUP(A26,'[1]FINAL SCORES'!A$13:P$53,14,FALSE)</f>
        <v>0.47149999999999997</v>
      </c>
      <c r="E26" s="33">
        <f>ROUND(IF(D26&gt;=QBR_Highest_Score,QBR_Max_Reward,IF(D26&lt;=QBR_Lowest_Score,QBR_Max_Penalty,IF(D26&gt;=QBR__Threshold,QBR_Max_Reward*(D26-QBR__Threshold)/(QBR_Highest_Score-QBR__Threshold),QBR_Max_Penalty*((D26-QBR__Threshold)/(QBR_Lowest_Score-QBR__Threshold))))),4)</f>
        <v>6.3E-3</v>
      </c>
      <c r="F26" s="32">
        <f>ROUND(E26*C26,0)</f>
        <v>807877</v>
      </c>
    </row>
    <row r="27" spans="1:6" s="1" customFormat="1" x14ac:dyDescent="0.5">
      <c r="A27" s="35">
        <v>210035</v>
      </c>
      <c r="B27" s="35" t="s">
        <v>28</v>
      </c>
      <c r="C27" s="30">
        <v>97586229.04406479</v>
      </c>
      <c r="D27" s="34">
        <f>VLOOKUP(A27,'[1]FINAL SCORES'!A$13:P$53,14,FALSE)</f>
        <v>0.41310000000000002</v>
      </c>
      <c r="E27" s="33">
        <f>ROUND(IF(D27&gt;=QBR_Highest_Score,QBR_Max_Reward,IF(D27&lt;=QBR_Lowest_Score,QBR_Max_Penalty,IF(D27&gt;=QBR__Threshold,QBR_Max_Reward*(D27-QBR__Threshold)/(QBR_Highest_Score-QBR__Threshold),QBR_Max_Penalty*((D27-QBR__Threshold)/(QBR_Lowest_Score-QBR__Threshold))))),4)</f>
        <v>3.8999999999999998E-3</v>
      </c>
      <c r="F27" s="32">
        <f>ROUND(E27*C27,0)</f>
        <v>380586</v>
      </c>
    </row>
    <row r="28" spans="1:6" s="1" customFormat="1" ht="18.75" customHeight="1" x14ac:dyDescent="0.5">
      <c r="A28" s="35">
        <v>210037</v>
      </c>
      <c r="B28" s="35" t="s">
        <v>27</v>
      </c>
      <c r="C28" s="30">
        <v>123617438.92921548</v>
      </c>
      <c r="D28" s="34">
        <f>VLOOKUP(A28,'[1]FINAL SCORES'!A$13:P$53,14,FALSE)</f>
        <v>0.30669999999999997</v>
      </c>
      <c r="E28" s="33">
        <f>ROUND(IF(D28&gt;=QBR_Highest_Score,QBR_Max_Reward,IF(D28&lt;=QBR_Lowest_Score,QBR_Max_Penalty,IF(D28&gt;=QBR__Threshold,QBR_Max_Reward*(D28-QBR__Threshold)/(QBR_Highest_Score-QBR__Threshold),QBR_Max_Penalty*((D28-QBR__Threshold)/(QBR_Lowest_Score-QBR__Threshold))))),4)</f>
        <v>-8.0000000000000004E-4</v>
      </c>
      <c r="F28" s="32">
        <f>ROUND(E28*C28,0)</f>
        <v>-98894</v>
      </c>
    </row>
    <row r="29" spans="1:6" s="1" customFormat="1" x14ac:dyDescent="0.5">
      <c r="A29" s="35">
        <v>210038</v>
      </c>
      <c r="B29" s="35" t="s">
        <v>26</v>
      </c>
      <c r="C29" s="30">
        <v>140418655.58721641</v>
      </c>
      <c r="D29" s="34">
        <f>VLOOKUP(A29,'[1]FINAL SCORES'!A$13:P$53,14,FALSE)</f>
        <v>0.33150000000000002</v>
      </c>
      <c r="E29" s="33">
        <f>ROUND(IF(D29&gt;=QBR_Highest_Score,QBR_Max_Reward,IF(D29&lt;=QBR_Lowest_Score,QBR_Max_Penalty,IF(D29&gt;=QBR__Threshold,QBR_Max_Reward*(D29-QBR__Threshold)/(QBR_Highest_Score-QBR__Threshold),QBR_Max_Penalty*((D29-QBR__Threshold)/(QBR_Lowest_Score-QBR__Threshold))))),4)</f>
        <v>5.0000000000000001E-4</v>
      </c>
      <c r="F29" s="32">
        <f>ROUND(E29*C29,0)</f>
        <v>70209</v>
      </c>
    </row>
    <row r="30" spans="1:6" s="1" customFormat="1" x14ac:dyDescent="0.5">
      <c r="A30" s="35">
        <v>210039</v>
      </c>
      <c r="B30" s="35" t="s">
        <v>25</v>
      </c>
      <c r="C30" s="30">
        <v>80925063.895801395</v>
      </c>
      <c r="D30" s="34">
        <f>VLOOKUP(A30,'[1]FINAL SCORES'!A$13:P$53,14,FALSE)</f>
        <v>0.56940000000000002</v>
      </c>
      <c r="E30" s="33">
        <f>ROUND(IF(D30&gt;=QBR_Highest_Score,QBR_Max_Reward,IF(D30&lt;=QBR_Lowest_Score,QBR_Max_Penalty,IF(D30&gt;=QBR__Threshold,QBR_Max_Reward*(D30-QBR__Threshold)/(QBR_Highest_Score-QBR__Threshold),QBR_Max_Penalty*((D30-QBR__Threshold)/(QBR_Lowest_Score-QBR__Threshold))))),4)</f>
        <v>1.04E-2</v>
      </c>
      <c r="F30" s="32">
        <f>ROUND(E30*C30,0)</f>
        <v>841621</v>
      </c>
    </row>
    <row r="31" spans="1:6" s="1" customFormat="1" x14ac:dyDescent="0.5">
      <c r="A31" s="35">
        <v>210040</v>
      </c>
      <c r="B31" s="35" t="s">
        <v>24</v>
      </c>
      <c r="C31" s="30">
        <v>160861386.99006546</v>
      </c>
      <c r="D31" s="34">
        <f>VLOOKUP(A31,'[1]FINAL SCORES'!A$13:P$53,14,FALSE)</f>
        <v>0.26750000000000002</v>
      </c>
      <c r="E31" s="33">
        <f>ROUND(IF(D31&gt;=QBR_Highest_Score,QBR_Max_Reward,IF(D31&lt;=QBR_Lowest_Score,QBR_Max_Penalty,IF(D31&gt;=QBR__Threshold,QBR_Max_Reward*(D31-QBR__Threshold)/(QBR_Highest_Score-QBR__Threshold),QBR_Max_Penalty*((D31-QBR__Threshold)/(QBR_Lowest_Score-QBR__Threshold))))),4)</f>
        <v>-3.3E-3</v>
      </c>
      <c r="F31" s="32">
        <f>ROUND(E31*C31,0)</f>
        <v>-530843</v>
      </c>
    </row>
    <row r="32" spans="1:6" s="1" customFormat="1" x14ac:dyDescent="0.5">
      <c r="A32" s="35">
        <v>210043</v>
      </c>
      <c r="B32" s="35" t="s">
        <v>23</v>
      </c>
      <c r="C32" s="30">
        <v>325584008.88370675</v>
      </c>
      <c r="D32" s="34">
        <f>VLOOKUP(A32,'[1]FINAL SCORES'!A$13:P$53,14,FALSE)</f>
        <v>0.32650000000000001</v>
      </c>
      <c r="E32" s="33">
        <f>ROUND(IF(D32&gt;=QBR_Highest_Score,QBR_Max_Reward,IF(D32&lt;=QBR_Lowest_Score,QBR_Max_Penalty,IF(D32&gt;=QBR__Threshold,QBR_Max_Reward*(D32-QBR__Threshold)/(QBR_Highest_Score-QBR__Threshold),QBR_Max_Penalty*((D32-QBR__Threshold)/(QBR_Lowest_Score-QBR__Threshold))))),4)</f>
        <v>2.9999999999999997E-4</v>
      </c>
      <c r="F32" s="32">
        <f>ROUND(E32*C32,0)</f>
        <v>97675</v>
      </c>
    </row>
    <row r="33" spans="1:6" s="1" customFormat="1" x14ac:dyDescent="0.5">
      <c r="A33" s="35">
        <v>210044</v>
      </c>
      <c r="B33" s="35" t="s">
        <v>22</v>
      </c>
      <c r="C33" s="30">
        <v>263774654.90000576</v>
      </c>
      <c r="D33" s="34">
        <f>VLOOKUP(A33,'[1]FINAL SCORES'!A$13:P$53,14,FALSE)</f>
        <v>0.28000000000000003</v>
      </c>
      <c r="E33" s="33">
        <f>ROUND(IF(D33&gt;=QBR_Highest_Score,QBR_Max_Reward,IF(D33&lt;=QBR_Lowest_Score,QBR_Max_Penalty,IF(D33&gt;=QBR__Threshold,QBR_Max_Reward*(D33-QBR__Threshold)/(QBR_Highest_Score-QBR__Threshold),QBR_Max_Penalty*((D33-QBR__Threshold)/(QBR_Lowest_Score-QBR__Threshold))))),4)</f>
        <v>-2.5000000000000001E-3</v>
      </c>
      <c r="F33" s="32">
        <f>ROUND(E33*C33,0)</f>
        <v>-659437</v>
      </c>
    </row>
    <row r="34" spans="1:6" s="1" customFormat="1" x14ac:dyDescent="0.5">
      <c r="A34" s="35">
        <v>210048</v>
      </c>
      <c r="B34" s="35" t="s">
        <v>21</v>
      </c>
      <c r="C34" s="30">
        <v>220287562.06632188</v>
      </c>
      <c r="D34" s="34">
        <f>VLOOKUP(A34,'[1]FINAL SCORES'!A$13:P$53,14,FALSE)</f>
        <v>0.27250000000000002</v>
      </c>
      <c r="E34" s="33">
        <f>ROUND(IF(D34&gt;=QBR_Highest_Score,QBR_Max_Reward,IF(D34&lt;=QBR_Lowest_Score,QBR_Max_Penalty,IF(D34&gt;=QBR__Threshold,QBR_Max_Reward*(D34-QBR__Threshold)/(QBR_Highest_Score-QBR__Threshold),QBR_Max_Penalty*((D34-QBR__Threshold)/(QBR_Lowest_Score-QBR__Threshold))))),4)</f>
        <v>-3.0000000000000001E-3</v>
      </c>
      <c r="F34" s="32">
        <f>ROUND(E34*C34,0)</f>
        <v>-660863</v>
      </c>
    </row>
    <row r="35" spans="1:6" s="1" customFormat="1" x14ac:dyDescent="0.5">
      <c r="A35" s="35">
        <v>210049</v>
      </c>
      <c r="B35" s="35" t="s">
        <v>20</v>
      </c>
      <c r="C35" s="30">
        <v>236862561.59017706</v>
      </c>
      <c r="D35" s="34">
        <f>VLOOKUP(A35,'[1]FINAL SCORES'!A$13:P$53,14,FALSE)</f>
        <v>0.3</v>
      </c>
      <c r="E35" s="33">
        <f>ROUND(IF(D35&gt;=QBR_Highest_Score,QBR_Max_Reward,IF(D35&lt;=QBR_Lowest_Score,QBR_Max_Penalty,IF(D35&gt;=QBR__Threshold,QBR_Max_Reward*(D35-QBR__Threshold)/(QBR_Highest_Score-QBR__Threshold),QBR_Max_Penalty*((D35-QBR__Threshold)/(QBR_Lowest_Score-QBR__Threshold))))),4)</f>
        <v>-1.2999999999999999E-3</v>
      </c>
      <c r="F35" s="32">
        <f>ROUND(E35*C35,0)</f>
        <v>-307921</v>
      </c>
    </row>
    <row r="36" spans="1:6" s="1" customFormat="1" x14ac:dyDescent="0.5">
      <c r="A36" s="35">
        <v>210051</v>
      </c>
      <c r="B36" s="35" t="s">
        <v>19</v>
      </c>
      <c r="C36" s="30">
        <v>187232106.48240566</v>
      </c>
      <c r="D36" s="34">
        <f>VLOOKUP(A36,'[1]FINAL SCORES'!A$13:P$53,14,FALSE)</f>
        <v>0.31019999999999998</v>
      </c>
      <c r="E36" s="33">
        <f>ROUND(IF(D36&gt;=QBR_Highest_Score,QBR_Max_Reward,IF(D36&lt;=QBR_Lowest_Score,QBR_Max_Penalty,IF(D36&gt;=QBR__Threshold,QBR_Max_Reward*(D36-QBR__Threshold)/(QBR_Highest_Score-QBR__Threshold),QBR_Max_Penalty*((D36-QBR__Threshold)/(QBR_Lowest_Score-QBR__Threshold))))),4)</f>
        <v>-5.9999999999999995E-4</v>
      </c>
      <c r="F36" s="32">
        <f>ROUND(E36*C36,0)</f>
        <v>-112339</v>
      </c>
    </row>
    <row r="37" spans="1:6" s="1" customFormat="1" x14ac:dyDescent="0.5">
      <c r="A37" s="35">
        <v>210056</v>
      </c>
      <c r="B37" s="35" t="s">
        <v>18</v>
      </c>
      <c r="C37" s="30">
        <v>186628390.72624695</v>
      </c>
      <c r="D37" s="34">
        <f>VLOOKUP(A37,'[1]FINAL SCORES'!A$13:P$53,14,FALSE)</f>
        <v>0.36670000000000003</v>
      </c>
      <c r="E37" s="33">
        <f>ROUND(IF(D37&gt;=QBR_Highest_Score,QBR_Max_Reward,IF(D37&lt;=QBR_Lowest_Score,QBR_Max_Penalty,IF(D37&gt;=QBR__Threshold,QBR_Max_Reward*(D37-QBR__Threshold)/(QBR_Highest_Score-QBR__Threshold),QBR_Max_Penalty*((D37-QBR__Threshold)/(QBR_Lowest_Score-QBR__Threshold))))),4)</f>
        <v>1.9E-3</v>
      </c>
      <c r="F37" s="32">
        <f>ROUND(E37*C37,0)</f>
        <v>354594</v>
      </c>
    </row>
    <row r="38" spans="1:6" s="1" customFormat="1" x14ac:dyDescent="0.5">
      <c r="A38" s="35">
        <v>210057</v>
      </c>
      <c r="B38" s="35" t="s">
        <v>17</v>
      </c>
      <c r="C38" s="30">
        <v>333973100.14171338</v>
      </c>
      <c r="D38" s="34">
        <f>VLOOKUP(A38,'[1]FINAL SCORES'!A$13:P$53,14,FALSE)</f>
        <v>0.25829999999999997</v>
      </c>
      <c r="E38" s="33">
        <f>ROUND(IF(D38&gt;=QBR_Highest_Score,QBR_Max_Reward,IF(D38&lt;=QBR_Lowest_Score,QBR_Max_Penalty,IF(D38&gt;=QBR__Threshold,QBR_Max_Reward*(D38-QBR__Threshold)/(QBR_Highest_Score-QBR__Threshold),QBR_Max_Penalty*((D38-QBR__Threshold)/(QBR_Lowest_Score-QBR__Threshold))))),4)</f>
        <v>-3.8999999999999998E-3</v>
      </c>
      <c r="F38" s="32">
        <f>ROUND(E38*C38,0)</f>
        <v>-1302495</v>
      </c>
    </row>
    <row r="39" spans="1:6" s="1" customFormat="1" x14ac:dyDescent="0.5">
      <c r="A39" s="35">
        <v>210060</v>
      </c>
      <c r="B39" s="35" t="s">
        <v>16</v>
      </c>
      <c r="C39" s="30">
        <v>37782970.167521328</v>
      </c>
      <c r="D39" s="34">
        <f>VLOOKUP(A39,'[1]FINAL SCORES'!A$13:P$53,14,FALSE)</f>
        <v>0.18390000000000001</v>
      </c>
      <c r="E39" s="33">
        <f>ROUND(IF(D39&gt;=QBR_Highest_Score,QBR_Max_Reward,IF(D39&lt;=QBR_Lowest_Score,QBR_Max_Penalty,IF(D39&gt;=QBR__Threshold,QBR_Max_Reward*(D39-QBR__Threshold)/(QBR_Highest_Score-QBR__Threshold),QBR_Max_Penalty*((D39-QBR__Threshold)/(QBR_Lowest_Score-QBR__Threshold))))),4)</f>
        <v>-8.5000000000000006E-3</v>
      </c>
      <c r="F39" s="32">
        <f>ROUND(E39*C39,0)</f>
        <v>-321155</v>
      </c>
    </row>
    <row r="40" spans="1:6" s="1" customFormat="1" x14ac:dyDescent="0.5">
      <c r="A40" s="35">
        <v>210061</v>
      </c>
      <c r="B40" s="35" t="s">
        <v>15</v>
      </c>
      <c r="C40" s="30">
        <v>47434006.586457297</v>
      </c>
      <c r="D40" s="34">
        <f>VLOOKUP(A40,'[1]FINAL SCORES'!A$13:P$53,14,FALSE)</f>
        <v>0.39329999999999998</v>
      </c>
      <c r="E40" s="33">
        <f>ROUND(IF(D40&gt;=QBR_Highest_Score,QBR_Max_Reward,IF(D40&lt;=QBR_Lowest_Score,QBR_Max_Penalty,IF(D40&gt;=QBR__Threshold,QBR_Max_Reward*(D40-QBR__Threshold)/(QBR_Highest_Score-QBR__Threshold),QBR_Max_Penalty*((D40-QBR__Threshold)/(QBR_Lowest_Score-QBR__Threshold))))),4)</f>
        <v>3.0999999999999999E-3</v>
      </c>
      <c r="F40" s="32">
        <f>ROUND(E40*C40,0)</f>
        <v>147045</v>
      </c>
    </row>
    <row r="41" spans="1:6" s="1" customFormat="1" x14ac:dyDescent="0.5">
      <c r="A41" s="35">
        <v>210062</v>
      </c>
      <c r="B41" s="35" t="s">
        <v>14</v>
      </c>
      <c r="C41" s="30">
        <v>210921411.30316579</v>
      </c>
      <c r="D41" s="34">
        <f>VLOOKUP(A41,'[1]FINAL SCORES'!A$13:P$53,14,FALSE)</f>
        <v>0.25580000000000003</v>
      </c>
      <c r="E41" s="33">
        <f>ROUND(IF(D41&gt;=QBR_Highest_Score,QBR_Max_Reward,IF(D41&lt;=QBR_Lowest_Score,QBR_Max_Penalty,IF(D41&gt;=QBR__Threshold,QBR_Max_Reward*(D41-QBR__Threshold)/(QBR_Highest_Score-QBR__Threshold),QBR_Max_Penalty*((D41-QBR__Threshold)/(QBR_Lowest_Score-QBR__Threshold))))),4)</f>
        <v>-4.0000000000000001E-3</v>
      </c>
      <c r="F41" s="32">
        <f>ROUND(E41*C41,0)</f>
        <v>-843686</v>
      </c>
    </row>
    <row r="42" spans="1:6" s="1" customFormat="1" ht="15.6" customHeight="1" x14ac:dyDescent="0.5">
      <c r="A42" s="35">
        <v>210063</v>
      </c>
      <c r="B42" s="35" t="s">
        <v>13</v>
      </c>
      <c r="C42" s="30">
        <v>292568044.91055745</v>
      </c>
      <c r="D42" s="34">
        <f>VLOOKUP(A42,'[1]FINAL SCORES'!A$13:P$53,14,FALSE)</f>
        <v>0.37419999999999998</v>
      </c>
      <c r="E42" s="33">
        <f>ROUND(IF(D42&gt;=QBR_Highest_Score,QBR_Max_Reward,IF(D42&lt;=QBR_Lowest_Score,QBR_Max_Penalty,IF(D42&gt;=QBR__Threshold,QBR_Max_Reward*(D42-QBR__Threshold)/(QBR_Highest_Score-QBR__Threshold),QBR_Max_Penalty*((D42-QBR__Threshold)/(QBR_Lowest_Score-QBR__Threshold))))),4)</f>
        <v>2.3E-3</v>
      </c>
      <c r="F42" s="32">
        <f>ROUND(E42*C42,0)</f>
        <v>672907</v>
      </c>
    </row>
    <row r="43" spans="1:6" s="1" customFormat="1" ht="21" customHeight="1" x14ac:dyDescent="0.5">
      <c r="A43" s="35">
        <v>210065</v>
      </c>
      <c r="B43" s="35" t="s">
        <v>12</v>
      </c>
      <c r="C43" s="30">
        <v>94710747.828931466</v>
      </c>
      <c r="D43" s="34">
        <f>VLOOKUP(A43,'[1]FINAL SCORES'!A$13:P$53,14,FALSE)</f>
        <v>0.19</v>
      </c>
      <c r="E43" s="33">
        <f>ROUND(IF(D43&gt;=QBR_Highest_Score,QBR_Max_Reward,IF(D43&lt;=QBR_Lowest_Score,QBR_Max_Penalty,IF(D43&gt;=QBR__Threshold,QBR_Max_Reward*(D43-QBR__Threshold)/(QBR_Highest_Score-QBR__Threshold),QBR_Max_Penalty*((D43-QBR__Threshold)/(QBR_Lowest_Score-QBR__Threshold))))),4)</f>
        <v>-8.0999999999999996E-3</v>
      </c>
      <c r="F43" s="32">
        <f>ROUND(E43*C43,0)</f>
        <v>-767157</v>
      </c>
    </row>
    <row r="44" spans="1:6" s="1" customFormat="1" ht="21" customHeight="1" x14ac:dyDescent="0.5">
      <c r="A44" s="35"/>
      <c r="B44" s="35"/>
      <c r="C44" s="30"/>
      <c r="D44" s="34"/>
      <c r="E44" s="33"/>
      <c r="F44" s="32"/>
    </row>
    <row r="45" spans="1:6" s="1" customFormat="1" ht="21" customHeight="1" x14ac:dyDescent="0.5">
      <c r="A45" s="31"/>
      <c r="B45" s="31"/>
      <c r="C45" s="30"/>
      <c r="D45" s="29"/>
      <c r="E45" s="28"/>
      <c r="F45" s="28"/>
    </row>
    <row r="46" spans="1:6" s="1" customFormat="1" ht="25.35" customHeight="1" x14ac:dyDescent="0.5">
      <c r="A46" s="27"/>
      <c r="B46" s="26" t="s">
        <v>11</v>
      </c>
      <c r="C46" s="25">
        <f>SUM(C3:C44)</f>
        <v>11683416741.204531</v>
      </c>
      <c r="D46" s="24"/>
      <c r="E46" s="23"/>
      <c r="F46" s="22">
        <f>SUM(F3:F44)</f>
        <v>-22306441</v>
      </c>
    </row>
    <row r="47" spans="1:6" s="1" customFormat="1" x14ac:dyDescent="0.5">
      <c r="A47" s="21"/>
      <c r="B47" s="20"/>
      <c r="C47" s="19"/>
      <c r="D47" s="18"/>
      <c r="E47" s="4"/>
      <c r="F47" s="17">
        <f>F46/C46</f>
        <v>-1.9092395224875171E-3</v>
      </c>
    </row>
    <row r="48" spans="1:6" s="1" customFormat="1" x14ac:dyDescent="0.5">
      <c r="A48" s="6"/>
      <c r="B48" s="6"/>
      <c r="C48" s="16"/>
      <c r="D48" s="15"/>
      <c r="E48" s="4"/>
      <c r="F48" s="4"/>
    </row>
    <row r="49" spans="1:6" s="1" customFormat="1" x14ac:dyDescent="0.5">
      <c r="A49" s="6"/>
      <c r="B49" s="14" t="s">
        <v>10</v>
      </c>
      <c r="C49" s="14" t="s">
        <v>9</v>
      </c>
      <c r="D49" s="2"/>
      <c r="E49" s="11" t="s">
        <v>8</v>
      </c>
      <c r="F49" s="10">
        <f>SUMIF(F3:F44,"&lt;0")</f>
        <v>-33161828</v>
      </c>
    </row>
    <row r="50" spans="1:6" s="1" customFormat="1" x14ac:dyDescent="0.5">
      <c r="A50" s="6"/>
      <c r="B50" s="7" t="s">
        <v>7</v>
      </c>
      <c r="C50" s="7">
        <v>0</v>
      </c>
      <c r="D50" s="2"/>
      <c r="E50" s="13" t="s">
        <v>6</v>
      </c>
      <c r="F50" s="12">
        <f>F49/$C$46</f>
        <v>-2.8383672973888202E-3</v>
      </c>
    </row>
    <row r="51" spans="1:6" s="1" customFormat="1" x14ac:dyDescent="0.5">
      <c r="A51" s="6"/>
      <c r="B51" s="7" t="s">
        <v>5</v>
      </c>
      <c r="C51" s="7">
        <v>-0.02</v>
      </c>
      <c r="D51" s="2"/>
      <c r="E51" s="11" t="s">
        <v>4</v>
      </c>
      <c r="F51" s="10">
        <f>SUMIF(F3:F44,"&gt;0")</f>
        <v>10855387</v>
      </c>
    </row>
    <row r="52" spans="1:6" s="1" customFormat="1" x14ac:dyDescent="0.5">
      <c r="A52" s="6"/>
      <c r="B52" s="7" t="s">
        <v>3</v>
      </c>
      <c r="C52" s="7">
        <v>0.8</v>
      </c>
      <c r="D52" s="2"/>
      <c r="E52" s="9" t="s">
        <v>2</v>
      </c>
      <c r="F52" s="8">
        <f>F51/$C$46</f>
        <v>9.2912777490130314E-4</v>
      </c>
    </row>
    <row r="53" spans="1:6" s="1" customFormat="1" x14ac:dyDescent="0.5">
      <c r="A53" s="6"/>
      <c r="B53" s="7" t="s">
        <v>1</v>
      </c>
      <c r="C53" s="7">
        <v>0.02</v>
      </c>
      <c r="D53" s="5"/>
      <c r="E53" s="4"/>
      <c r="F53" s="4"/>
    </row>
    <row r="54" spans="1:6" s="1" customFormat="1" x14ac:dyDescent="0.5">
      <c r="A54" s="6"/>
      <c r="B54" s="7" t="s">
        <v>0</v>
      </c>
      <c r="C54" s="7">
        <v>0.32</v>
      </c>
      <c r="D54" s="5"/>
      <c r="E54" s="4"/>
      <c r="F54" s="4"/>
    </row>
    <row r="55" spans="1:6" s="1" customFormat="1" x14ac:dyDescent="0.5">
      <c r="A55" s="6"/>
      <c r="B55" s="6"/>
      <c r="C55" s="6"/>
      <c r="D55" s="5"/>
      <c r="E55" s="4"/>
      <c r="F55" s="4"/>
    </row>
    <row r="56" spans="1:6" s="1" customFormat="1" x14ac:dyDescent="0.5">
      <c r="A56" s="6"/>
      <c r="B56" s="3"/>
      <c r="C56" s="3"/>
      <c r="D56" s="5"/>
      <c r="E56" s="4"/>
      <c r="F56" s="4"/>
    </row>
    <row r="57" spans="1:6" s="1" customFormat="1" x14ac:dyDescent="0.5">
      <c r="A57" s="6"/>
      <c r="B57" s="3"/>
      <c r="C57" s="3"/>
      <c r="D57" s="5"/>
      <c r="E57" s="4"/>
      <c r="F57" s="4"/>
    </row>
    <row r="58" spans="1:6" s="1" customFormat="1" x14ac:dyDescent="0.5">
      <c r="A58" s="6"/>
      <c r="B58" s="3"/>
      <c r="C58" s="3"/>
      <c r="D58" s="5"/>
      <c r="E58" s="4"/>
      <c r="F58" s="4"/>
    </row>
    <row r="59" spans="1:6" s="1" customFormat="1" x14ac:dyDescent="0.5">
      <c r="A59" s="6"/>
      <c r="B59" s="3"/>
      <c r="C59" s="3"/>
      <c r="D59" s="5"/>
      <c r="E59" s="4"/>
      <c r="F59" s="4"/>
    </row>
    <row r="60" spans="1:6" s="1" customFormat="1" x14ac:dyDescent="0.5">
      <c r="A60" s="6"/>
      <c r="B60" s="3"/>
      <c r="C60" s="3"/>
      <c r="D60" s="5"/>
      <c r="E60" s="4"/>
      <c r="F60" s="4"/>
    </row>
    <row r="61" spans="1:6" s="1" customFormat="1" x14ac:dyDescent="0.5">
      <c r="A61" s="6"/>
      <c r="B61" s="3"/>
      <c r="C61" s="3"/>
      <c r="D61" s="5"/>
      <c r="E61" s="4"/>
      <c r="F61" s="4"/>
    </row>
  </sheetData>
  <autoFilter ref="A2:F44" xr:uid="{00000000-0009-0000-0000-000001000000}">
    <sortState xmlns:xlrd2="http://schemas.microsoft.com/office/spreadsheetml/2017/richdata2" ref="A3:F44">
      <sortCondition ref="A2:A44"/>
    </sortState>
  </autoFilter>
  <mergeCells count="1">
    <mergeCell ref="A1:C1"/>
  </mergeCells>
  <conditionalFormatting sqref="E3:E44">
    <cfRule type="colorScale" priority="1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F3:F44">
    <cfRule type="colorScale" priority="2">
      <colorScale>
        <cfvo type="min"/>
        <cfvo type="num" val="0"/>
        <cfvo type="max"/>
        <color rgb="FFF8696B"/>
        <color theme="0"/>
        <color rgb="FF63BE7B"/>
      </colorScale>
    </cfRule>
  </conditionalFormatting>
  <printOptions horizontalCentered="1" verticalCentered="1"/>
  <pageMargins left="0.2" right="0.2" top="0.25" bottom="0.25" header="0.3" footer="0.3"/>
  <pageSetup scale="55" orientation="landscape" r:id="rId1"/>
  <headerFooter>
    <oddFooter>&amp;CHSCRC Work Group Meeting
Feb 2, 2015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D3539AC-AA2B-436A-9E05-A8925713B599}"/>
</file>

<file path=customXml/itemProps2.xml><?xml version="1.0" encoding="utf-8"?>
<ds:datastoreItem xmlns:ds="http://schemas.openxmlformats.org/officeDocument/2006/customXml" ds:itemID="{C5D89E5C-6DB0-4A43-BB83-7FE45547E675}"/>
</file>

<file path=customXml/itemProps3.xml><?xml version="1.0" encoding="utf-8"?>
<ds:datastoreItem xmlns:ds="http://schemas.openxmlformats.org/officeDocument/2006/customXml" ds:itemID="{6D504951-D9F8-490D-847C-7D67895D57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QBR Revenue Adjustments (32)</vt:lpstr>
      <vt:lpstr>'QBR Revenue Adjustments (32)'!Print_Area</vt:lpstr>
      <vt:lpstr>'QBR Revenue Adjustments (32)'!QBR__Threshold</vt:lpstr>
      <vt:lpstr>'QBR Revenue Adjustments (32)'!QBR_Highest_Score</vt:lpstr>
      <vt:lpstr>'QBR Revenue Adjustments (32)'!QBR_Lowest_Score</vt:lpstr>
      <vt:lpstr>'QBR Revenue Adjustments (32)'!QBR_Max_Penalty</vt:lpstr>
      <vt:lpstr>'QBR Revenue Adjustments (32)'!QBR_Max_Reward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Princess Collins</dc:creator>
  <cp:lastModifiedBy>Princess Collins</cp:lastModifiedBy>
  <dcterms:created xsi:type="dcterms:W3CDTF">2025-01-02T17:52:47Z</dcterms:created>
  <dcterms:modified xsi:type="dcterms:W3CDTF">2025-01-02T17:54:54Z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