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dhscrc-my.sharepoint.com/personal/cwills_mdhscrc_onmicrosoft_com/Documents/Desktop/GME Education/2027/"/>
    </mc:Choice>
  </mc:AlternateContent>
  <xr:revisionPtr revIDLastSave="8" documentId="14_{08E1EBF2-BED7-4517-81FC-0930D24E613D}" xr6:coauthVersionLast="47" xr6:coauthVersionMax="47" xr10:uidLastSave="{15D2A901-D0C1-4DA6-B4F4-96DE278632C1}"/>
  <bookViews>
    <workbookView xWindow="28680" yWindow="-120" windowWidth="29040" windowHeight="15720" xr2:uid="{00000000-000D-0000-FFFF-FFFF00000000}"/>
  </bookViews>
  <sheets>
    <sheet name="Cover Sheet" sheetId="1" r:id="rId1"/>
    <sheet name="FY 2025 GME Calculation Sheet"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3eHYVevZC2OCLNXatyX4u9NpC0I033DIxeP5RFC/idM="/>
    </ext>
  </extLst>
</workbook>
</file>

<file path=xl/calcChain.xml><?xml version="1.0" encoding="utf-8"?>
<calcChain xmlns="http://schemas.openxmlformats.org/spreadsheetml/2006/main">
  <c r="H42" i="3" l="1"/>
  <c r="G42" i="3"/>
  <c r="F42" i="3"/>
  <c r="E42" i="3"/>
  <c r="C42" i="3"/>
  <c r="D42" i="3"/>
  <c r="H41" i="3"/>
  <c r="I41" i="3" s="1"/>
  <c r="E41" i="3"/>
  <c r="F40" i="3"/>
  <c r="E40" i="3"/>
  <c r="F39" i="3"/>
  <c r="E39" i="3"/>
  <c r="F38" i="3"/>
  <c r="E38" i="3"/>
  <c r="F37" i="3"/>
  <c r="E37" i="3"/>
  <c r="F36" i="3"/>
  <c r="E36" i="3"/>
  <c r="F35" i="3"/>
  <c r="H35" i="3" s="1"/>
  <c r="I35" i="3" s="1"/>
  <c r="E35" i="3"/>
  <c r="F34" i="3"/>
  <c r="H34" i="3" s="1"/>
  <c r="I34" i="3" s="1"/>
  <c r="E34" i="3"/>
  <c r="F33" i="3"/>
  <c r="E33" i="3"/>
  <c r="F32" i="3"/>
  <c r="H32" i="3" s="1"/>
  <c r="I32" i="3" s="1"/>
  <c r="E32" i="3"/>
  <c r="F31" i="3"/>
  <c r="E31" i="3"/>
  <c r="F30" i="3"/>
  <c r="H30" i="3" s="1"/>
  <c r="I30" i="3" s="1"/>
  <c r="E30" i="3"/>
  <c r="F29" i="3"/>
  <c r="H29" i="3" s="1"/>
  <c r="I29" i="3" s="1"/>
  <c r="E29" i="3"/>
  <c r="F28" i="3"/>
  <c r="H28" i="3" s="1"/>
  <c r="I28" i="3" s="1"/>
  <c r="E28" i="3"/>
  <c r="F27" i="3"/>
  <c r="E27" i="3"/>
  <c r="F26" i="3"/>
  <c r="E26" i="3"/>
  <c r="F25" i="3"/>
  <c r="E25" i="3"/>
  <c r="K21" i="3"/>
  <c r="I21" i="3"/>
  <c r="F21" i="3"/>
  <c r="E21" i="3"/>
  <c r="D21" i="3"/>
  <c r="C21" i="3"/>
  <c r="I20" i="3"/>
  <c r="J20" i="3" s="1"/>
  <c r="L20" i="3" s="1"/>
  <c r="G20" i="3"/>
  <c r="I19" i="3"/>
  <c r="J19" i="3" s="1"/>
  <c r="L19" i="3" s="1"/>
  <c r="G40" i="3" s="1"/>
  <c r="G19" i="3"/>
  <c r="I18" i="3"/>
  <c r="J18" i="3" s="1"/>
  <c r="L18" i="3" s="1"/>
  <c r="G39" i="3" s="1"/>
  <c r="G18" i="3"/>
  <c r="I17" i="3"/>
  <c r="J17" i="3" s="1"/>
  <c r="L17" i="3" s="1"/>
  <c r="G38" i="3" s="1"/>
  <c r="G17" i="3"/>
  <c r="I16" i="3"/>
  <c r="J16" i="3" s="1"/>
  <c r="L16" i="3" s="1"/>
  <c r="G37" i="3" s="1"/>
  <c r="G16" i="3"/>
  <c r="I15" i="3"/>
  <c r="J15" i="3" s="1"/>
  <c r="L15" i="3" s="1"/>
  <c r="G36" i="3" s="1"/>
  <c r="H36" i="3" s="1"/>
  <c r="I36" i="3" s="1"/>
  <c r="G15" i="3"/>
  <c r="I14" i="3"/>
  <c r="J14" i="3" s="1"/>
  <c r="L14" i="3" s="1"/>
  <c r="G35" i="3" s="1"/>
  <c r="G14" i="3"/>
  <c r="I13" i="3"/>
  <c r="J13" i="3" s="1"/>
  <c r="L13" i="3" s="1"/>
  <c r="G34" i="3" s="1"/>
  <c r="G13" i="3"/>
  <c r="I12" i="3"/>
  <c r="J12" i="3" s="1"/>
  <c r="L12" i="3" s="1"/>
  <c r="G33" i="3" s="1"/>
  <c r="G12" i="3"/>
  <c r="I11" i="3"/>
  <c r="J11" i="3" s="1"/>
  <c r="L11" i="3" s="1"/>
  <c r="G11" i="3"/>
  <c r="I10" i="3"/>
  <c r="J10" i="3" s="1"/>
  <c r="L10" i="3" s="1"/>
  <c r="G31" i="3" s="1"/>
  <c r="H31" i="3" s="1"/>
  <c r="I31" i="3" s="1"/>
  <c r="G10" i="3"/>
  <c r="I9" i="3"/>
  <c r="J9" i="3" s="1"/>
  <c r="L9" i="3" s="1"/>
  <c r="G30" i="3" s="1"/>
  <c r="G9" i="3"/>
  <c r="I8" i="3"/>
  <c r="J8" i="3" s="1"/>
  <c r="L8" i="3" s="1"/>
  <c r="G29" i="3" s="1"/>
  <c r="G8" i="3"/>
  <c r="I7" i="3"/>
  <c r="J7" i="3" s="1"/>
  <c r="L7" i="3" s="1"/>
  <c r="G28" i="3" s="1"/>
  <c r="G7" i="3"/>
  <c r="I6" i="3"/>
  <c r="J6" i="3" s="1"/>
  <c r="L6" i="3" s="1"/>
  <c r="G27" i="3" s="1"/>
  <c r="G6" i="3"/>
  <c r="I5" i="3"/>
  <c r="J5" i="3" s="1"/>
  <c r="L5" i="3" s="1"/>
  <c r="G26" i="3" s="1"/>
  <c r="H26" i="3" s="1"/>
  <c r="I26" i="3" s="1"/>
  <c r="G5" i="3"/>
  <c r="I4" i="3"/>
  <c r="J4" i="3" s="1"/>
  <c r="G4" i="3"/>
  <c r="H37" i="3" l="1"/>
  <c r="I37" i="3" s="1"/>
  <c r="H38" i="3"/>
  <c r="I38" i="3" s="1"/>
  <c r="H27" i="3"/>
  <c r="I27" i="3" s="1"/>
  <c r="H33" i="3"/>
  <c r="I33" i="3" s="1"/>
  <c r="H39" i="3"/>
  <c r="I39" i="3" s="1"/>
  <c r="J21" i="3"/>
  <c r="L4" i="3"/>
  <c r="H40" i="3"/>
  <c r="I40" i="3" s="1"/>
  <c r="G25" i="3" l="1"/>
  <c r="L21" i="3"/>
  <c r="H25" i="3" l="1"/>
  <c r="I25" i="3" l="1"/>
</calcChain>
</file>

<file path=xl/sharedStrings.xml><?xml version="1.0" encoding="utf-8"?>
<sst xmlns="http://schemas.openxmlformats.org/spreadsheetml/2006/main" count="95" uniqueCount="79">
  <si>
    <t>Maryland Health Services Cost Review Commission (HSCRC)</t>
  </si>
  <si>
    <t>This workbook provides the official calculation of the Medicare Advantage Graduate Medical Education (GME) Discount for Maryland Teaching Hospitals. It includes the retrospective reconciliation of Fiscal Year 2024 Medicare Indirect Medical Education (IME) and Direct Graduate Medical Education (DGME) payments and the prospective determination of the Fiscal Year 2027 GME discount rate. This material is being provided as part of the HSCRC’s annual public review process. Below are the definitions for the workbook’s column headings and their roles in the calculation.</t>
  </si>
  <si>
    <t>Column Label</t>
  </si>
  <si>
    <t>Description</t>
  </si>
  <si>
    <t>FY 2024 From Monthly Reports Medicare Adv. Inpatient Charges</t>
  </si>
  <si>
    <t>Total Medicare Advantage (MA) inpatient charges for FY 2024 from HSCRC Monthly Experience Data. Used to measure MA inpatient volume for retrospective reconciliation.</t>
  </si>
  <si>
    <t>FY 2024 From Monthly Reports Medicare Adv. Outpatient Charges</t>
  </si>
  <si>
    <t>Total MA outpatient charges for FY 2024 taken from HSCRC Monthly Reports. Used to measure MA outpatient volume for retrospective reconciliation.</t>
  </si>
  <si>
    <t>FY 2024 From Monthly Reports Medicare Adv. Total Charges</t>
  </si>
  <si>
    <t>FY 2024 From Intermediary Total IME &amp; DME Payments</t>
  </si>
  <si>
    <t>FY 2024 Actual Discount Provided</t>
  </si>
  <si>
    <t>Approved FY 2024 GME Discount</t>
  </si>
  <si>
    <t>The HSCRC‑approved GME discount rate for MA claims in FY 2024. This is the discount percentage hospitals were required to apply to MA charges for FY 2024.</t>
  </si>
  <si>
    <t>Discount Available</t>
  </si>
  <si>
    <t>FY 2024 Medicare Adv. (Over)/Under Discount To Be Recovered</t>
  </si>
  <si>
    <t>Recovery of FY 2026 Negative GME Discounts</t>
  </si>
  <si>
    <t>Any negative discount amounts from FY 2026 that could not be applied because discount values were already negative. These must be added to the FY 2024 settlement.</t>
  </si>
  <si>
    <t>FY 2024 (Over)/Under Recovered Plus Negative Discounts</t>
  </si>
  <si>
    <t>CY 2025 From Monthly Reports Medicare Adv. Inpatient Charges</t>
  </si>
  <si>
    <t>Total MA inpatient charges for CY 2025 (calendar year). Used for prospective discount forecasting.</t>
  </si>
  <si>
    <t>CY 2025 From Monthly Reports Medicare Adv. Outpatient Charges</t>
  </si>
  <si>
    <t>Total MA outpatient charges for CY 2025 (calendar year).  Used for prospective discount forecasting.</t>
  </si>
  <si>
    <t>CY 2025 From Monthly Reports Medicare Adv. Total Charges</t>
  </si>
  <si>
    <t>FY 2025 IME &amp; DME Estimated Payments</t>
  </si>
  <si>
    <t>Estimated Medicare GME payments for FY 2025, projected based on FY 2024 experience and updated charge volumes.</t>
  </si>
  <si>
    <t>FY 2024 (Over)/Under Recovered Plus FY 2025 Negative Discounts</t>
  </si>
  <si>
    <t>Carries forward unrecovered FY 2024 amounts and any FY 2025 negative discounts. This becomes the starting recovery amount for the next fiscal year’s calculation.</t>
  </si>
  <si>
    <t>Amount to be Recovered in FY 2027</t>
  </si>
  <si>
    <t>FY 2027 GME Discount</t>
  </si>
  <si>
    <t>University of Maryland</t>
  </si>
  <si>
    <t>Capital Region Medical Center</t>
  </si>
  <si>
    <t>Holy Cross Hospital</t>
  </si>
  <si>
    <t>Mercy Medical Center</t>
  </si>
  <si>
    <t>Johns Hopkins Hospital</t>
  </si>
  <si>
    <t>Sinai Hospital</t>
  </si>
  <si>
    <t>Grace Medical Center</t>
  </si>
  <si>
    <t>Franklin Square Hospital</t>
  </si>
  <si>
    <t>Union Memorial Hospital</t>
  </si>
  <si>
    <t>Harbor Hospital</t>
  </si>
  <si>
    <t>CALCULATION OF FY 2024 GME OVER/(UNDER) RECOVERY</t>
  </si>
  <si>
    <t xml:space="preserve"> </t>
  </si>
  <si>
    <t>Hospital</t>
  </si>
  <si>
    <r>
      <rPr>
        <sz val="12"/>
        <color theme="1"/>
        <rFont val="Aptos Narrow"/>
        <family val="2"/>
      </rPr>
      <t xml:space="preserve">FY 2024 
From Monthly Reports Medicare Adv.
</t>
    </r>
    <r>
      <rPr>
        <u/>
        <sz val="12"/>
        <color theme="1"/>
        <rFont val="Aptos Narrow"/>
        <family val="2"/>
      </rPr>
      <t>Inpatient Charges</t>
    </r>
  </si>
  <si>
    <r>
      <rPr>
        <sz val="12"/>
        <color theme="1"/>
        <rFont val="Aptos Narrow"/>
        <family val="2"/>
      </rPr>
      <t xml:space="preserve">FY 2024 
From Monthly Reports 
Medicare Adv.
</t>
    </r>
    <r>
      <rPr>
        <u/>
        <sz val="12"/>
        <color theme="1"/>
        <rFont val="Aptos Narrow"/>
        <family val="2"/>
      </rPr>
      <t>Outpatient Charges</t>
    </r>
  </si>
  <si>
    <r>
      <rPr>
        <sz val="12"/>
        <color theme="1"/>
        <rFont val="Aptos Narrow"/>
        <family val="2"/>
      </rPr>
      <t xml:space="preserve">FY 2024 
From Monthly Reports 
Medicare Adv. 
</t>
    </r>
    <r>
      <rPr>
        <u/>
        <sz val="12"/>
        <color theme="1"/>
        <rFont val="Aptos Narrow"/>
        <family val="2"/>
      </rPr>
      <t>Total Charges</t>
    </r>
  </si>
  <si>
    <r>
      <rPr>
        <sz val="12"/>
        <color theme="1"/>
        <rFont val="Aptos Narrow"/>
        <family val="2"/>
      </rPr>
      <t xml:space="preserve">FY 2024
From Intermediary Total IME &amp; DME </t>
    </r>
    <r>
      <rPr>
        <u/>
        <sz val="12"/>
        <color theme="1"/>
        <rFont val="Aptos Narrow"/>
        <family val="2"/>
      </rPr>
      <t>Payments</t>
    </r>
  </si>
  <si>
    <r>
      <rPr>
        <u/>
        <sz val="12"/>
        <color theme="1"/>
        <rFont val="Aptos Narrow"/>
        <family val="2"/>
      </rPr>
      <t xml:space="preserve">FY 2024
Actual 
Discount
</t>
    </r>
    <r>
      <rPr>
        <u/>
        <sz val="12"/>
        <color theme="1"/>
        <rFont val="Aptos Narrow"/>
        <family val="2"/>
      </rPr>
      <t>Provided</t>
    </r>
  </si>
  <si>
    <r>
      <rPr>
        <sz val="12"/>
        <color theme="1"/>
        <rFont val="Aptos Narrow"/>
        <family val="2"/>
      </rPr>
      <t xml:space="preserve">Approved
FY 2024
GME
</t>
    </r>
    <r>
      <rPr>
        <u/>
        <sz val="12"/>
        <color theme="1"/>
        <rFont val="Aptos Narrow"/>
        <family val="2"/>
      </rPr>
      <t>Discount</t>
    </r>
  </si>
  <si>
    <t>Discount 
Available</t>
  </si>
  <si>
    <r>
      <rPr>
        <sz val="12"/>
        <color theme="1"/>
        <rFont val="Aptos Narrow"/>
        <family val="2"/>
      </rPr>
      <t xml:space="preserve">FY 2024 
Medicare Adv.
(Over)/Under Discount </t>
    </r>
    <r>
      <rPr>
        <u/>
        <sz val="12"/>
        <color theme="1"/>
        <rFont val="Aptos Narrow"/>
        <family val="2"/>
      </rPr>
      <t xml:space="preserve">To Be Recovered </t>
    </r>
  </si>
  <si>
    <r>
      <rPr>
        <sz val="12"/>
        <color theme="1"/>
        <rFont val="Aptos Narrow"/>
        <family val="2"/>
      </rPr>
      <t xml:space="preserve">Recovery of
FY 2026 Negative
</t>
    </r>
    <r>
      <rPr>
        <u/>
        <sz val="12"/>
        <color theme="1"/>
        <rFont val="Aptos Narrow"/>
        <family val="2"/>
      </rPr>
      <t>GME Discounts</t>
    </r>
  </si>
  <si>
    <r>
      <rPr>
        <sz val="12"/>
        <color theme="1"/>
        <rFont val="Aptos Narrow"/>
        <family val="2"/>
      </rPr>
      <t xml:space="preserve">FY 2024
(Over)/Under
Recovered Plus
</t>
    </r>
    <r>
      <rPr>
        <u/>
        <sz val="12"/>
        <color theme="1"/>
        <rFont val="Aptos Narrow"/>
        <family val="2"/>
      </rPr>
      <t>Negative Discounts</t>
    </r>
  </si>
  <si>
    <t>St. Agnes Hospital</t>
  </si>
  <si>
    <t>Suburban</t>
  </si>
  <si>
    <t>Johns Hopkins Bayview Medical Ctr.</t>
  </si>
  <si>
    <t>Midtown</t>
  </si>
  <si>
    <t>GBMC</t>
  </si>
  <si>
    <t>UMROI</t>
  </si>
  <si>
    <t>Good Samaritan Hospital</t>
  </si>
  <si>
    <t>TOTAL</t>
  </si>
  <si>
    <r>
      <rPr>
        <u/>
        <sz val="12"/>
        <color theme="1"/>
        <rFont val="Aptos Narrow"/>
        <family val="2"/>
      </rPr>
      <t>CY2025</t>
    </r>
    <r>
      <rPr>
        <sz val="12"/>
        <color theme="1"/>
        <rFont val="Aptos Narrow"/>
        <family val="2"/>
      </rPr>
      <t xml:space="preserve">
From Monthly Reports
Medicare Adv. 
</t>
    </r>
    <r>
      <rPr>
        <u/>
        <sz val="12"/>
        <color theme="1"/>
        <rFont val="Aptos Narrow"/>
        <family val="2"/>
      </rPr>
      <t>Inpatient Charges</t>
    </r>
  </si>
  <si>
    <r>
      <rPr>
        <u/>
        <sz val="12"/>
        <color theme="1"/>
        <rFont val="Aptos Narrow"/>
        <family val="2"/>
      </rPr>
      <t>CY2025</t>
    </r>
    <r>
      <rPr>
        <sz val="12"/>
        <color theme="1"/>
        <rFont val="Aptos Narrow"/>
        <family val="2"/>
      </rPr>
      <t xml:space="preserve">
From Monthly Reports
Medicare Adv. 
</t>
    </r>
    <r>
      <rPr>
        <u/>
        <sz val="12"/>
        <color theme="1"/>
        <rFont val="Aptos Narrow"/>
        <family val="2"/>
      </rPr>
      <t>Outpatient Charges</t>
    </r>
  </si>
  <si>
    <r>
      <rPr>
        <u/>
        <sz val="12"/>
        <color theme="1"/>
        <rFont val="Aptos Narrow"/>
        <family val="2"/>
      </rPr>
      <t>CY 2025</t>
    </r>
    <r>
      <rPr>
        <sz val="12"/>
        <color theme="1"/>
        <rFont val="Aptos Narrow"/>
        <family val="2"/>
      </rPr>
      <t xml:space="preserve">
From Monthly Reports
Medicare Adv.
</t>
    </r>
    <r>
      <rPr>
        <u/>
        <sz val="12"/>
        <color theme="1"/>
        <rFont val="Aptos Narrow"/>
        <family val="2"/>
      </rPr>
      <t>Total Charges</t>
    </r>
  </si>
  <si>
    <r>
      <rPr>
        <sz val="12"/>
        <color theme="1"/>
        <rFont val="Aptos Narrow"/>
        <family val="2"/>
      </rPr>
      <t xml:space="preserve">FY 2025
IME &amp; DME
Estimated </t>
    </r>
    <r>
      <rPr>
        <u/>
        <sz val="12"/>
        <color theme="1"/>
        <rFont val="Aptos Narrow"/>
        <family val="2"/>
      </rPr>
      <t>Payments</t>
    </r>
  </si>
  <si>
    <r>
      <rPr>
        <sz val="12"/>
        <color theme="1"/>
        <rFont val="Aptos Narrow"/>
        <family val="2"/>
      </rPr>
      <t xml:space="preserve">FY 2024
(Over)/Under
Recovered Plus
FY 2025
</t>
    </r>
    <r>
      <rPr>
        <u/>
        <sz val="12"/>
        <color theme="1"/>
        <rFont val="Aptos Narrow"/>
        <family val="2"/>
      </rPr>
      <t>Negative Discounts</t>
    </r>
  </si>
  <si>
    <r>
      <rPr>
        <u/>
        <sz val="12"/>
        <color theme="1"/>
        <rFont val="Aptos Narrow"/>
        <family val="2"/>
      </rPr>
      <t xml:space="preserve">Amount to be
Recovered
in </t>
    </r>
    <r>
      <rPr>
        <u/>
        <sz val="12"/>
        <color theme="1"/>
        <rFont val="Aptos Narrow"/>
        <family val="2"/>
      </rPr>
      <t xml:space="preserve">
FY 2027</t>
    </r>
  </si>
  <si>
    <r>
      <rPr>
        <u/>
        <sz val="12"/>
        <color theme="1"/>
        <rFont val="Aptos Narrow"/>
        <family val="2"/>
      </rPr>
      <t xml:space="preserve">FY 2027
GME
</t>
    </r>
    <r>
      <rPr>
        <u/>
        <sz val="12"/>
        <color theme="1"/>
        <rFont val="Aptos Narrow"/>
        <family val="2"/>
      </rPr>
      <t>Discount</t>
    </r>
  </si>
  <si>
    <t>Johns Hopkins Hospital*</t>
  </si>
  <si>
    <t>Johns Hopkins Bayview Medical Ctr.*</t>
  </si>
  <si>
    <t>*Negative GME discounts will be taken care of in the FY 2027 calculation</t>
  </si>
  <si>
    <t>Total IME and DGME payments made to each hospital for MA patients for FY 2024, as provided by Novitas (the MD Medicare Intermediary). Used to determine the actual Medicare GME payments that must be discounted back to Medicare Advantage Organizations (MAO)s.</t>
  </si>
  <si>
    <r>
      <t xml:space="preserve">The sum of MA inpatient and outpatient charges for FY 2024.  
</t>
    </r>
    <r>
      <rPr>
        <b/>
        <i/>
        <sz val="12"/>
        <color theme="1"/>
        <rFont val="Arial"/>
        <family val="2"/>
        <scheme val="minor"/>
      </rPr>
      <t xml:space="preserve">Formula: </t>
    </r>
    <r>
      <rPr>
        <i/>
        <sz val="12"/>
        <color theme="1"/>
        <rFont val="Arial"/>
        <family val="2"/>
        <scheme val="minor"/>
      </rPr>
      <t>MA Inpatient Charges + MA Outpatient Charges.</t>
    </r>
  </si>
  <si>
    <r>
      <t xml:space="preserve">The actual discount percentage hospitals provided to MAs in FY 2024.  
</t>
    </r>
    <r>
      <rPr>
        <b/>
        <i/>
        <sz val="12"/>
        <color theme="1"/>
        <rFont val="Arial"/>
        <family val="2"/>
        <scheme val="minor"/>
      </rPr>
      <t xml:space="preserve">Formula: </t>
    </r>
    <r>
      <rPr>
        <i/>
        <sz val="12"/>
        <color theme="1"/>
        <rFont val="Arial"/>
        <family val="2"/>
        <scheme val="minor"/>
      </rPr>
      <t>IME/DME Payments ÷ Total MA Charges.</t>
    </r>
  </si>
  <si>
    <r>
      <t xml:space="preserve">The dollar amount of discount hospitals could have applied based on their actual FY 2024 discount rate.  
</t>
    </r>
    <r>
      <rPr>
        <b/>
        <i/>
        <sz val="12"/>
        <color theme="1"/>
        <rFont val="Arial"/>
        <family val="2"/>
        <scheme val="minor"/>
      </rPr>
      <t xml:space="preserve">Formula: </t>
    </r>
    <r>
      <rPr>
        <i/>
        <sz val="12"/>
        <color theme="1"/>
        <rFont val="Arial"/>
        <family val="2"/>
        <scheme val="minor"/>
      </rPr>
      <t>Actual Discount Provided × Total MA Charges.</t>
    </r>
  </si>
  <si>
    <r>
      <t xml:space="preserve">The difference between the actual GME payments received from Medicare and the discount amount available to MAs. Positive = under‑recovery; negative = over‑recovery.
</t>
    </r>
    <r>
      <rPr>
        <b/>
        <i/>
        <sz val="12"/>
        <color theme="1"/>
        <rFont val="Arial"/>
        <family val="2"/>
        <scheme val="minor"/>
      </rPr>
      <t>Formula:</t>
    </r>
    <r>
      <rPr>
        <i/>
        <sz val="12"/>
        <color theme="1"/>
        <rFont val="Arial"/>
        <family val="2"/>
        <scheme val="minor"/>
      </rPr>
      <t xml:space="preserve"> IME/DME Payments – Discount Available.</t>
    </r>
    <r>
      <rPr>
        <sz val="12"/>
        <color theme="1"/>
        <rFont val="Arial"/>
        <family val="2"/>
        <scheme val="minor"/>
      </rPr>
      <t xml:space="preserve"> </t>
    </r>
  </si>
  <si>
    <r>
      <t xml:space="preserve">Total net recovery requirement including FY 2024 over/under recovery plus any prior‑year negative discounts still outstanding.  
</t>
    </r>
    <r>
      <rPr>
        <b/>
        <i/>
        <sz val="12"/>
        <color theme="1"/>
        <rFont val="Arial"/>
        <family val="2"/>
        <scheme val="minor"/>
      </rPr>
      <t>Formula:</t>
    </r>
    <r>
      <rPr>
        <i/>
        <sz val="12"/>
        <color theme="1"/>
        <rFont val="Arial"/>
        <family val="2"/>
        <scheme val="minor"/>
      </rPr>
      <t xml:space="preserve"> (Over)/Under Discount + Recovery of FY 2026 Negative Discounts</t>
    </r>
  </si>
  <si>
    <r>
      <t xml:space="preserve">The sum of CY 2025 MA inpatient and outpatient charges. 
</t>
    </r>
    <r>
      <rPr>
        <b/>
        <i/>
        <sz val="12"/>
        <color theme="1"/>
        <rFont val="Arial"/>
        <family val="2"/>
        <scheme val="minor"/>
      </rPr>
      <t>Formula:</t>
    </r>
    <r>
      <rPr>
        <i/>
        <sz val="12"/>
        <color theme="1"/>
        <rFont val="Arial"/>
        <family val="2"/>
        <scheme val="minor"/>
      </rPr>
      <t xml:space="preserve"> MA Inpatient Charges + MA Outpatient Charges.</t>
    </r>
  </si>
  <si>
    <r>
      <t xml:space="preserve">Total amount that must be recovered from MAs through the FY 2027 GME discount. 
</t>
    </r>
    <r>
      <rPr>
        <b/>
        <i/>
        <sz val="12"/>
        <color theme="1"/>
        <rFont val="Arial"/>
        <family val="2"/>
        <scheme val="minor"/>
      </rPr>
      <t>Formula:</t>
    </r>
    <r>
      <rPr>
        <i/>
        <sz val="12"/>
        <color theme="1"/>
        <rFont val="Arial"/>
        <family val="2"/>
        <scheme val="minor"/>
      </rPr>
      <t xml:space="preserve"> Estimated FY 2025 GME Payments + FY 2024/FY 2025 Combined Over/Under Recovery</t>
    </r>
  </si>
  <si>
    <r>
      <t xml:space="preserve">The GME discount rate hospitals must apply to MA charges in FY 2027.
</t>
    </r>
    <r>
      <rPr>
        <b/>
        <i/>
        <sz val="12"/>
        <color theme="1"/>
        <rFont val="Arial"/>
        <family val="2"/>
        <scheme val="minor"/>
      </rPr>
      <t>Formula:</t>
    </r>
    <r>
      <rPr>
        <i/>
        <sz val="12"/>
        <color theme="1"/>
        <rFont val="Arial"/>
        <family val="2"/>
        <scheme val="minor"/>
      </rPr>
      <t xml:space="preserve"> Amount to Be Recovered in FY 2027 ÷ CY 2025 Total MA Charges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</si>
</sst>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
    <numFmt numFmtId="165" formatCode="_(&quot;$&quot;* #,##0_);_(&quot;$&quot;* \(#,##0\);_(&quot;$&quot;* &quot;-&quot;??_);_(@_)"/>
    <numFmt numFmtId="166" formatCode="_(&quot;$&quot;* #,##0.0000_);_(&quot;$&quot;* \(#,##0.0000\);_(&quot;$&quot;* &quot;-&quot;??_);_(@_)"/>
  </numFmts>
  <fonts count="21" x14ac:knownFonts="1">
    <font>
      <sz val="10"/>
      <color theme="1"/>
      <name val="Arial"/>
      <scheme val="minor"/>
    </font>
    <font>
      <b/>
      <sz val="12"/>
      <color rgb="FF000000"/>
      <name val="Arial"/>
      <family val="2"/>
    </font>
    <font>
      <sz val="12"/>
      <color theme="1"/>
      <name val="Arial"/>
      <family val="2"/>
      <scheme val="minor"/>
    </font>
    <font>
      <sz val="12"/>
      <color theme="1"/>
      <name val="Aptos Narrow"/>
      <family val="2"/>
    </font>
    <font>
      <sz val="12"/>
      <color theme="1"/>
      <name val="Arial"/>
      <family val="2"/>
    </font>
    <font>
      <u/>
      <sz val="12"/>
      <color theme="1"/>
      <name val="Aptos Narrow"/>
      <family val="2"/>
    </font>
    <font>
      <u/>
      <sz val="12"/>
      <color theme="1"/>
      <name val="Aptos Narrow"/>
      <family val="2"/>
    </font>
    <font>
      <u/>
      <sz val="12"/>
      <color theme="1"/>
      <name val="Aptos Narrow"/>
      <family val="2"/>
    </font>
    <font>
      <u/>
      <sz val="12"/>
      <color theme="1"/>
      <name val="Aptos Narrow"/>
      <family val="2"/>
    </font>
    <font>
      <u/>
      <sz val="12"/>
      <color theme="1"/>
      <name val="Arial"/>
      <family val="2"/>
    </font>
    <font>
      <u/>
      <sz val="12"/>
      <color theme="1"/>
      <name val="Aptos Narrow"/>
      <family val="2"/>
    </font>
    <font>
      <u/>
      <sz val="12"/>
      <color theme="1"/>
      <name val="Aptos Narrow"/>
      <family val="2"/>
    </font>
    <font>
      <u/>
      <sz val="12"/>
      <color theme="1"/>
      <name val="Aptos Narrow"/>
      <family val="2"/>
    </font>
    <font>
      <u/>
      <sz val="12"/>
      <color theme="1"/>
      <name val="Aptos Narrow"/>
      <family val="2"/>
    </font>
    <font>
      <b/>
      <sz val="26"/>
      <color rgb="FF000000"/>
      <name val="Arial"/>
      <family val="2"/>
    </font>
    <font>
      <sz val="26"/>
      <color theme="1"/>
      <name val="Arial"/>
      <family val="2"/>
      <scheme val="minor"/>
    </font>
    <font>
      <b/>
      <sz val="10"/>
      <color theme="1"/>
      <name val="Arial"/>
      <family val="2"/>
      <scheme val="minor"/>
    </font>
    <font>
      <b/>
      <sz val="12"/>
      <color theme="1"/>
      <name val="Arial"/>
      <family val="2"/>
      <scheme val="minor"/>
    </font>
    <font>
      <b/>
      <i/>
      <sz val="12"/>
      <color theme="1"/>
      <name val="Arial"/>
      <family val="2"/>
      <scheme val="minor"/>
    </font>
    <font>
      <i/>
      <sz val="12"/>
      <color theme="1"/>
      <name val="Arial"/>
      <family val="2"/>
      <scheme val="minor"/>
    </font>
    <font>
      <b/>
      <sz val="18"/>
      <color theme="1"/>
      <name val="Aptos Narrow"/>
      <family val="2"/>
    </font>
  </fonts>
  <fills count="4">
    <fill>
      <patternFill patternType="none"/>
    </fill>
    <fill>
      <patternFill patternType="gray125"/>
    </fill>
    <fill>
      <patternFill patternType="solid">
        <fgColor theme="7" tint="0.79998168889431442"/>
        <bgColor rgb="FF00FF00"/>
      </patternFill>
    </fill>
    <fill>
      <patternFill patternType="solid">
        <fgColor theme="7" tint="0.79998168889431442"/>
        <bgColor indexed="64"/>
      </patternFill>
    </fill>
  </fills>
  <borders count="11">
    <border>
      <left/>
      <right/>
      <top/>
      <bottom/>
      <diagonal/>
    </border>
    <border>
      <left/>
      <right style="thin">
        <color rgb="FF000000"/>
      </right>
      <top/>
      <bottom/>
      <diagonal/>
    </border>
    <border>
      <left/>
      <right/>
      <top/>
      <bottom style="thin">
        <color rgb="FF000000"/>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7">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xf numFmtId="0" fontId="5" fillId="0" borderId="0" xfId="0" applyFont="1"/>
    <xf numFmtId="0" fontId="3" fillId="0" borderId="0" xfId="0" applyFont="1" applyAlignment="1">
      <alignment horizontal="center"/>
    </xf>
    <xf numFmtId="14" fontId="3" fillId="0" borderId="0" xfId="0" applyNumberFormat="1" applyFont="1"/>
    <xf numFmtId="0" fontId="3" fillId="0" borderId="0" xfId="0" applyFont="1" applyAlignment="1">
      <alignment horizontal="center" wrapText="1"/>
    </xf>
    <xf numFmtId="0" fontId="6" fillId="0" borderId="0" xfId="0" applyFont="1" applyAlignment="1">
      <alignment horizontal="center"/>
    </xf>
    <xf numFmtId="0" fontId="7" fillId="0" borderId="0" xfId="0" applyFont="1" applyAlignment="1">
      <alignment horizontal="center" wrapText="1"/>
    </xf>
    <xf numFmtId="164" fontId="3" fillId="0" borderId="0" xfId="0" applyNumberFormat="1" applyFont="1" applyAlignment="1">
      <alignment horizontal="center" wrapText="1"/>
    </xf>
    <xf numFmtId="0" fontId="3" fillId="0" borderId="1" xfId="0" applyFont="1" applyBorder="1" applyAlignment="1">
      <alignment horizontal="right"/>
    </xf>
    <xf numFmtId="165" fontId="4" fillId="0" borderId="0" xfId="0" applyNumberFormat="1" applyFont="1" applyAlignment="1">
      <alignment horizontal="right"/>
    </xf>
    <xf numFmtId="165" fontId="3" fillId="0" borderId="0" xfId="0" applyNumberFormat="1" applyFont="1" applyAlignment="1">
      <alignment horizontal="right"/>
    </xf>
    <xf numFmtId="165" fontId="3" fillId="0" borderId="0" xfId="0" applyNumberFormat="1" applyFont="1"/>
    <xf numFmtId="10" fontId="3" fillId="0" borderId="0" xfId="0" applyNumberFormat="1" applyFont="1" applyAlignment="1">
      <alignment horizontal="center"/>
    </xf>
    <xf numFmtId="10" fontId="4" fillId="0" borderId="0" xfId="0" applyNumberFormat="1" applyFont="1" applyAlignment="1">
      <alignment horizontal="center"/>
    </xf>
    <xf numFmtId="164" fontId="3" fillId="0" borderId="0" xfId="0" applyNumberFormat="1" applyFont="1"/>
    <xf numFmtId="10" fontId="3" fillId="0" borderId="0" xfId="0" applyNumberFormat="1" applyFont="1"/>
    <xf numFmtId="165" fontId="3" fillId="0" borderId="2" xfId="0" applyNumberFormat="1" applyFont="1" applyBorder="1" applyAlignment="1">
      <alignment horizontal="right"/>
    </xf>
    <xf numFmtId="165" fontId="3" fillId="0" borderId="2" xfId="0" applyNumberFormat="1" applyFont="1" applyBorder="1"/>
    <xf numFmtId="10" fontId="3" fillId="0" borderId="2" xfId="0" applyNumberFormat="1" applyFont="1" applyBorder="1" applyAlignment="1">
      <alignment horizontal="center"/>
    </xf>
    <xf numFmtId="0" fontId="8" fillId="0" borderId="2" xfId="0" applyFont="1" applyBorder="1"/>
    <xf numFmtId="0" fontId="3" fillId="0" borderId="0" xfId="0" applyFont="1" applyAlignment="1">
      <alignment horizontal="right"/>
    </xf>
    <xf numFmtId="0" fontId="9" fillId="0" borderId="0" xfId="0" applyFont="1" applyAlignment="1">
      <alignment horizontal="center"/>
    </xf>
    <xf numFmtId="44" fontId="3" fillId="0" borderId="0" xfId="0" applyNumberFormat="1" applyFont="1" applyAlignment="1">
      <alignment horizontal="center"/>
    </xf>
    <xf numFmtId="165" fontId="3" fillId="0" borderId="0" xfId="0" applyNumberFormat="1" applyFont="1" applyAlignment="1">
      <alignment horizontal="center"/>
    </xf>
    <xf numFmtId="165" fontId="10" fillId="0" borderId="2" xfId="0" applyNumberFormat="1" applyFont="1" applyBorder="1"/>
    <xf numFmtId="10" fontId="3" fillId="0" borderId="2" xfId="0" applyNumberFormat="1" applyFont="1" applyBorder="1"/>
    <xf numFmtId="165" fontId="11" fillId="0" borderId="0" xfId="0" applyNumberFormat="1" applyFont="1" applyAlignment="1">
      <alignment horizontal="center"/>
    </xf>
    <xf numFmtId="166" fontId="3" fillId="0" borderId="0" xfId="0" applyNumberFormat="1" applyFont="1"/>
    <xf numFmtId="10" fontId="12" fillId="0" borderId="0" xfId="0" applyNumberFormat="1" applyFont="1" applyAlignment="1">
      <alignment horizontal="center"/>
    </xf>
    <xf numFmtId="3" fontId="3" fillId="0" borderId="0" xfId="0" applyNumberFormat="1" applyFont="1"/>
    <xf numFmtId="165" fontId="13" fillId="0" borderId="0" xfId="0" applyNumberFormat="1" applyFont="1"/>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left" vertical="center" wrapText="1"/>
    </xf>
    <xf numFmtId="0" fontId="2" fillId="0" borderId="6" xfId="0" applyFont="1" applyBorder="1" applyAlignment="1">
      <alignment vertical="center" wrapText="1"/>
    </xf>
    <xf numFmtId="0" fontId="17" fillId="0" borderId="7" xfId="0" applyFont="1" applyBorder="1" applyAlignment="1">
      <alignment horizontal="left" vertical="center" wrapText="1"/>
    </xf>
    <xf numFmtId="0" fontId="2" fillId="0" borderId="8" xfId="0" applyFont="1" applyBorder="1" applyAlignment="1">
      <alignment vertical="center" wrapText="1"/>
    </xf>
    <xf numFmtId="0" fontId="14" fillId="3" borderId="0" xfId="0" applyFont="1" applyFill="1" applyAlignment="1">
      <alignment horizontal="center" vertical="center" wrapText="1"/>
    </xf>
    <xf numFmtId="0" fontId="15" fillId="3" borderId="0" xfId="0" applyFont="1" applyFill="1"/>
    <xf numFmtId="0" fontId="1" fillId="2" borderId="0" xfId="0" applyFont="1" applyFill="1" applyAlignment="1">
      <alignment horizontal="left" vertical="center" wrapText="1"/>
    </xf>
    <xf numFmtId="0" fontId="16" fillId="3" borderId="0" xfId="0" applyFont="1" applyFill="1" applyAlignment="1">
      <alignment wrapText="1"/>
    </xf>
    <xf numFmtId="0" fontId="20" fillId="0" borderId="9" xfId="0" applyFont="1" applyBorder="1"/>
    <xf numFmtId="0" fontId="3" fillId="0" borderId="10" xfId="0" applyFont="1" applyBorder="1"/>
    <xf numFmtId="0" fontId="3" fillId="0" borderId="5" xfId="0" applyFont="1" applyBorder="1"/>
  </cellXfs>
  <cellStyles count="1">
    <cellStyle name="Normal" xfId="0" builtinId="0"/>
  </cellStyles>
  <dxfs count="10">
    <dxf>
      <font>
        <strike val="0"/>
        <outline val="0"/>
        <shadow val="0"/>
        <u val="none"/>
        <vertAlign val="baseline"/>
        <sz val="12"/>
        <color theme="1"/>
        <name val="Arial"/>
        <family val="2"/>
        <scheme val="minor"/>
      </font>
      <border diagonalUp="0" diagonalDown="0" outline="0">
        <left style="thin">
          <color indexed="64"/>
        </left>
        <right/>
        <top style="thin">
          <color indexed="64"/>
        </top>
        <bottom style="thin">
          <color indexed="64"/>
        </bottom>
      </border>
    </dxf>
    <dxf>
      <font>
        <strike val="0"/>
        <outline val="0"/>
        <shadow val="0"/>
        <u val="none"/>
        <vertAlign val="baseline"/>
        <sz val="12"/>
        <color theme="1"/>
        <name val="Arial"/>
        <family val="2"/>
        <scheme val="minor"/>
      </font>
      <border diagonalUp="0" diagonalDown="0" outline="0">
        <left/>
        <right style="thin">
          <color indexed="64"/>
        </right>
        <top style="thin">
          <color indexed="64"/>
        </top>
        <bottom style="thin">
          <color indexed="64"/>
        </bottom>
      </border>
    </dxf>
    <dxf>
      <font>
        <strike val="0"/>
        <outline val="0"/>
        <shadow val="0"/>
        <u val="none"/>
        <vertAlign val="baseline"/>
        <sz val="12"/>
        <color theme="1"/>
        <name val="Arial"/>
        <family val="2"/>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minor"/>
      </font>
    </dxf>
    <dxf>
      <border>
        <bottom style="thin">
          <color indexed="64"/>
        </bottom>
      </border>
    </dxf>
    <dxf>
      <font>
        <b/>
        <strike val="0"/>
        <outline val="0"/>
        <shadow val="0"/>
        <u val="none"/>
        <vertAlign val="baseline"/>
        <sz val="12"/>
        <color theme="1"/>
        <name val="Arial"/>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theme="0"/>
          <bgColor theme="0"/>
        </patternFill>
      </fill>
    </dxf>
    <dxf>
      <fill>
        <patternFill patternType="solid">
          <fgColor rgb="FFC1E4F5"/>
          <bgColor rgb="FFC1E4F5"/>
        </patternFill>
      </fill>
    </dxf>
    <dxf>
      <fill>
        <patternFill patternType="solid">
          <fgColor theme="0"/>
          <bgColor theme="0"/>
        </patternFill>
      </fill>
    </dxf>
  </dxfs>
  <tableStyles count="1">
    <tableStyle name="Cover Sheet-style" pivot="0" count="3" xr9:uid="{00000000-0011-0000-FFFF-FFFF00000000}">
      <tableStyleElement type="header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7" Type="http://customschemas.google.com/relationships/workbookmetadata" Target="metadata"/><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microsoft.com/office/2017/10/relationships/person" Target="persons/person.xml"/><Relationship Id="rId15" Type="http://schemas.openxmlformats.org/officeDocument/2006/relationships/customXml" Target="../customXml/item3.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4:B21" headerRowDxfId="6" dataDxfId="4" totalsRowDxfId="2" headerRowBorderDxfId="5" tableBorderDxfId="3">
  <tableColumns count="2">
    <tableColumn id="1" xr3:uid="{00000000-0010-0000-0000-000001000000}" name="Column Label" dataDxfId="1"/>
    <tableColumn id="2" xr3:uid="{00000000-0010-0000-0000-000002000000}" name="Description" dataDxfId="0"/>
  </tableColumns>
  <tableStyleInfo name="Cover Sheet-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8"/>
  <sheetViews>
    <sheetView showGridLines="0" tabSelected="1" workbookViewId="0">
      <selection activeCell="B4" sqref="B4"/>
    </sheetView>
  </sheetViews>
  <sheetFormatPr defaultColWidth="12.5703125" defaultRowHeight="15" customHeight="1" x14ac:dyDescent="0.2"/>
  <cols>
    <col min="1" max="1" width="39.28515625" customWidth="1"/>
    <col min="2" max="2" width="99.140625" bestFit="1" customWidth="1"/>
    <col min="3" max="5" width="8.5703125" customWidth="1"/>
    <col min="6" max="6" width="9.140625" customWidth="1"/>
    <col min="7" max="26" width="8.5703125" customWidth="1"/>
  </cols>
  <sheetData>
    <row r="1" spans="1:26" ht="33" x14ac:dyDescent="0.45">
      <c r="A1" s="40" t="s">
        <v>0</v>
      </c>
      <c r="B1" s="41"/>
      <c r="C1" s="1"/>
      <c r="D1" s="1"/>
      <c r="E1" s="1"/>
      <c r="F1" s="1"/>
      <c r="G1" s="1"/>
      <c r="H1" s="1"/>
      <c r="I1" s="1"/>
      <c r="J1" s="1"/>
      <c r="K1" s="1"/>
      <c r="L1" s="1"/>
      <c r="M1" s="1"/>
      <c r="N1" s="1"/>
      <c r="O1" s="1"/>
      <c r="P1" s="1"/>
      <c r="Q1" s="1"/>
      <c r="R1" s="1"/>
      <c r="S1" s="1"/>
      <c r="T1" s="1"/>
      <c r="U1" s="1"/>
      <c r="V1" s="1"/>
      <c r="W1" s="1"/>
      <c r="X1" s="1"/>
      <c r="Y1" s="1"/>
      <c r="Z1" s="1"/>
    </row>
    <row r="2" spans="1:26" ht="114" customHeight="1" x14ac:dyDescent="0.2">
      <c r="A2" s="42" t="s">
        <v>1</v>
      </c>
      <c r="B2" s="43"/>
      <c r="C2" s="1"/>
      <c r="D2" s="1"/>
      <c r="E2" s="1"/>
      <c r="F2" s="1"/>
      <c r="G2" s="1"/>
      <c r="H2" s="1"/>
      <c r="I2" s="1"/>
      <c r="J2" s="1"/>
      <c r="K2" s="1"/>
      <c r="L2" s="1"/>
      <c r="M2" s="1"/>
      <c r="N2" s="1"/>
      <c r="O2" s="1"/>
      <c r="P2" s="1"/>
      <c r="Q2" s="1"/>
      <c r="R2" s="1"/>
      <c r="S2" s="1"/>
      <c r="T2" s="1"/>
      <c r="U2" s="1"/>
      <c r="V2" s="1"/>
      <c r="W2" s="1"/>
      <c r="X2" s="1"/>
      <c r="Y2" s="1"/>
      <c r="Z2" s="1"/>
    </row>
    <row r="3" spans="1:26" x14ac:dyDescent="0.2">
      <c r="A3" s="2"/>
      <c r="B3" s="2"/>
      <c r="C3" s="1"/>
      <c r="D3" s="1"/>
      <c r="E3" s="1"/>
      <c r="F3" s="1"/>
      <c r="G3" s="1"/>
      <c r="H3" s="1"/>
      <c r="I3" s="1"/>
      <c r="J3" s="1"/>
      <c r="K3" s="1"/>
      <c r="L3" s="1"/>
      <c r="M3" s="1"/>
      <c r="N3" s="1"/>
      <c r="O3" s="1"/>
      <c r="P3" s="1"/>
      <c r="Q3" s="1"/>
      <c r="R3" s="1"/>
      <c r="S3" s="1"/>
      <c r="T3" s="1"/>
      <c r="U3" s="1"/>
      <c r="V3" s="1"/>
      <c r="W3" s="1"/>
      <c r="X3" s="1"/>
      <c r="Y3" s="1"/>
      <c r="Z3" s="1"/>
    </row>
    <row r="4" spans="1:26" ht="15.75" x14ac:dyDescent="0.2">
      <c r="A4" s="34" t="s">
        <v>2</v>
      </c>
      <c r="B4" s="35" t="s">
        <v>3</v>
      </c>
      <c r="C4" s="1"/>
      <c r="D4" s="1"/>
      <c r="E4" s="1"/>
      <c r="F4" s="1"/>
      <c r="G4" s="1"/>
      <c r="H4" s="1"/>
      <c r="I4" s="1"/>
      <c r="J4" s="1"/>
      <c r="K4" s="1"/>
      <c r="L4" s="1"/>
      <c r="M4" s="1"/>
      <c r="N4" s="1"/>
      <c r="O4" s="1"/>
      <c r="P4" s="1"/>
      <c r="Q4" s="1"/>
      <c r="R4" s="1"/>
      <c r="S4" s="1"/>
      <c r="T4" s="1"/>
      <c r="U4" s="1"/>
      <c r="V4" s="1"/>
      <c r="W4" s="1"/>
      <c r="X4" s="1"/>
      <c r="Y4" s="1"/>
      <c r="Z4" s="1"/>
    </row>
    <row r="5" spans="1:26" ht="31.5" x14ac:dyDescent="0.2">
      <c r="A5" s="36" t="s">
        <v>4</v>
      </c>
      <c r="B5" s="37" t="s">
        <v>5</v>
      </c>
      <c r="C5" s="1"/>
      <c r="D5" s="1"/>
      <c r="E5" s="1"/>
      <c r="F5" s="1"/>
      <c r="G5" s="1"/>
      <c r="H5" s="1"/>
      <c r="I5" s="1"/>
      <c r="J5" s="1"/>
      <c r="K5" s="1"/>
      <c r="L5" s="1"/>
      <c r="M5" s="1"/>
      <c r="N5" s="1"/>
      <c r="O5" s="1"/>
      <c r="P5" s="1"/>
      <c r="Q5" s="1"/>
      <c r="R5" s="1"/>
      <c r="S5" s="1"/>
      <c r="T5" s="1"/>
      <c r="U5" s="1"/>
      <c r="V5" s="1"/>
      <c r="W5" s="1"/>
      <c r="X5" s="1"/>
      <c r="Y5" s="1"/>
      <c r="Z5" s="1"/>
    </row>
    <row r="6" spans="1:26" ht="31.5" x14ac:dyDescent="0.2">
      <c r="A6" s="36" t="s">
        <v>6</v>
      </c>
      <c r="B6" s="37" t="s">
        <v>7</v>
      </c>
      <c r="C6" s="1"/>
      <c r="D6" s="1"/>
      <c r="E6" s="1"/>
      <c r="F6" s="1"/>
      <c r="G6" s="1"/>
      <c r="H6" s="1"/>
      <c r="I6" s="1"/>
      <c r="J6" s="1"/>
      <c r="K6" s="1"/>
      <c r="L6" s="1"/>
      <c r="M6" s="1"/>
      <c r="N6" s="1"/>
      <c r="O6" s="1"/>
      <c r="P6" s="1"/>
      <c r="Q6" s="1"/>
      <c r="R6" s="1"/>
      <c r="S6" s="1"/>
      <c r="T6" s="1"/>
      <c r="U6" s="1"/>
      <c r="V6" s="1"/>
      <c r="W6" s="1"/>
      <c r="X6" s="1"/>
      <c r="Y6" s="1"/>
      <c r="Z6" s="1"/>
    </row>
    <row r="7" spans="1:26" ht="31.5" x14ac:dyDescent="0.2">
      <c r="A7" s="36" t="s">
        <v>8</v>
      </c>
      <c r="B7" s="37" t="s">
        <v>71</v>
      </c>
      <c r="C7" s="1"/>
      <c r="D7" s="1"/>
      <c r="E7" s="1"/>
      <c r="F7" s="1"/>
      <c r="G7" s="1"/>
      <c r="H7" s="1"/>
      <c r="I7" s="1"/>
      <c r="J7" s="1"/>
      <c r="K7" s="1"/>
      <c r="L7" s="1"/>
      <c r="M7" s="1"/>
      <c r="N7" s="1"/>
      <c r="O7" s="1"/>
      <c r="P7" s="1"/>
      <c r="Q7" s="1"/>
      <c r="R7" s="1"/>
      <c r="S7" s="1"/>
      <c r="T7" s="1"/>
      <c r="U7" s="1"/>
      <c r="V7" s="1"/>
      <c r="W7" s="1"/>
      <c r="X7" s="1"/>
      <c r="Y7" s="1"/>
      <c r="Z7" s="1"/>
    </row>
    <row r="8" spans="1:26" ht="45" x14ac:dyDescent="0.2">
      <c r="A8" s="36" t="s">
        <v>9</v>
      </c>
      <c r="B8" s="37" t="s">
        <v>70</v>
      </c>
      <c r="C8" s="1"/>
      <c r="D8" s="1"/>
      <c r="E8" s="1"/>
      <c r="F8" s="1"/>
      <c r="G8" s="1"/>
      <c r="H8" s="1"/>
      <c r="I8" s="1"/>
      <c r="J8" s="1"/>
      <c r="K8" s="1"/>
      <c r="L8" s="1"/>
      <c r="M8" s="1"/>
      <c r="N8" s="1"/>
      <c r="O8" s="1"/>
      <c r="P8" s="1"/>
      <c r="Q8" s="1"/>
      <c r="R8" s="1"/>
      <c r="S8" s="1"/>
      <c r="T8" s="1"/>
      <c r="U8" s="1"/>
      <c r="V8" s="1"/>
      <c r="W8" s="1"/>
      <c r="X8" s="1"/>
      <c r="Y8" s="1"/>
      <c r="Z8" s="1"/>
    </row>
    <row r="9" spans="1:26" ht="30" x14ac:dyDescent="0.2">
      <c r="A9" s="36" t="s">
        <v>10</v>
      </c>
      <c r="B9" s="37" t="s">
        <v>72</v>
      </c>
      <c r="C9" s="1"/>
      <c r="D9" s="1"/>
      <c r="E9" s="1"/>
      <c r="F9" s="1"/>
      <c r="G9" s="1"/>
      <c r="H9" s="1"/>
      <c r="I9" s="1"/>
      <c r="J9" s="1"/>
      <c r="K9" s="1"/>
      <c r="L9" s="1"/>
      <c r="M9" s="1"/>
      <c r="N9" s="1"/>
      <c r="O9" s="1"/>
      <c r="P9" s="1"/>
      <c r="Q9" s="1"/>
      <c r="R9" s="1"/>
      <c r="S9" s="1"/>
      <c r="T9" s="1"/>
      <c r="U9" s="1"/>
      <c r="V9" s="1"/>
      <c r="W9" s="1"/>
      <c r="X9" s="1"/>
      <c r="Y9" s="1"/>
      <c r="Z9" s="1"/>
    </row>
    <row r="10" spans="1:26" ht="30" x14ac:dyDescent="0.2">
      <c r="A10" s="36" t="s">
        <v>11</v>
      </c>
      <c r="B10" s="37" t="s">
        <v>12</v>
      </c>
      <c r="C10" s="1"/>
      <c r="D10" s="1"/>
      <c r="E10" s="1"/>
      <c r="F10" s="1"/>
      <c r="G10" s="1"/>
      <c r="H10" s="1"/>
      <c r="I10" s="1"/>
      <c r="J10" s="1"/>
      <c r="K10" s="1"/>
      <c r="L10" s="1"/>
      <c r="M10" s="1"/>
      <c r="N10" s="1"/>
      <c r="O10" s="1"/>
      <c r="P10" s="1"/>
      <c r="Q10" s="1"/>
      <c r="R10" s="1"/>
      <c r="S10" s="1"/>
      <c r="T10" s="1"/>
      <c r="U10" s="1"/>
      <c r="V10" s="1"/>
      <c r="W10" s="1"/>
      <c r="X10" s="1"/>
      <c r="Y10" s="1"/>
      <c r="Z10" s="1"/>
    </row>
    <row r="11" spans="1:26" ht="45" x14ac:dyDescent="0.2">
      <c r="A11" s="36" t="s">
        <v>13</v>
      </c>
      <c r="B11" s="37" t="s">
        <v>73</v>
      </c>
      <c r="C11" s="1"/>
      <c r="D11" s="1"/>
      <c r="E11" s="1"/>
      <c r="F11" s="1"/>
      <c r="G11" s="1"/>
      <c r="H11" s="1"/>
      <c r="I11" s="1"/>
      <c r="J11" s="1"/>
      <c r="K11" s="1"/>
      <c r="L11" s="1"/>
      <c r="M11" s="1"/>
      <c r="N11" s="1"/>
      <c r="O11" s="1"/>
      <c r="P11" s="1"/>
      <c r="Q11" s="1"/>
      <c r="R11" s="1"/>
      <c r="S11" s="1"/>
      <c r="T11" s="1"/>
      <c r="U11" s="1"/>
      <c r="V11" s="1"/>
      <c r="W11" s="1"/>
      <c r="X11" s="1"/>
      <c r="Y11" s="1"/>
      <c r="Z11" s="1"/>
    </row>
    <row r="12" spans="1:26" ht="47.25" x14ac:dyDescent="0.2">
      <c r="A12" s="36" t="s">
        <v>14</v>
      </c>
      <c r="B12" s="37" t="s">
        <v>74</v>
      </c>
      <c r="C12" s="1"/>
      <c r="D12" s="1"/>
      <c r="E12" s="1"/>
      <c r="F12" s="1"/>
      <c r="G12" s="1"/>
      <c r="H12" s="1"/>
      <c r="I12" s="1"/>
      <c r="J12" s="1"/>
      <c r="K12" s="1"/>
      <c r="L12" s="1"/>
      <c r="M12" s="1"/>
      <c r="N12" s="1"/>
      <c r="O12" s="1"/>
      <c r="P12" s="1"/>
      <c r="Q12" s="1"/>
      <c r="R12" s="1"/>
      <c r="S12" s="1"/>
      <c r="T12" s="1"/>
      <c r="U12" s="1"/>
      <c r="V12" s="1"/>
      <c r="W12" s="1"/>
      <c r="X12" s="1"/>
      <c r="Y12" s="1"/>
      <c r="Z12" s="1"/>
    </row>
    <row r="13" spans="1:26" ht="31.5" x14ac:dyDescent="0.2">
      <c r="A13" s="36" t="s">
        <v>15</v>
      </c>
      <c r="B13" s="37" t="s">
        <v>16</v>
      </c>
      <c r="C13" s="1"/>
      <c r="D13" s="1"/>
      <c r="E13" s="1"/>
      <c r="F13" s="1"/>
      <c r="G13" s="1"/>
      <c r="H13" s="1"/>
      <c r="I13" s="1"/>
      <c r="J13" s="1"/>
      <c r="K13" s="1"/>
      <c r="L13" s="1"/>
      <c r="M13" s="1"/>
      <c r="N13" s="1"/>
      <c r="O13" s="1"/>
      <c r="P13" s="1"/>
      <c r="Q13" s="1"/>
      <c r="R13" s="1"/>
      <c r="S13" s="1"/>
      <c r="T13" s="1"/>
      <c r="U13" s="1"/>
      <c r="V13" s="1"/>
      <c r="W13" s="1"/>
      <c r="X13" s="1"/>
      <c r="Y13" s="1"/>
      <c r="Z13" s="1"/>
    </row>
    <row r="14" spans="1:26" ht="45" x14ac:dyDescent="0.2">
      <c r="A14" s="36" t="s">
        <v>17</v>
      </c>
      <c r="B14" s="37" t="s">
        <v>75</v>
      </c>
      <c r="C14" s="1"/>
      <c r="D14" s="1"/>
      <c r="E14" s="1"/>
      <c r="F14" s="1"/>
      <c r="G14" s="1"/>
      <c r="H14" s="1"/>
      <c r="I14" s="1"/>
      <c r="J14" s="1"/>
      <c r="K14" s="1"/>
      <c r="L14" s="1"/>
      <c r="M14" s="1"/>
      <c r="N14" s="1"/>
      <c r="O14" s="1"/>
      <c r="P14" s="1"/>
      <c r="Q14" s="1"/>
      <c r="R14" s="1"/>
      <c r="S14" s="1"/>
      <c r="T14" s="1"/>
      <c r="U14" s="1"/>
      <c r="V14" s="1"/>
      <c r="W14" s="1"/>
      <c r="X14" s="1"/>
      <c r="Y14" s="1"/>
      <c r="Z14" s="1"/>
    </row>
    <row r="15" spans="1:26" ht="31.5" x14ac:dyDescent="0.2">
      <c r="A15" s="36" t="s">
        <v>18</v>
      </c>
      <c r="B15" s="37" t="s">
        <v>19</v>
      </c>
      <c r="C15" s="1"/>
      <c r="D15" s="1"/>
      <c r="E15" s="1"/>
      <c r="F15" s="1"/>
      <c r="G15" s="1"/>
      <c r="H15" s="1"/>
      <c r="I15" s="1"/>
      <c r="J15" s="1"/>
      <c r="K15" s="1"/>
      <c r="L15" s="1"/>
      <c r="M15" s="1"/>
      <c r="N15" s="1"/>
      <c r="O15" s="1"/>
      <c r="P15" s="1"/>
      <c r="Q15" s="1"/>
      <c r="R15" s="1"/>
      <c r="S15" s="1"/>
      <c r="T15" s="1"/>
      <c r="U15" s="1"/>
      <c r="V15" s="1"/>
      <c r="W15" s="1"/>
      <c r="X15" s="1"/>
      <c r="Y15" s="1"/>
      <c r="Z15" s="1"/>
    </row>
    <row r="16" spans="1:26" ht="31.5" x14ac:dyDescent="0.2">
      <c r="A16" s="36" t="s">
        <v>20</v>
      </c>
      <c r="B16" s="37" t="s">
        <v>21</v>
      </c>
      <c r="C16" s="1"/>
      <c r="D16" s="1"/>
      <c r="E16" s="1"/>
      <c r="F16" s="1"/>
      <c r="G16" s="1"/>
      <c r="H16" s="1"/>
      <c r="I16" s="1"/>
      <c r="J16" s="1"/>
      <c r="K16" s="1"/>
      <c r="L16" s="1"/>
      <c r="M16" s="1"/>
      <c r="N16" s="1"/>
      <c r="O16" s="1"/>
      <c r="P16" s="1"/>
      <c r="Q16" s="1"/>
      <c r="R16" s="1"/>
      <c r="S16" s="1"/>
      <c r="T16" s="1"/>
      <c r="U16" s="1"/>
      <c r="V16" s="1"/>
      <c r="W16" s="1"/>
      <c r="X16" s="1"/>
      <c r="Y16" s="1"/>
      <c r="Z16" s="1"/>
    </row>
    <row r="17" spans="1:26" ht="31.5" x14ac:dyDescent="0.2">
      <c r="A17" s="36" t="s">
        <v>22</v>
      </c>
      <c r="B17" s="37" t="s">
        <v>76</v>
      </c>
      <c r="C17" s="1"/>
      <c r="D17" s="1"/>
      <c r="E17" s="1"/>
      <c r="F17" s="1"/>
      <c r="G17" s="1"/>
      <c r="H17" s="1"/>
      <c r="I17" s="1"/>
      <c r="J17" s="1"/>
      <c r="K17" s="1"/>
      <c r="L17" s="1"/>
      <c r="M17" s="1"/>
      <c r="N17" s="1"/>
      <c r="O17" s="1"/>
      <c r="P17" s="1"/>
      <c r="Q17" s="1"/>
      <c r="R17" s="1"/>
      <c r="S17" s="1"/>
      <c r="T17" s="1"/>
      <c r="U17" s="1"/>
      <c r="V17" s="1"/>
      <c r="W17" s="1"/>
      <c r="X17" s="1"/>
      <c r="Y17" s="1"/>
      <c r="Z17" s="1"/>
    </row>
    <row r="18" spans="1:26" ht="31.5" x14ac:dyDescent="0.2">
      <c r="A18" s="36" t="s">
        <v>23</v>
      </c>
      <c r="B18" s="37" t="s">
        <v>24</v>
      </c>
      <c r="C18" s="1"/>
      <c r="D18" s="1"/>
      <c r="E18" s="1"/>
      <c r="F18" s="1"/>
      <c r="G18" s="1"/>
      <c r="H18" s="1"/>
      <c r="I18" s="1"/>
      <c r="J18" s="1"/>
      <c r="K18" s="1"/>
      <c r="L18" s="1"/>
      <c r="M18" s="1"/>
      <c r="N18" s="1"/>
      <c r="O18" s="1"/>
      <c r="P18" s="1"/>
      <c r="Q18" s="1"/>
      <c r="R18" s="1"/>
      <c r="S18" s="1"/>
      <c r="T18" s="1"/>
      <c r="U18" s="1"/>
      <c r="V18" s="1"/>
      <c r="W18" s="1"/>
      <c r="X18" s="1"/>
      <c r="Y18" s="1"/>
      <c r="Z18" s="1"/>
    </row>
    <row r="19" spans="1:26" ht="31.5" x14ac:dyDescent="0.2">
      <c r="A19" s="36" t="s">
        <v>25</v>
      </c>
      <c r="B19" s="37" t="s">
        <v>26</v>
      </c>
      <c r="C19" s="1"/>
      <c r="D19" s="1"/>
      <c r="E19" s="1"/>
      <c r="F19" s="1"/>
      <c r="G19" s="1"/>
      <c r="H19" s="1"/>
      <c r="I19" s="1"/>
      <c r="J19" s="1"/>
      <c r="K19" s="1"/>
      <c r="L19" s="1"/>
      <c r="M19" s="1"/>
      <c r="N19" s="1"/>
      <c r="O19" s="1"/>
      <c r="P19" s="1"/>
      <c r="Q19" s="1"/>
      <c r="R19" s="1"/>
      <c r="S19" s="1"/>
      <c r="T19" s="1"/>
      <c r="U19" s="1"/>
      <c r="V19" s="1"/>
      <c r="W19" s="1"/>
      <c r="X19" s="1"/>
      <c r="Y19" s="1"/>
      <c r="Z19" s="1"/>
    </row>
    <row r="20" spans="1:26" ht="45" x14ac:dyDescent="0.2">
      <c r="A20" s="36" t="s">
        <v>27</v>
      </c>
      <c r="B20" s="37" t="s">
        <v>77</v>
      </c>
      <c r="C20" s="1"/>
      <c r="D20" s="1"/>
      <c r="E20" s="1"/>
      <c r="F20" s="1"/>
      <c r="G20" s="1"/>
      <c r="H20" s="1"/>
      <c r="I20" s="1"/>
      <c r="J20" s="1"/>
      <c r="K20" s="1"/>
      <c r="L20" s="1"/>
      <c r="M20" s="1"/>
      <c r="N20" s="1"/>
      <c r="O20" s="1"/>
      <c r="P20" s="1"/>
      <c r="Q20" s="1"/>
      <c r="R20" s="1"/>
      <c r="S20" s="1"/>
      <c r="T20" s="1"/>
      <c r="U20" s="1"/>
      <c r="V20" s="1"/>
      <c r="W20" s="1"/>
      <c r="X20" s="1"/>
      <c r="Y20" s="1"/>
      <c r="Z20" s="1"/>
    </row>
    <row r="21" spans="1:26" ht="30" x14ac:dyDescent="0.2">
      <c r="A21" s="38" t="s">
        <v>28</v>
      </c>
      <c r="B21" s="39" t="s">
        <v>78</v>
      </c>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x14ac:dyDescent="0.2">
      <c r="A22" s="2"/>
      <c r="B22" s="2"/>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x14ac:dyDescent="0.2">
      <c r="A23" s="2"/>
      <c r="B23" s="2"/>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x14ac:dyDescent="0.2">
      <c r="A24" s="2"/>
      <c r="B24" s="2"/>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x14ac:dyDescent="0.2">
      <c r="A25" s="2"/>
      <c r="B25" s="2"/>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x14ac:dyDescent="0.2">
      <c r="A26" s="2"/>
      <c r="B26" s="2"/>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2">
      <c r="A27" s="2"/>
      <c r="B27" s="2"/>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x14ac:dyDescent="0.2">
      <c r="A28" s="2"/>
      <c r="B28" s="2"/>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x14ac:dyDescent="0.2">
      <c r="A29" s="2"/>
      <c r="B29" s="2"/>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2">
      <c r="A30" s="2"/>
      <c r="B30" s="2"/>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2">
      <c r="A31" s="2"/>
      <c r="B31" s="2"/>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x14ac:dyDescent="0.2">
      <c r="A32" s="2"/>
      <c r="B32" s="2"/>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2">
      <c r="A33" s="2"/>
      <c r="B33" s="2"/>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x14ac:dyDescent="0.2">
      <c r="A34" s="2"/>
      <c r="B34" s="2"/>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2">
      <c r="A35" s="2"/>
      <c r="B35" s="2"/>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2">
      <c r="A36" s="2"/>
      <c r="B36" s="2"/>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2">
      <c r="A37" s="2"/>
      <c r="B37" s="2"/>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x14ac:dyDescent="0.2">
      <c r="A38" s="2"/>
      <c r="B38" s="2"/>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2">
      <c r="A39" s="2"/>
      <c r="B39" s="2"/>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2">
      <c r="A40" s="2"/>
      <c r="B40" s="2"/>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2">
      <c r="A41" s="2"/>
      <c r="B41" s="2"/>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2">
      <c r="A42" s="2"/>
      <c r="B42" s="2"/>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
      <c r="A43" s="2"/>
      <c r="B43" s="2"/>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
      <c r="A44" s="2"/>
      <c r="B44" s="2"/>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2"/>
      <c r="B45" s="2"/>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2"/>
      <c r="B46" s="2"/>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2"/>
      <c r="B47" s="2"/>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2"/>
      <c r="B48" s="2"/>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2"/>
      <c r="B49" s="2"/>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2"/>
      <c r="B50" s="2"/>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2"/>
      <c r="B51" s="2"/>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2"/>
      <c r="B52" s="2"/>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2"/>
      <c r="B53" s="2"/>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2"/>
      <c r="B54" s="2"/>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2"/>
      <c r="B55" s="2"/>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2"/>
      <c r="B56" s="2"/>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2"/>
      <c r="B57" s="2"/>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2"/>
      <c r="B58" s="2"/>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2"/>
      <c r="B59" s="2"/>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2"/>
      <c r="B60" s="2"/>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2"/>
      <c r="B61" s="2"/>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2"/>
      <c r="B62" s="2"/>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2"/>
      <c r="B63" s="2"/>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2"/>
      <c r="B64" s="2"/>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2"/>
      <c r="B65" s="2"/>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2"/>
      <c r="B66" s="2"/>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2"/>
      <c r="B67" s="2"/>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2"/>
      <c r="B68" s="2"/>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2"/>
      <c r="B69" s="2"/>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2"/>
      <c r="B70" s="2"/>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2"/>
      <c r="B71" s="2"/>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2"/>
      <c r="B72" s="2"/>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2"/>
      <c r="B73" s="2"/>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2"/>
      <c r="B74" s="2"/>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2"/>
      <c r="B75" s="2"/>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2"/>
      <c r="B76" s="2"/>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2"/>
      <c r="B77" s="2"/>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2"/>
      <c r="B78" s="2"/>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2"/>
      <c r="B79" s="2"/>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2"/>
      <c r="B80" s="2"/>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2"/>
      <c r="B81" s="2"/>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2"/>
      <c r="B82" s="2"/>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2"/>
      <c r="B83" s="2"/>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2"/>
      <c r="B84" s="2"/>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2"/>
      <c r="B85" s="2"/>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2"/>
      <c r="B86" s="2"/>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2"/>
      <c r="B87" s="2"/>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2"/>
      <c r="B88" s="2"/>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2"/>
      <c r="B89" s="2"/>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2"/>
      <c r="B90" s="2"/>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2"/>
      <c r="B91" s="2"/>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2"/>
      <c r="B92" s="2"/>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2"/>
      <c r="B93" s="2"/>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2"/>
      <c r="B94" s="2"/>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2"/>
      <c r="B95" s="2"/>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2"/>
      <c r="B96" s="2"/>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2"/>
      <c r="B97" s="2"/>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2"/>
      <c r="B98" s="2"/>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2"/>
      <c r="B99" s="2"/>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2"/>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2"/>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2"/>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2"/>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2"/>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2"/>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2"/>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2"/>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2"/>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2"/>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2"/>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2"/>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2"/>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2"/>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2"/>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2"/>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2"/>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2"/>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2"/>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2"/>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2"/>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2"/>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2"/>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2"/>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2"/>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2"/>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2"/>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2"/>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2"/>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2"/>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2"/>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2"/>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2"/>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2"/>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2"/>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2"/>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2"/>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2"/>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2"/>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2"/>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2"/>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2"/>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2"/>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2"/>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2"/>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2"/>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2"/>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2"/>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2"/>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2"/>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2"/>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2"/>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2"/>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2"/>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2"/>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2"/>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2"/>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2"/>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2"/>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2"/>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2"/>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2"/>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2"/>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2"/>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2"/>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2"/>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2"/>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2"/>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2"/>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2"/>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2"/>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2"/>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2"/>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2"/>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2"/>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2"/>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2"/>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2"/>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2"/>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2"/>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2"/>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2"/>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2"/>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2"/>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2"/>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2"/>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2"/>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2"/>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2"/>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2"/>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2"/>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2"/>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2"/>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2"/>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2"/>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2"/>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2"/>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2"/>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2"/>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2"/>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2"/>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2"/>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2"/>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2"/>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2"/>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2"/>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2"/>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2"/>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2"/>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2"/>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2"/>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2"/>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2"/>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2"/>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2"/>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2"/>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2"/>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2"/>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2"/>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2"/>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2"/>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2"/>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2"/>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2"/>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2"/>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2"/>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2"/>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2"/>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2"/>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2"/>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2"/>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2"/>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2"/>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2"/>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2"/>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2"/>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2"/>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2"/>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2"/>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2"/>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2"/>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2"/>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2"/>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2"/>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2"/>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2"/>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2"/>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2"/>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2"/>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2"/>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2"/>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2"/>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2"/>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2"/>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2"/>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2"/>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2"/>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2"/>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2"/>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2"/>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2"/>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2"/>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2"/>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2"/>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2"/>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2"/>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2"/>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2"/>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2"/>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2"/>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2"/>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2"/>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2"/>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2"/>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2"/>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2"/>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2"/>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2"/>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2"/>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2"/>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2"/>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2"/>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2"/>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2"/>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2"/>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2"/>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2"/>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2"/>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2"/>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2"/>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2"/>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2"/>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2"/>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2"/>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2"/>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2"/>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2"/>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2"/>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2"/>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2"/>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2"/>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2"/>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2"/>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2"/>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2"/>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2"/>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2"/>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2"/>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2"/>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2"/>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2"/>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2"/>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2"/>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2"/>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2"/>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2"/>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2"/>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2"/>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2"/>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2"/>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2"/>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2"/>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2"/>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2"/>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2"/>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2"/>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2"/>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2"/>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2"/>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2"/>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2"/>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2"/>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2"/>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2"/>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2"/>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2"/>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2"/>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2"/>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2"/>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2"/>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2"/>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2"/>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2"/>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2"/>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2"/>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2"/>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2"/>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2"/>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2"/>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2"/>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2"/>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2"/>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2"/>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2"/>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2"/>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2"/>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2"/>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2"/>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2"/>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2"/>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2"/>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2"/>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2"/>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2"/>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2"/>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2"/>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2"/>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2"/>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2"/>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2"/>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2"/>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2"/>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2"/>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2"/>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2"/>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2"/>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2"/>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2"/>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2"/>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2"/>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2"/>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2"/>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2"/>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2"/>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2"/>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2"/>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2"/>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2"/>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2"/>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2"/>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2"/>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2"/>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2"/>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2"/>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2"/>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2"/>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2"/>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2"/>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2"/>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2"/>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2"/>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2"/>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2"/>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2"/>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2"/>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2"/>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2"/>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2"/>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2"/>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2"/>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2"/>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2"/>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2"/>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2"/>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2"/>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2"/>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2"/>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2"/>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2"/>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2"/>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2"/>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2"/>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2"/>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2"/>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2"/>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2"/>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2"/>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2"/>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2"/>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2"/>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2"/>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2"/>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2"/>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2"/>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2"/>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2"/>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2"/>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2"/>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2"/>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2"/>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2"/>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2"/>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2"/>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2"/>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2"/>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2"/>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2"/>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2"/>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2"/>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2"/>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2"/>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2"/>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2"/>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2"/>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2"/>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2"/>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2"/>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2"/>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2"/>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2"/>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2"/>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2"/>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2"/>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2"/>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2"/>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2"/>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2"/>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2"/>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2"/>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2"/>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2"/>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2"/>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2"/>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2"/>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2"/>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2"/>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2"/>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2"/>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2"/>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2"/>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2"/>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2"/>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2"/>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2"/>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2"/>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2"/>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2"/>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2"/>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2"/>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2"/>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2"/>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2"/>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2"/>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2"/>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2"/>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2"/>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2"/>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2"/>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2"/>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2"/>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2"/>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2"/>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2"/>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2"/>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2"/>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2"/>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2"/>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2"/>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2"/>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2"/>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2"/>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2"/>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2"/>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2"/>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2"/>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2"/>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2"/>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2"/>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2"/>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2"/>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2"/>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2"/>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2"/>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2"/>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2"/>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2"/>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2"/>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2"/>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2"/>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2"/>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2"/>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2"/>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2"/>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2"/>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2"/>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2"/>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2"/>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2"/>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2"/>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2"/>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2"/>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2"/>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2"/>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2"/>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2"/>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2"/>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2"/>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2"/>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2"/>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2"/>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2"/>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2"/>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2"/>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2"/>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2"/>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2"/>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2"/>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2"/>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2"/>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2"/>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2"/>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2"/>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2"/>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2"/>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2"/>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2"/>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2"/>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2"/>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2"/>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2"/>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2"/>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2"/>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2"/>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2"/>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2"/>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2"/>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2"/>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2"/>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2"/>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2"/>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2"/>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2"/>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2"/>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2"/>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2"/>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2"/>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2"/>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2"/>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2"/>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2"/>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2"/>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2"/>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2"/>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2"/>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2"/>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2"/>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2"/>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2"/>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2"/>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2"/>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2"/>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2"/>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2"/>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2"/>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2"/>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2"/>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2"/>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2"/>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2"/>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2"/>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2"/>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2"/>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2"/>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2"/>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2"/>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2"/>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2"/>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2"/>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2"/>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2"/>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2"/>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2"/>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2"/>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2"/>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2"/>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2"/>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2"/>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2"/>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2"/>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2"/>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2"/>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2"/>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2"/>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2"/>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2"/>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2"/>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2"/>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2"/>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2"/>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2"/>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2"/>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2"/>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2"/>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2"/>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2"/>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2"/>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2"/>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2"/>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2"/>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2"/>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2"/>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2"/>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2"/>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2"/>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2"/>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2"/>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2"/>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2"/>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2"/>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2"/>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2"/>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2"/>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2"/>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2"/>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2"/>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2"/>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2"/>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2"/>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2"/>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2"/>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2"/>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2"/>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2"/>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2"/>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2"/>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2"/>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2"/>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2"/>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2"/>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2"/>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2"/>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2"/>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2"/>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2"/>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2"/>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2"/>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2"/>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2"/>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2"/>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2"/>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2"/>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2"/>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2"/>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2"/>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2"/>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2"/>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2"/>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2"/>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2"/>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2"/>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2"/>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2"/>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2"/>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2"/>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2"/>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2"/>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2"/>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2"/>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2"/>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2"/>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2"/>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2"/>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2"/>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2"/>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2"/>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2"/>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2"/>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2"/>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2"/>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2"/>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2"/>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2"/>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2"/>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2"/>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2"/>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2"/>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2"/>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2"/>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2"/>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2"/>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2"/>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2"/>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2"/>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2"/>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2"/>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2"/>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2"/>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2"/>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2"/>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2"/>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2"/>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2"/>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2"/>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2"/>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2"/>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2"/>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2"/>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2"/>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2"/>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2"/>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2"/>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2"/>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2"/>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2"/>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2"/>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2"/>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2"/>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2"/>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2"/>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2"/>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2"/>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2"/>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2"/>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2"/>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2"/>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2"/>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2"/>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2"/>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2"/>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2"/>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2"/>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2"/>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2"/>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2"/>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2"/>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2"/>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2"/>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2"/>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2"/>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2"/>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2"/>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2"/>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2"/>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2"/>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2"/>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2"/>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2"/>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2"/>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2"/>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2"/>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2"/>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2"/>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2"/>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2"/>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2"/>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2"/>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2"/>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2"/>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2"/>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2"/>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2"/>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2"/>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2"/>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2"/>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2"/>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2"/>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2"/>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2"/>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2"/>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2"/>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2"/>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2"/>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2"/>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2"/>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2"/>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2"/>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2"/>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2"/>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2"/>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2"/>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2"/>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2"/>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2"/>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2"/>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2"/>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2"/>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2"/>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2"/>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2"/>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2"/>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2"/>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2"/>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2"/>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2"/>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2"/>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2"/>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2"/>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2"/>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2"/>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2"/>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2"/>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2"/>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2"/>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2"/>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2"/>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2"/>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2"/>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2"/>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2"/>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2"/>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2"/>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2"/>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2"/>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2"/>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2"/>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2"/>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2"/>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2"/>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2"/>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2"/>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2"/>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2"/>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2"/>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2"/>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2"/>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2"/>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2"/>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2"/>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2"/>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2"/>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2"/>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2"/>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2"/>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2"/>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2"/>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2"/>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2"/>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2"/>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2"/>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2"/>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2"/>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2"/>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2"/>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2"/>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2"/>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2"/>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2"/>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2"/>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2"/>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2"/>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2"/>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2"/>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2"/>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2"/>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2"/>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2"/>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2"/>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2"/>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2"/>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2"/>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2"/>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2"/>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2"/>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2"/>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2"/>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2"/>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2"/>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2"/>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2"/>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2"/>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2"/>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2"/>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2"/>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2"/>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2"/>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2"/>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2"/>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2"/>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2"/>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2"/>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2"/>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2"/>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2"/>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2"/>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2"/>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2"/>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2"/>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2"/>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2"/>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2"/>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2"/>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2"/>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2"/>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2"/>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2"/>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2"/>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2"/>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2"/>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2"/>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2"/>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2"/>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2"/>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2"/>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2"/>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2"/>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2"/>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2"/>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2"/>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2"/>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2"/>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2"/>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2"/>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2"/>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2"/>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2"/>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2"/>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2"/>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2"/>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2"/>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2"/>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2"/>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2"/>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2"/>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2"/>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2"/>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2"/>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2"/>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2"/>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2"/>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2"/>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2"/>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2"/>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2"/>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2"/>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2"/>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2"/>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2"/>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2"/>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2"/>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2"/>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2"/>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2"/>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2"/>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2"/>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2"/>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2"/>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2"/>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2"/>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2"/>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sheetData>
  <mergeCells count="2">
    <mergeCell ref="A1:B1"/>
    <mergeCell ref="A2:B2"/>
  </mergeCells>
  <pageMargins left="0.75" right="0.75" top="1" bottom="1" header="0" footer="0"/>
  <pageSetup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Z990"/>
  <sheetViews>
    <sheetView workbookViewId="0">
      <selection activeCell="G2" sqref="G2"/>
    </sheetView>
  </sheetViews>
  <sheetFormatPr defaultColWidth="12.5703125" defaultRowHeight="15" customHeight="1" x14ac:dyDescent="0.2"/>
  <cols>
    <col min="2" max="2" width="36.140625" customWidth="1"/>
    <col min="3" max="3" width="21.7109375" customWidth="1"/>
    <col min="4" max="4" width="26.28515625" customWidth="1"/>
    <col min="5" max="5" width="21.7109375" customWidth="1"/>
    <col min="6" max="6" width="18.85546875" customWidth="1"/>
    <col min="7" max="7" width="19.140625" customWidth="1"/>
    <col min="8" max="8" width="16.5703125" customWidth="1"/>
    <col min="9" max="9" width="14.140625" customWidth="1"/>
    <col min="10" max="10" width="22.7109375" customWidth="1"/>
    <col min="11" max="11" width="20.42578125" customWidth="1"/>
    <col min="12" max="12" width="21.5703125" customWidth="1"/>
    <col min="13" max="13" width="20.42578125" customWidth="1"/>
    <col min="14" max="14" width="18.5703125" customWidth="1"/>
    <col min="15" max="15" width="4.5703125" customWidth="1"/>
    <col min="16" max="16" width="30.5703125" customWidth="1"/>
    <col min="17" max="17" width="10.5703125" customWidth="1"/>
    <col min="18" max="18" width="16.5703125" customWidth="1"/>
    <col min="19" max="19" width="8.5703125" customWidth="1"/>
    <col min="20" max="21" width="10.5703125" customWidth="1"/>
    <col min="22" max="22" width="18.5703125" customWidth="1"/>
    <col min="24" max="24" width="16.5703125" customWidth="1"/>
    <col min="25" max="26" width="8.5703125" customWidth="1"/>
  </cols>
  <sheetData>
    <row r="1" spans="1:26" ht="24" x14ac:dyDescent="0.4">
      <c r="A1" s="3"/>
      <c r="B1" s="3"/>
      <c r="C1" s="4"/>
      <c r="D1" s="44" t="s">
        <v>39</v>
      </c>
      <c r="E1" s="45"/>
      <c r="F1" s="45"/>
      <c r="G1" s="46"/>
      <c r="H1" s="3"/>
      <c r="I1" s="5"/>
      <c r="J1" s="3"/>
      <c r="K1" s="3"/>
      <c r="L1" s="3"/>
      <c r="M1" s="3"/>
      <c r="N1" s="3"/>
      <c r="O1" s="3"/>
      <c r="P1" s="3"/>
      <c r="Q1" s="3"/>
      <c r="R1" s="3"/>
      <c r="S1" s="3"/>
      <c r="T1" s="3"/>
      <c r="U1" s="3"/>
      <c r="V1" s="3"/>
      <c r="W1" s="3"/>
      <c r="X1" s="5"/>
      <c r="Y1" s="3"/>
      <c r="Z1" s="3"/>
    </row>
    <row r="2" spans="1:26" ht="15.75" x14ac:dyDescent="0.25">
      <c r="A2" s="3"/>
      <c r="B2" s="6"/>
      <c r="C2" s="7"/>
      <c r="D2" s="5"/>
      <c r="E2" s="5"/>
      <c r="F2" s="5"/>
      <c r="G2" s="5" t="s">
        <v>40</v>
      </c>
      <c r="H2" s="5"/>
      <c r="I2" s="5"/>
      <c r="J2" s="5"/>
      <c r="K2" s="5"/>
      <c r="L2" s="5"/>
      <c r="M2" s="3"/>
      <c r="N2" s="3"/>
      <c r="O2" s="8"/>
      <c r="P2" s="8"/>
      <c r="Q2" s="8"/>
      <c r="R2" s="8"/>
      <c r="S2" s="8"/>
      <c r="T2" s="8"/>
      <c r="U2" s="8"/>
      <c r="V2" s="3"/>
      <c r="W2" s="3"/>
      <c r="X2" s="3"/>
      <c r="Y2" s="3"/>
      <c r="Z2" s="3"/>
    </row>
    <row r="3" spans="1:26" ht="63" x14ac:dyDescent="0.25">
      <c r="A3" s="3"/>
      <c r="B3" s="8" t="s">
        <v>41</v>
      </c>
      <c r="C3" s="7" t="s">
        <v>42</v>
      </c>
      <c r="D3" s="7" t="s">
        <v>43</v>
      </c>
      <c r="E3" s="7" t="s">
        <v>44</v>
      </c>
      <c r="F3" s="7" t="s">
        <v>45</v>
      </c>
      <c r="G3" s="9" t="s">
        <v>46</v>
      </c>
      <c r="H3" s="7" t="s">
        <v>47</v>
      </c>
      <c r="I3" s="9" t="s">
        <v>48</v>
      </c>
      <c r="J3" s="7" t="s">
        <v>49</v>
      </c>
      <c r="K3" s="7" t="s">
        <v>50</v>
      </c>
      <c r="L3" s="10" t="s">
        <v>51</v>
      </c>
      <c r="M3" s="3"/>
      <c r="N3" s="3"/>
      <c r="O3" s="3"/>
      <c r="P3" s="3"/>
      <c r="Q3" s="3"/>
      <c r="R3" s="3"/>
      <c r="S3" s="3"/>
      <c r="T3" s="3"/>
      <c r="U3" s="3"/>
      <c r="V3" s="3"/>
      <c r="W3" s="3"/>
      <c r="X3" s="3"/>
      <c r="Y3" s="3"/>
      <c r="Z3" s="3"/>
    </row>
    <row r="4" spans="1:26" ht="15.75" customHeight="1" x14ac:dyDescent="0.25">
      <c r="A4" s="11">
        <v>210002</v>
      </c>
      <c r="B4" s="3" t="s">
        <v>29</v>
      </c>
      <c r="C4" s="12">
        <v>140435820.63</v>
      </c>
      <c r="D4" s="13">
        <v>51736870.779999986</v>
      </c>
      <c r="E4" s="14">
        <v>192172691.41000003</v>
      </c>
      <c r="F4" s="14">
        <v>10367000</v>
      </c>
      <c r="G4" s="15">
        <f t="shared" ref="G4:G20" si="0">F4/E4</f>
        <v>5.3946270533735866E-2</v>
      </c>
      <c r="H4" s="16">
        <v>4.9417106141447002E-2</v>
      </c>
      <c r="I4" s="14">
        <f t="shared" ref="I4:I18" si="1">E4*H4</f>
        <v>9496618.288895512</v>
      </c>
      <c r="J4" s="14">
        <f t="shared" ref="J4:J20" si="2">F4-I4</f>
        <v>870381.711104488</v>
      </c>
      <c r="K4" s="14"/>
      <c r="L4" s="14">
        <f t="shared" ref="L4:L20" si="3">J4+K4</f>
        <v>870381.711104488</v>
      </c>
      <c r="M4" s="3"/>
      <c r="N4" s="3"/>
      <c r="O4" s="17"/>
      <c r="P4" s="3"/>
      <c r="Q4" s="18"/>
      <c r="R4" s="18"/>
      <c r="S4" s="18"/>
      <c r="T4" s="18"/>
      <c r="U4" s="18"/>
      <c r="V4" s="3"/>
      <c r="W4" s="3"/>
      <c r="X4" s="3"/>
      <c r="Y4" s="3"/>
      <c r="Z4" s="3"/>
    </row>
    <row r="5" spans="1:26" ht="15.75" customHeight="1" x14ac:dyDescent="0.25">
      <c r="A5" s="11">
        <v>210003</v>
      </c>
      <c r="B5" s="3" t="s">
        <v>30</v>
      </c>
      <c r="C5" s="13">
        <v>43549871.269999988</v>
      </c>
      <c r="D5" s="13">
        <v>16225325.699999992</v>
      </c>
      <c r="E5" s="14">
        <v>59775196.969999984</v>
      </c>
      <c r="F5" s="14">
        <v>2286658</v>
      </c>
      <c r="G5" s="15">
        <f t="shared" si="0"/>
        <v>3.8254294689277719E-2</v>
      </c>
      <c r="H5" s="15">
        <v>3.6016739901894003E-2</v>
      </c>
      <c r="I5" s="14">
        <f t="shared" si="1"/>
        <v>2152907.7218529717</v>
      </c>
      <c r="J5" s="14">
        <f t="shared" si="2"/>
        <v>133750.27814702829</v>
      </c>
      <c r="K5" s="14"/>
      <c r="L5" s="14">
        <f t="shared" si="3"/>
        <v>133750.27814702829</v>
      </c>
      <c r="M5" s="3"/>
      <c r="N5" s="3"/>
      <c r="O5" s="17"/>
      <c r="P5" s="3"/>
      <c r="Q5" s="18"/>
      <c r="R5" s="18"/>
      <c r="S5" s="18"/>
      <c r="T5" s="18"/>
      <c r="U5" s="18"/>
      <c r="V5" s="3"/>
      <c r="W5" s="3"/>
      <c r="X5" s="3"/>
      <c r="Y5" s="3"/>
      <c r="Z5" s="3"/>
    </row>
    <row r="6" spans="1:26" ht="15.75" customHeight="1" x14ac:dyDescent="0.25">
      <c r="A6" s="11">
        <v>210004</v>
      </c>
      <c r="B6" s="3" t="s">
        <v>31</v>
      </c>
      <c r="C6" s="13">
        <v>86118911</v>
      </c>
      <c r="D6" s="13">
        <v>23544140</v>
      </c>
      <c r="E6" s="14">
        <v>109663051</v>
      </c>
      <c r="F6" s="14"/>
      <c r="G6" s="15">
        <f t="shared" si="0"/>
        <v>0</v>
      </c>
      <c r="H6" s="15">
        <v>0</v>
      </c>
      <c r="I6" s="14">
        <f t="shared" si="1"/>
        <v>0</v>
      </c>
      <c r="J6" s="14">
        <f t="shared" si="2"/>
        <v>0</v>
      </c>
      <c r="K6" s="14"/>
      <c r="L6" s="14">
        <f t="shared" si="3"/>
        <v>0</v>
      </c>
      <c r="M6" s="3"/>
      <c r="N6" s="3"/>
      <c r="O6" s="17"/>
      <c r="P6" s="3"/>
      <c r="Q6" s="18"/>
      <c r="R6" s="18"/>
      <c r="S6" s="18"/>
      <c r="T6" s="18"/>
      <c r="U6" s="18"/>
      <c r="V6" s="3"/>
      <c r="W6" s="3"/>
      <c r="X6" s="3"/>
      <c r="Y6" s="3"/>
      <c r="Z6" s="3"/>
    </row>
    <row r="7" spans="1:26" ht="15.75" customHeight="1" x14ac:dyDescent="0.25">
      <c r="A7" s="11">
        <v>210008</v>
      </c>
      <c r="B7" s="3" t="s">
        <v>32</v>
      </c>
      <c r="C7" s="13">
        <v>32561342.679999992</v>
      </c>
      <c r="D7" s="13">
        <v>42743009.950000003</v>
      </c>
      <c r="E7" s="14">
        <v>75304352.629999995</v>
      </c>
      <c r="F7" s="14">
        <v>2427332</v>
      </c>
      <c r="G7" s="15">
        <f t="shared" si="0"/>
        <v>3.2233621500292818E-2</v>
      </c>
      <c r="H7" s="15">
        <v>1.5511932883761599E-2</v>
      </c>
      <c r="I7" s="14">
        <f t="shared" si="1"/>
        <v>1168116.0638516762</v>
      </c>
      <c r="J7" s="14">
        <f t="shared" si="2"/>
        <v>1259215.9361483238</v>
      </c>
      <c r="K7" s="14"/>
      <c r="L7" s="14">
        <f t="shared" si="3"/>
        <v>1259215.9361483238</v>
      </c>
      <c r="M7" s="3"/>
      <c r="N7" s="3"/>
      <c r="O7" s="17"/>
      <c r="P7" s="3"/>
      <c r="Q7" s="18"/>
      <c r="R7" s="18"/>
      <c r="S7" s="18"/>
      <c r="T7" s="18"/>
      <c r="U7" s="18"/>
      <c r="V7" s="3"/>
      <c r="W7" s="3"/>
      <c r="X7" s="3"/>
      <c r="Y7" s="3"/>
      <c r="Z7" s="3"/>
    </row>
    <row r="8" spans="1:26" ht="15.75" customHeight="1" x14ac:dyDescent="0.25">
      <c r="A8" s="11">
        <v>210009</v>
      </c>
      <c r="B8" s="3" t="s">
        <v>33</v>
      </c>
      <c r="C8" s="13">
        <v>133701114.33</v>
      </c>
      <c r="D8" s="13">
        <v>54668714.680000015</v>
      </c>
      <c r="E8" s="14">
        <v>188369829.01000002</v>
      </c>
      <c r="F8" s="14">
        <v>9643969</v>
      </c>
      <c r="G8" s="15">
        <f t="shared" si="0"/>
        <v>5.1196993970239413E-2</v>
      </c>
      <c r="H8" s="15">
        <v>7.5422494612338603E-2</v>
      </c>
      <c r="I8" s="14">
        <f t="shared" si="1"/>
        <v>14207322.41363387</v>
      </c>
      <c r="J8" s="14">
        <f t="shared" si="2"/>
        <v>-4563353.41363387</v>
      </c>
      <c r="K8" s="14"/>
      <c r="L8" s="14">
        <f t="shared" si="3"/>
        <v>-4563353.41363387</v>
      </c>
      <c r="M8" s="3"/>
      <c r="N8" s="3"/>
      <c r="O8" s="17"/>
      <c r="P8" s="3"/>
      <c r="Q8" s="18"/>
      <c r="R8" s="18"/>
      <c r="S8" s="18"/>
      <c r="T8" s="18"/>
      <c r="U8" s="18"/>
      <c r="V8" s="3"/>
      <c r="W8" s="3"/>
      <c r="X8" s="3"/>
      <c r="Y8" s="3"/>
      <c r="Z8" s="3"/>
    </row>
    <row r="9" spans="1:26" ht="15.75" customHeight="1" x14ac:dyDescent="0.25">
      <c r="A9" s="11">
        <v>210011</v>
      </c>
      <c r="B9" s="3" t="s">
        <v>52</v>
      </c>
      <c r="C9" s="13">
        <v>48309627.019999996</v>
      </c>
      <c r="D9" s="13">
        <v>28764327.659999974</v>
      </c>
      <c r="E9" s="14">
        <v>77073954.679999977</v>
      </c>
      <c r="F9" s="14">
        <v>2425972</v>
      </c>
      <c r="G9" s="15">
        <f t="shared" si="0"/>
        <v>3.1475898830834466E-2</v>
      </c>
      <c r="H9" s="15">
        <v>2.2052427403245398E-2</v>
      </c>
      <c r="I9" s="14">
        <f t="shared" si="1"/>
        <v>1699667.7902617254</v>
      </c>
      <c r="J9" s="14">
        <f t="shared" si="2"/>
        <v>726304.20973827457</v>
      </c>
      <c r="K9" s="14"/>
      <c r="L9" s="14">
        <f t="shared" si="3"/>
        <v>726304.20973827457</v>
      </c>
      <c r="M9" s="3"/>
      <c r="N9" s="3"/>
      <c r="O9" s="17"/>
      <c r="P9" s="3"/>
      <c r="Q9" s="18"/>
      <c r="R9" s="18"/>
      <c r="S9" s="18"/>
      <c r="T9" s="18"/>
      <c r="U9" s="18"/>
      <c r="V9" s="3"/>
      <c r="W9" s="3"/>
      <c r="X9" s="3"/>
      <c r="Y9" s="3"/>
      <c r="Z9" s="3"/>
    </row>
    <row r="10" spans="1:26" ht="15.75" customHeight="1" x14ac:dyDescent="0.25">
      <c r="A10" s="11">
        <v>210012</v>
      </c>
      <c r="B10" s="3" t="s">
        <v>34</v>
      </c>
      <c r="C10" s="13">
        <v>81127099.659999996</v>
      </c>
      <c r="D10" s="13">
        <v>53501420.780000009</v>
      </c>
      <c r="E10" s="14">
        <v>134628520.44</v>
      </c>
      <c r="F10" s="14">
        <v>4788831</v>
      </c>
      <c r="G10" s="15">
        <f t="shared" si="0"/>
        <v>3.5570702139107603E-2</v>
      </c>
      <c r="H10" s="15">
        <v>2.9347601596131302E-2</v>
      </c>
      <c r="I10" s="14">
        <f t="shared" si="1"/>
        <v>3951024.1813497394</v>
      </c>
      <c r="J10" s="14">
        <f t="shared" si="2"/>
        <v>837806.81865026057</v>
      </c>
      <c r="K10" s="14"/>
      <c r="L10" s="14">
        <f t="shared" si="3"/>
        <v>837806.81865026057</v>
      </c>
      <c r="M10" s="3"/>
      <c r="N10" s="3"/>
      <c r="O10" s="17"/>
      <c r="P10" s="3"/>
      <c r="Q10" s="18"/>
      <c r="R10" s="18"/>
      <c r="S10" s="18"/>
      <c r="T10" s="18"/>
      <c r="U10" s="18"/>
      <c r="V10" s="3"/>
      <c r="W10" s="3"/>
      <c r="X10" s="3"/>
      <c r="Y10" s="3"/>
      <c r="Z10" s="3"/>
    </row>
    <row r="11" spans="1:26" ht="15.75" customHeight="1" x14ac:dyDescent="0.25">
      <c r="A11" s="11">
        <v>210013</v>
      </c>
      <c r="B11" s="3" t="s">
        <v>35</v>
      </c>
      <c r="C11" s="14">
        <v>0</v>
      </c>
      <c r="D11" s="14">
        <v>4504512.2700000005</v>
      </c>
      <c r="E11" s="14">
        <v>4504512.2700000005</v>
      </c>
      <c r="F11" s="14"/>
      <c r="G11" s="15">
        <f t="shared" si="0"/>
        <v>0</v>
      </c>
      <c r="H11" s="5"/>
      <c r="I11" s="14">
        <f t="shared" si="1"/>
        <v>0</v>
      </c>
      <c r="J11" s="14">
        <f t="shared" si="2"/>
        <v>0</v>
      </c>
      <c r="K11" s="3"/>
      <c r="L11" s="14">
        <f t="shared" si="3"/>
        <v>0</v>
      </c>
      <c r="M11" s="3"/>
      <c r="N11" s="3"/>
      <c r="O11" s="17"/>
      <c r="P11" s="3"/>
      <c r="Q11" s="18"/>
      <c r="R11" s="18"/>
      <c r="S11" s="18"/>
      <c r="T11" s="18"/>
      <c r="U11" s="18"/>
      <c r="V11" s="3"/>
      <c r="W11" s="3"/>
      <c r="X11" s="3"/>
      <c r="Y11" s="3"/>
      <c r="Z11" s="3"/>
    </row>
    <row r="12" spans="1:26" ht="15.75" customHeight="1" x14ac:dyDescent="0.25">
      <c r="A12" s="11">
        <v>210015</v>
      </c>
      <c r="B12" s="3" t="s">
        <v>36</v>
      </c>
      <c r="C12" s="13">
        <v>64693547.79999999</v>
      </c>
      <c r="D12" s="13">
        <v>35059115.470000006</v>
      </c>
      <c r="E12" s="14">
        <v>99752663.269999996</v>
      </c>
      <c r="F12" s="14">
        <v>4792534</v>
      </c>
      <c r="G12" s="15">
        <f t="shared" si="0"/>
        <v>4.8044170881213204E-2</v>
      </c>
      <c r="H12" s="15">
        <v>2.3796243366194899E-2</v>
      </c>
      <c r="I12" s="14">
        <f t="shared" si="1"/>
        <v>2373738.6515990109</v>
      </c>
      <c r="J12" s="14">
        <f t="shared" si="2"/>
        <v>2418795.3484009891</v>
      </c>
      <c r="K12" s="14"/>
      <c r="L12" s="14">
        <f t="shared" si="3"/>
        <v>2418795.3484009891</v>
      </c>
      <c r="M12" s="3"/>
      <c r="N12" s="3"/>
      <c r="O12" s="17"/>
      <c r="P12" s="3"/>
      <c r="Q12" s="18"/>
      <c r="R12" s="18"/>
      <c r="S12" s="18"/>
      <c r="T12" s="18"/>
      <c r="U12" s="18"/>
      <c r="V12" s="3"/>
      <c r="W12" s="3"/>
      <c r="X12" s="3"/>
      <c r="Y12" s="3"/>
      <c r="Z12" s="3"/>
    </row>
    <row r="13" spans="1:26" ht="15.75" customHeight="1" x14ac:dyDescent="0.25">
      <c r="A13" s="11">
        <v>210022</v>
      </c>
      <c r="B13" s="3" t="s">
        <v>53</v>
      </c>
      <c r="C13" s="13">
        <v>35974770.029999994</v>
      </c>
      <c r="D13" s="13">
        <v>17420589.529999994</v>
      </c>
      <c r="E13" s="14">
        <v>53395359.559999987</v>
      </c>
      <c r="F13" s="14">
        <v>53408</v>
      </c>
      <c r="G13" s="15">
        <f t="shared" si="0"/>
        <v>1.0002367329315538E-3</v>
      </c>
      <c r="H13" s="15">
        <v>6.3928950934374505E-4</v>
      </c>
      <c r="I13" s="14">
        <f t="shared" si="1"/>
        <v>34135.093214345237</v>
      </c>
      <c r="J13" s="14">
        <f t="shared" si="2"/>
        <v>19272.906785654763</v>
      </c>
      <c r="K13" s="14"/>
      <c r="L13" s="14">
        <f t="shared" si="3"/>
        <v>19272.906785654763</v>
      </c>
      <c r="M13" s="3"/>
      <c r="N13" s="3"/>
      <c r="O13" s="17"/>
      <c r="P13" s="3"/>
      <c r="Q13" s="18"/>
      <c r="R13" s="18"/>
      <c r="S13" s="18"/>
      <c r="T13" s="18"/>
      <c r="U13" s="18"/>
      <c r="V13" s="3"/>
      <c r="W13" s="3"/>
      <c r="X13" s="3"/>
      <c r="Y13" s="3"/>
      <c r="Z13" s="3"/>
    </row>
    <row r="14" spans="1:26" ht="15.75" customHeight="1" x14ac:dyDescent="0.25">
      <c r="A14" s="11">
        <v>210024</v>
      </c>
      <c r="B14" s="3" t="s">
        <v>37</v>
      </c>
      <c r="C14" s="13">
        <v>56701986.170000009</v>
      </c>
      <c r="D14" s="13">
        <v>25420006.079999991</v>
      </c>
      <c r="E14" s="14">
        <v>82121992.25</v>
      </c>
      <c r="F14" s="14">
        <v>5209828</v>
      </c>
      <c r="G14" s="15">
        <f t="shared" si="0"/>
        <v>6.3440107299637505E-2</v>
      </c>
      <c r="H14" s="15">
        <v>4.6115293464835901E-2</v>
      </c>
      <c r="I14" s="14">
        <f t="shared" si="1"/>
        <v>3787079.7725257296</v>
      </c>
      <c r="J14" s="14">
        <f t="shared" si="2"/>
        <v>1422748.2274742704</v>
      </c>
      <c r="K14" s="14"/>
      <c r="L14" s="14">
        <f t="shared" si="3"/>
        <v>1422748.2274742704</v>
      </c>
      <c r="M14" s="3"/>
      <c r="N14" s="3"/>
      <c r="O14" s="17"/>
      <c r="P14" s="3"/>
      <c r="Q14" s="18"/>
      <c r="R14" s="18"/>
      <c r="S14" s="18"/>
      <c r="T14" s="18"/>
      <c r="U14" s="18"/>
      <c r="V14" s="3"/>
      <c r="W14" s="3"/>
      <c r="X14" s="3"/>
      <c r="Y14" s="3"/>
      <c r="Z14" s="3"/>
    </row>
    <row r="15" spans="1:26" ht="15.75" customHeight="1" x14ac:dyDescent="0.25">
      <c r="A15" s="11">
        <v>210029</v>
      </c>
      <c r="B15" s="3" t="s">
        <v>54</v>
      </c>
      <c r="C15" s="13">
        <v>73164229.539999932</v>
      </c>
      <c r="D15" s="13">
        <v>21344910.589999996</v>
      </c>
      <c r="E15" s="14">
        <v>94509140.129999936</v>
      </c>
      <c r="F15" s="14">
        <v>3506702</v>
      </c>
      <c r="G15" s="15">
        <f t="shared" si="0"/>
        <v>3.7104368902059995E-2</v>
      </c>
      <c r="H15" s="15">
        <v>3.0044241294462801E-2</v>
      </c>
      <c r="I15" s="14">
        <f t="shared" si="1"/>
        <v>2839455.4105979153</v>
      </c>
      <c r="J15" s="14">
        <f t="shared" si="2"/>
        <v>667246.5894020847</v>
      </c>
      <c r="K15" s="14">
        <v>-1323489.6552311997</v>
      </c>
      <c r="L15" s="14">
        <f t="shared" si="3"/>
        <v>-656243.06582911499</v>
      </c>
      <c r="M15" s="3"/>
      <c r="N15" s="3"/>
      <c r="O15" s="17"/>
      <c r="P15" s="3"/>
      <c r="Q15" s="18"/>
      <c r="R15" s="18"/>
      <c r="S15" s="18"/>
      <c r="T15" s="18"/>
      <c r="U15" s="18"/>
      <c r="V15" s="3"/>
      <c r="W15" s="3"/>
      <c r="X15" s="3"/>
      <c r="Y15" s="3"/>
      <c r="Z15" s="3"/>
    </row>
    <row r="16" spans="1:26" ht="15.75" customHeight="1" x14ac:dyDescent="0.25">
      <c r="A16" s="11">
        <v>210034</v>
      </c>
      <c r="B16" s="3" t="s">
        <v>38</v>
      </c>
      <c r="C16" s="13">
        <v>18283088.349999983</v>
      </c>
      <c r="D16" s="13">
        <v>6745001.9900000039</v>
      </c>
      <c r="E16" s="14">
        <v>25028090.339999989</v>
      </c>
      <c r="F16" s="14">
        <v>536108</v>
      </c>
      <c r="G16" s="15">
        <f t="shared" si="0"/>
        <v>2.1420251913634423E-2</v>
      </c>
      <c r="H16" s="15">
        <v>2.03975398193997E-2</v>
      </c>
      <c r="I16" s="14">
        <f t="shared" si="1"/>
        <v>510511.46931368276</v>
      </c>
      <c r="J16" s="14">
        <f t="shared" si="2"/>
        <v>25596.530686317245</v>
      </c>
      <c r="K16" s="14"/>
      <c r="L16" s="14">
        <f t="shared" si="3"/>
        <v>25596.530686317245</v>
      </c>
      <c r="M16" s="3"/>
      <c r="N16" s="3"/>
      <c r="O16" s="14"/>
      <c r="P16" s="3"/>
      <c r="Q16" s="18"/>
      <c r="R16" s="18"/>
      <c r="S16" s="18"/>
      <c r="T16" s="18"/>
      <c r="U16" s="18"/>
      <c r="V16" s="3"/>
      <c r="W16" s="3"/>
      <c r="X16" s="3"/>
      <c r="Y16" s="3"/>
      <c r="Z16" s="3"/>
    </row>
    <row r="17" spans="1:26" ht="15.75" customHeight="1" x14ac:dyDescent="0.25">
      <c r="A17" s="11">
        <v>210038</v>
      </c>
      <c r="B17" s="3" t="s">
        <v>55</v>
      </c>
      <c r="C17" s="13">
        <v>22838327.679999996</v>
      </c>
      <c r="D17" s="13">
        <v>14198628.499999994</v>
      </c>
      <c r="E17" s="14">
        <v>37036956.179999992</v>
      </c>
      <c r="F17" s="14">
        <v>1427944</v>
      </c>
      <c r="G17" s="15">
        <f t="shared" si="0"/>
        <v>3.8554572170028695E-2</v>
      </c>
      <c r="H17" s="15">
        <v>2.72884937763971E-2</v>
      </c>
      <c r="I17" s="14">
        <f t="shared" si="1"/>
        <v>1010682.7482146219</v>
      </c>
      <c r="J17" s="14">
        <f t="shared" si="2"/>
        <v>417261.25178537809</v>
      </c>
      <c r="K17" s="14"/>
      <c r="L17" s="14">
        <f t="shared" si="3"/>
        <v>417261.25178537809</v>
      </c>
      <c r="M17" s="3"/>
      <c r="N17" s="3"/>
      <c r="O17" s="3"/>
      <c r="P17" s="3"/>
      <c r="Q17" s="18"/>
      <c r="R17" s="18"/>
      <c r="S17" s="18"/>
      <c r="T17" s="18"/>
      <c r="U17" s="18"/>
      <c r="V17" s="3"/>
      <c r="W17" s="3"/>
      <c r="X17" s="3"/>
      <c r="Y17" s="3"/>
      <c r="Z17" s="3"/>
    </row>
    <row r="18" spans="1:26" ht="15.75" customHeight="1" x14ac:dyDescent="0.25">
      <c r="A18" s="11">
        <v>210044</v>
      </c>
      <c r="B18" s="3" t="s">
        <v>56</v>
      </c>
      <c r="C18" s="13">
        <v>25568213.910000004</v>
      </c>
      <c r="D18" s="13">
        <v>17838336.240000006</v>
      </c>
      <c r="E18" s="14">
        <v>43406550.150000006</v>
      </c>
      <c r="F18" s="14">
        <v>1043551</v>
      </c>
      <c r="G18" s="15">
        <f t="shared" si="0"/>
        <v>2.4041325477233297E-2</v>
      </c>
      <c r="H18" s="15">
        <v>2.33221014984899E-2</v>
      </c>
      <c r="I18" s="14">
        <f t="shared" si="1"/>
        <v>1012331.9682975921</v>
      </c>
      <c r="J18" s="14">
        <f t="shared" si="2"/>
        <v>31219.031702407869</v>
      </c>
      <c r="K18" s="14"/>
      <c r="L18" s="14">
        <f t="shared" si="3"/>
        <v>31219.031702407869</v>
      </c>
      <c r="M18" s="3"/>
      <c r="N18" s="3"/>
      <c r="O18" s="3"/>
      <c r="P18" s="3"/>
      <c r="Q18" s="18"/>
      <c r="R18" s="18"/>
      <c r="S18" s="3"/>
      <c r="T18" s="3"/>
      <c r="U18" s="3"/>
      <c r="V18" s="3"/>
      <c r="W18" s="3"/>
      <c r="X18" s="3"/>
      <c r="Y18" s="3"/>
      <c r="Z18" s="3"/>
    </row>
    <row r="19" spans="1:26" ht="15.75" customHeight="1" x14ac:dyDescent="0.25">
      <c r="A19" s="11">
        <v>210058</v>
      </c>
      <c r="B19" s="3" t="s">
        <v>57</v>
      </c>
      <c r="C19" s="13">
        <v>10634641.750000006</v>
      </c>
      <c r="D19" s="13">
        <v>3070296.45</v>
      </c>
      <c r="E19" s="14">
        <v>13704938.200000007</v>
      </c>
      <c r="F19" s="14">
        <v>27265</v>
      </c>
      <c r="G19" s="15">
        <f t="shared" si="0"/>
        <v>1.9894288906753322E-3</v>
      </c>
      <c r="H19" s="15">
        <v>0</v>
      </c>
      <c r="I19" s="14">
        <f>E20*H19</f>
        <v>0</v>
      </c>
      <c r="J19" s="14">
        <f t="shared" si="2"/>
        <v>27265</v>
      </c>
      <c r="K19" s="14"/>
      <c r="L19" s="14">
        <f t="shared" si="3"/>
        <v>27265</v>
      </c>
      <c r="M19" s="3"/>
      <c r="N19" s="3"/>
      <c r="O19" s="3"/>
      <c r="P19" s="3"/>
      <c r="Q19" s="3"/>
      <c r="R19" s="3"/>
      <c r="S19" s="3"/>
      <c r="T19" s="3"/>
      <c r="U19" s="18"/>
      <c r="V19" s="18"/>
      <c r="W19" s="3"/>
      <c r="X19" s="3"/>
      <c r="Y19" s="3"/>
      <c r="Z19" s="3"/>
    </row>
    <row r="20" spans="1:26" ht="15.75" customHeight="1" x14ac:dyDescent="0.25">
      <c r="A20" s="11">
        <v>210056</v>
      </c>
      <c r="B20" s="3" t="s">
        <v>58</v>
      </c>
      <c r="C20" s="19">
        <v>35740162.830000006</v>
      </c>
      <c r="D20" s="19">
        <v>22031810.609999996</v>
      </c>
      <c r="E20" s="20">
        <v>57771973.439999998</v>
      </c>
      <c r="F20" s="20">
        <v>998698</v>
      </c>
      <c r="G20" s="21">
        <f t="shared" si="0"/>
        <v>1.7286894328392879E-2</v>
      </c>
      <c r="H20" s="21">
        <v>1.28972812092776E-2</v>
      </c>
      <c r="I20" s="20">
        <f>E20*H20</f>
        <v>745101.38747059659</v>
      </c>
      <c r="J20" s="20">
        <f t="shared" si="2"/>
        <v>253596.61252940341</v>
      </c>
      <c r="K20" s="22"/>
      <c r="L20" s="20">
        <f t="shared" si="3"/>
        <v>253596.61252940341</v>
      </c>
      <c r="M20" s="3"/>
      <c r="N20" s="3"/>
      <c r="O20" s="8"/>
      <c r="P20" s="3"/>
      <c r="Q20" s="3"/>
      <c r="R20" s="3"/>
      <c r="S20" s="3"/>
      <c r="T20" s="3"/>
      <c r="U20" s="18"/>
      <c r="V20" s="18"/>
      <c r="W20" s="3"/>
      <c r="X20" s="3"/>
      <c r="Y20" s="3"/>
      <c r="Z20" s="3"/>
    </row>
    <row r="21" spans="1:26" ht="12.75" customHeight="1" x14ac:dyDescent="0.25">
      <c r="A21" s="23"/>
      <c r="B21" s="3" t="s">
        <v>59</v>
      </c>
      <c r="C21" s="14">
        <f t="shared" ref="C21:F21" si="4">SUM(C4:C20)</f>
        <v>909402754.64999974</v>
      </c>
      <c r="D21" s="14">
        <f t="shared" si="4"/>
        <v>438817017.27999991</v>
      </c>
      <c r="E21" s="14">
        <f t="shared" si="4"/>
        <v>1348219771.9299998</v>
      </c>
      <c r="F21" s="14">
        <f t="shared" si="4"/>
        <v>49535800</v>
      </c>
      <c r="G21" s="3"/>
      <c r="H21" s="3"/>
      <c r="I21" s="14">
        <f t="shared" ref="I21:L21" si="5">SUM(I4:I20)</f>
        <v>44988692.961078987</v>
      </c>
      <c r="J21" s="14">
        <f t="shared" si="5"/>
        <v>4547107.0389210107</v>
      </c>
      <c r="K21" s="14">
        <f t="shared" si="5"/>
        <v>-1323489.6552311997</v>
      </c>
      <c r="L21" s="14">
        <f t="shared" si="5"/>
        <v>3223617.3836898105</v>
      </c>
      <c r="M21" s="3"/>
      <c r="N21" s="3"/>
      <c r="O21" s="5"/>
      <c r="P21" s="3"/>
      <c r="Q21" s="3"/>
      <c r="R21" s="3"/>
      <c r="S21" s="3"/>
      <c r="T21" s="3"/>
      <c r="U21" s="18"/>
      <c r="V21" s="18"/>
      <c r="W21" s="3"/>
      <c r="X21" s="3"/>
      <c r="Y21" s="3"/>
      <c r="Z21" s="3"/>
    </row>
    <row r="22" spans="1:26" ht="12.75" customHeight="1" x14ac:dyDescent="0.25">
      <c r="A22" s="23"/>
      <c r="B22" s="3"/>
      <c r="C22" s="14"/>
      <c r="D22" s="14"/>
      <c r="E22" s="14"/>
      <c r="F22" s="14"/>
      <c r="G22" s="3"/>
      <c r="H22" s="3"/>
      <c r="I22" s="14"/>
      <c r="J22" s="14"/>
      <c r="K22" s="14"/>
      <c r="L22" s="14"/>
      <c r="M22" s="3"/>
      <c r="N22" s="3"/>
      <c r="O22" s="5"/>
      <c r="P22" s="3"/>
      <c r="Q22" s="3"/>
      <c r="R22" s="3"/>
      <c r="S22" s="3"/>
      <c r="T22" s="3"/>
      <c r="U22" s="18"/>
      <c r="V22" s="18"/>
      <c r="W22" s="3"/>
      <c r="X22" s="3"/>
      <c r="Y22" s="3"/>
      <c r="Z22" s="3"/>
    </row>
    <row r="23" spans="1:26" ht="15.75" customHeight="1" x14ac:dyDescent="0.25">
      <c r="A23" s="23"/>
      <c r="B23" s="3"/>
      <c r="C23" s="5"/>
      <c r="D23" s="5"/>
      <c r="E23" s="5"/>
      <c r="F23" s="5"/>
      <c r="G23" s="5"/>
      <c r="H23" s="5"/>
      <c r="I23" s="5"/>
      <c r="J23" s="14"/>
      <c r="K23" s="8"/>
      <c r="L23" s="3"/>
      <c r="M23" s="3"/>
      <c r="N23" s="14"/>
      <c r="O23" s="14"/>
      <c r="P23" s="17"/>
      <c r="Q23" s="17"/>
      <c r="R23" s="18"/>
      <c r="S23" s="3"/>
      <c r="T23" s="3"/>
      <c r="U23" s="3"/>
      <c r="V23" s="3"/>
      <c r="W23" s="18"/>
      <c r="X23" s="18"/>
      <c r="Y23" s="3"/>
      <c r="Z23" s="3"/>
    </row>
    <row r="24" spans="1:26" ht="78.75" x14ac:dyDescent="0.25">
      <c r="A24" s="23"/>
      <c r="B24" s="24" t="s">
        <v>41</v>
      </c>
      <c r="C24" s="7" t="s">
        <v>60</v>
      </c>
      <c r="D24" s="7" t="s">
        <v>61</v>
      </c>
      <c r="E24" s="7" t="s">
        <v>62</v>
      </c>
      <c r="F24" s="7" t="s">
        <v>63</v>
      </c>
      <c r="G24" s="10" t="s">
        <v>64</v>
      </c>
      <c r="H24" s="9" t="s">
        <v>65</v>
      </c>
      <c r="I24" s="9" t="s">
        <v>66</v>
      </c>
      <c r="J24" s="14"/>
      <c r="K24" s="25"/>
      <c r="L24" s="3"/>
      <c r="M24" s="3"/>
      <c r="N24" s="14"/>
      <c r="O24" s="14"/>
      <c r="P24" s="17"/>
      <c r="Q24" s="17"/>
      <c r="R24" s="18"/>
      <c r="S24" s="3"/>
      <c r="T24" s="3"/>
      <c r="U24" s="3"/>
      <c r="V24" s="3"/>
      <c r="W24" s="18"/>
      <c r="X24" s="18"/>
      <c r="Y24" s="3"/>
      <c r="Z24" s="3"/>
    </row>
    <row r="25" spans="1:26" ht="15.75" customHeight="1" x14ac:dyDescent="0.25">
      <c r="A25" s="11">
        <v>210002</v>
      </c>
      <c r="B25" s="3" t="s">
        <v>29</v>
      </c>
      <c r="C25" s="13">
        <v>170252367.95000005</v>
      </c>
      <c r="D25" s="13">
        <v>66534019.55999992</v>
      </c>
      <c r="E25" s="14">
        <f t="shared" ref="E25:E41" si="6">C25+D25</f>
        <v>236786387.50999996</v>
      </c>
      <c r="F25" s="14">
        <f t="shared" ref="F25:F31" si="7">(F4/C4)*C25</f>
        <v>12568063.40874978</v>
      </c>
      <c r="G25" s="14">
        <f t="shared" ref="G25:G31" si="8">L4</f>
        <v>870381.711104488</v>
      </c>
      <c r="H25" s="14">
        <f t="shared" ref="H25:H41" si="9">F25+G25</f>
        <v>13438445.119854268</v>
      </c>
      <c r="I25" s="18">
        <f t="shared" ref="I25:I41" si="10">H25/E25</f>
        <v>5.6753453022238179E-2</v>
      </c>
      <c r="J25" s="3"/>
      <c r="K25" s="26"/>
      <c r="L25" s="14"/>
      <c r="M25" s="3"/>
      <c r="N25" s="14"/>
      <c r="O25" s="14"/>
      <c r="P25" s="17"/>
      <c r="Q25" s="17"/>
      <c r="R25" s="18"/>
      <c r="S25" s="3"/>
      <c r="T25" s="3"/>
      <c r="U25" s="3"/>
      <c r="V25" s="3"/>
      <c r="W25" s="18"/>
      <c r="X25" s="18"/>
      <c r="Y25" s="3"/>
      <c r="Z25" s="3"/>
    </row>
    <row r="26" spans="1:26" ht="15.75" customHeight="1" x14ac:dyDescent="0.25">
      <c r="A26" s="11">
        <v>210003</v>
      </c>
      <c r="B26" s="3" t="s">
        <v>30</v>
      </c>
      <c r="C26" s="13">
        <v>54818951.750000007</v>
      </c>
      <c r="D26" s="13">
        <v>22741792.860000007</v>
      </c>
      <c r="E26" s="14">
        <f t="shared" si="6"/>
        <v>77560744.610000014</v>
      </c>
      <c r="F26" s="14">
        <f t="shared" si="7"/>
        <v>2878359.7038345858</v>
      </c>
      <c r="G26" s="14">
        <f t="shared" si="8"/>
        <v>133750.27814702829</v>
      </c>
      <c r="H26" s="14">
        <f t="shared" si="9"/>
        <v>3012109.9819816141</v>
      </c>
      <c r="I26" s="18">
        <f t="shared" si="10"/>
        <v>3.8835495934540817E-2</v>
      </c>
      <c r="J26" s="14"/>
      <c r="O26" s="14"/>
      <c r="P26" s="17"/>
      <c r="Q26" s="17"/>
      <c r="R26" s="18"/>
      <c r="S26" s="3"/>
      <c r="T26" s="3"/>
      <c r="U26" s="3"/>
      <c r="V26" s="3"/>
      <c r="W26" s="18"/>
      <c r="X26" s="18"/>
      <c r="Y26" s="3"/>
      <c r="Z26" s="3"/>
    </row>
    <row r="27" spans="1:26" ht="15.75" customHeight="1" x14ac:dyDescent="0.25">
      <c r="A27" s="11">
        <v>210004</v>
      </c>
      <c r="B27" s="3" t="s">
        <v>31</v>
      </c>
      <c r="C27" s="13">
        <v>97640563</v>
      </c>
      <c r="D27" s="13">
        <v>25890165</v>
      </c>
      <c r="E27" s="14">
        <f t="shared" si="6"/>
        <v>123530728</v>
      </c>
      <c r="F27" s="14">
        <f t="shared" si="7"/>
        <v>0</v>
      </c>
      <c r="G27" s="14">
        <f t="shared" si="8"/>
        <v>0</v>
      </c>
      <c r="H27" s="14">
        <f t="shared" si="9"/>
        <v>0</v>
      </c>
      <c r="I27" s="18">
        <f t="shared" si="10"/>
        <v>0</v>
      </c>
      <c r="J27" s="3"/>
      <c r="O27" s="14"/>
      <c r="P27" s="17"/>
      <c r="Q27" s="17"/>
      <c r="R27" s="18"/>
      <c r="S27" s="3"/>
      <c r="T27" s="3"/>
      <c r="U27" s="3"/>
      <c r="V27" s="3"/>
      <c r="W27" s="18"/>
      <c r="X27" s="18"/>
      <c r="Y27" s="3"/>
      <c r="Z27" s="3"/>
    </row>
    <row r="28" spans="1:26" ht="15.75" customHeight="1" x14ac:dyDescent="0.25">
      <c r="A28" s="11">
        <v>210008</v>
      </c>
      <c r="B28" s="3" t="s">
        <v>32</v>
      </c>
      <c r="C28" s="13">
        <v>38025259.719999976</v>
      </c>
      <c r="D28" s="13">
        <v>58458606.81999997</v>
      </c>
      <c r="E28" s="14">
        <f t="shared" si="6"/>
        <v>96483866.539999947</v>
      </c>
      <c r="F28" s="14">
        <f t="shared" si="7"/>
        <v>2834647.5338487797</v>
      </c>
      <c r="G28" s="14">
        <f t="shared" si="8"/>
        <v>1259215.9361483238</v>
      </c>
      <c r="H28" s="14">
        <f t="shared" si="9"/>
        <v>4093863.4699971033</v>
      </c>
      <c r="I28" s="18">
        <f t="shared" si="10"/>
        <v>4.2430549446314775E-2</v>
      </c>
      <c r="J28" s="3"/>
      <c r="K28" s="26"/>
      <c r="L28" s="14"/>
      <c r="M28" s="18"/>
      <c r="N28" s="14"/>
      <c r="O28" s="14"/>
      <c r="P28" s="17"/>
      <c r="Q28" s="17"/>
      <c r="R28" s="18"/>
      <c r="S28" s="3"/>
      <c r="T28" s="3"/>
      <c r="U28" s="3"/>
      <c r="V28" s="3"/>
      <c r="W28" s="18"/>
      <c r="X28" s="18"/>
      <c r="Y28" s="3"/>
      <c r="Z28" s="3"/>
    </row>
    <row r="29" spans="1:26" ht="15.75" customHeight="1" x14ac:dyDescent="0.25">
      <c r="A29" s="11">
        <v>210009</v>
      </c>
      <c r="B29" s="3" t="s">
        <v>67</v>
      </c>
      <c r="C29" s="13">
        <v>144472114.58000004</v>
      </c>
      <c r="D29" s="13">
        <v>73750259.490000024</v>
      </c>
      <c r="E29" s="14">
        <f t="shared" si="6"/>
        <v>218222374.07000005</v>
      </c>
      <c r="F29" s="14">
        <f t="shared" si="7"/>
        <v>10420889.918202735</v>
      </c>
      <c r="G29" s="14">
        <f t="shared" si="8"/>
        <v>-4563353.41363387</v>
      </c>
      <c r="H29" s="14">
        <f t="shared" si="9"/>
        <v>5857536.5045688655</v>
      </c>
      <c r="I29" s="18">
        <f t="shared" si="10"/>
        <v>2.6842052880837602E-2</v>
      </c>
      <c r="J29" s="3"/>
      <c r="K29" s="26"/>
      <c r="L29" s="14"/>
      <c r="M29" s="18"/>
      <c r="N29" s="14"/>
      <c r="O29" s="14"/>
      <c r="P29" s="17"/>
      <c r="Q29" s="17"/>
      <c r="R29" s="18"/>
      <c r="S29" s="3"/>
      <c r="T29" s="3"/>
      <c r="U29" s="3"/>
      <c r="V29" s="3"/>
      <c r="W29" s="18"/>
      <c r="X29" s="18"/>
      <c r="Y29" s="3"/>
      <c r="Z29" s="3"/>
    </row>
    <row r="30" spans="1:26" ht="15.75" customHeight="1" x14ac:dyDescent="0.25">
      <c r="A30" s="11">
        <v>210011</v>
      </c>
      <c r="B30" s="3" t="s">
        <v>52</v>
      </c>
      <c r="C30" s="13">
        <v>54146686.160000049</v>
      </c>
      <c r="D30" s="13">
        <v>41340876.590000048</v>
      </c>
      <c r="E30" s="14">
        <f t="shared" si="6"/>
        <v>95487562.750000089</v>
      </c>
      <c r="F30" s="14">
        <f t="shared" si="7"/>
        <v>2719092.5001877123</v>
      </c>
      <c r="G30" s="14">
        <f t="shared" si="8"/>
        <v>726304.20973827457</v>
      </c>
      <c r="H30" s="14">
        <f t="shared" si="9"/>
        <v>3445396.7099259868</v>
      </c>
      <c r="I30" s="18">
        <f t="shared" si="10"/>
        <v>3.608215154623353E-2</v>
      </c>
      <c r="J30" s="3"/>
      <c r="K30" s="26"/>
      <c r="L30" s="14"/>
      <c r="M30" s="18"/>
      <c r="N30" s="14"/>
      <c r="O30" s="14"/>
      <c r="P30" s="17"/>
      <c r="Q30" s="17"/>
      <c r="R30" s="18"/>
      <c r="S30" s="3"/>
      <c r="T30" s="3"/>
      <c r="U30" s="3"/>
      <c r="V30" s="3"/>
      <c r="W30" s="3"/>
      <c r="X30" s="3"/>
      <c r="Y30" s="3"/>
      <c r="Z30" s="3"/>
    </row>
    <row r="31" spans="1:26" ht="15.75" customHeight="1" x14ac:dyDescent="0.25">
      <c r="A31" s="11">
        <v>210012</v>
      </c>
      <c r="B31" s="3" t="s">
        <v>34</v>
      </c>
      <c r="C31" s="13">
        <v>101396682.24999999</v>
      </c>
      <c r="D31" s="13">
        <v>61236957.979999997</v>
      </c>
      <c r="E31" s="14">
        <f t="shared" si="6"/>
        <v>162633640.22999999</v>
      </c>
      <c r="F31" s="14">
        <f t="shared" si="7"/>
        <v>5985319.0523383459</v>
      </c>
      <c r="G31" s="14">
        <f t="shared" si="8"/>
        <v>837806.81865026057</v>
      </c>
      <c r="H31" s="14">
        <f t="shared" si="9"/>
        <v>6823125.8709886065</v>
      </c>
      <c r="I31" s="18">
        <f t="shared" si="10"/>
        <v>4.1953963899099812E-2</v>
      </c>
      <c r="J31" s="3"/>
      <c r="K31" s="26"/>
      <c r="L31" s="14"/>
      <c r="M31" s="18"/>
      <c r="N31" s="14"/>
      <c r="O31" s="14"/>
      <c r="P31" s="17"/>
      <c r="Q31" s="17"/>
      <c r="R31" s="18"/>
      <c r="S31" s="3"/>
      <c r="T31" s="3"/>
      <c r="U31" s="3"/>
      <c r="V31" s="3"/>
      <c r="W31" s="3"/>
      <c r="X31" s="3"/>
      <c r="Y31" s="3"/>
      <c r="Z31" s="3"/>
    </row>
    <row r="32" spans="1:26" ht="15.75" customHeight="1" x14ac:dyDescent="0.25">
      <c r="A32" s="11">
        <v>210013</v>
      </c>
      <c r="B32" s="3" t="s">
        <v>35</v>
      </c>
      <c r="C32" s="13">
        <v>0</v>
      </c>
      <c r="D32" s="13">
        <v>4784161.0400000019</v>
      </c>
      <c r="E32" s="14">
        <f t="shared" si="6"/>
        <v>4784161.0400000019</v>
      </c>
      <c r="F32" s="14">
        <f>(F12/C12)*C32</f>
        <v>0</v>
      </c>
      <c r="G32" s="14">
        <v>0</v>
      </c>
      <c r="H32" s="14">
        <f t="shared" si="9"/>
        <v>0</v>
      </c>
      <c r="I32" s="18">
        <f t="shared" si="10"/>
        <v>0</v>
      </c>
      <c r="J32" s="3"/>
      <c r="K32" s="26"/>
      <c r="L32" s="14"/>
      <c r="M32" s="18"/>
      <c r="N32" s="14"/>
      <c r="O32" s="14"/>
      <c r="P32" s="17"/>
      <c r="Q32" s="17"/>
      <c r="R32" s="18"/>
      <c r="S32" s="3"/>
      <c r="T32" s="3"/>
      <c r="U32" s="3"/>
      <c r="V32" s="3"/>
      <c r="W32" s="3"/>
      <c r="X32" s="3"/>
      <c r="Y32" s="3"/>
      <c r="Z32" s="3"/>
    </row>
    <row r="33" spans="1:26" ht="15.75" customHeight="1" x14ac:dyDescent="0.25">
      <c r="A33" s="11">
        <v>210015</v>
      </c>
      <c r="B33" s="3" t="s">
        <v>36</v>
      </c>
      <c r="C33" s="13">
        <v>79555208.550000012</v>
      </c>
      <c r="D33" s="13">
        <v>48695903.439999975</v>
      </c>
      <c r="E33" s="14">
        <f t="shared" si="6"/>
        <v>128251111.98999998</v>
      </c>
      <c r="F33" s="14">
        <f t="shared" ref="F33:F40" si="11">(F12/C12)*C33</f>
        <v>5893494.0935943816</v>
      </c>
      <c r="G33" s="14">
        <f t="shared" ref="G33:G40" si="12">L12</f>
        <v>2418795.3484009891</v>
      </c>
      <c r="H33" s="14">
        <f t="shared" si="9"/>
        <v>8312289.4419953711</v>
      </c>
      <c r="I33" s="18">
        <f t="shared" si="10"/>
        <v>6.4812611080077798E-2</v>
      </c>
      <c r="J33" s="3"/>
      <c r="K33" s="3"/>
      <c r="L33" s="3"/>
      <c r="M33" s="18"/>
      <c r="N33" s="14"/>
      <c r="O33" s="14"/>
      <c r="P33" s="17"/>
      <c r="Q33" s="17"/>
      <c r="R33" s="18"/>
      <c r="S33" s="3"/>
      <c r="T33" s="3"/>
      <c r="U33" s="3"/>
      <c r="V33" s="3"/>
      <c r="W33" s="3"/>
      <c r="X33" s="3"/>
      <c r="Y33" s="3"/>
      <c r="Z33" s="3"/>
    </row>
    <row r="34" spans="1:26" ht="15.75" customHeight="1" x14ac:dyDescent="0.25">
      <c r="A34" s="11">
        <v>210022</v>
      </c>
      <c r="B34" s="3" t="s">
        <v>53</v>
      </c>
      <c r="C34" s="13">
        <v>35413658.25</v>
      </c>
      <c r="D34" s="13">
        <v>23274485.88000001</v>
      </c>
      <c r="E34" s="14">
        <f t="shared" si="6"/>
        <v>58688144.13000001</v>
      </c>
      <c r="F34" s="14">
        <f t="shared" si="11"/>
        <v>52574.975690984291</v>
      </c>
      <c r="G34" s="14">
        <f t="shared" si="12"/>
        <v>19272.906785654763</v>
      </c>
      <c r="H34" s="14">
        <f t="shared" si="9"/>
        <v>71847.882476639061</v>
      </c>
      <c r="I34" s="18">
        <f t="shared" si="10"/>
        <v>1.2242316321587701E-3</v>
      </c>
      <c r="J34" s="3"/>
      <c r="K34" s="26"/>
      <c r="L34" s="14"/>
      <c r="M34" s="18"/>
      <c r="N34" s="14"/>
      <c r="O34" s="14"/>
      <c r="P34" s="17"/>
      <c r="Q34" s="17"/>
      <c r="R34" s="18"/>
      <c r="S34" s="3"/>
      <c r="T34" s="3"/>
      <c r="U34" s="3"/>
      <c r="V34" s="3"/>
      <c r="W34" s="3"/>
      <c r="X34" s="3"/>
      <c r="Y34" s="3"/>
      <c r="Z34" s="3"/>
    </row>
    <row r="35" spans="1:26" ht="15.75" customHeight="1" x14ac:dyDescent="0.25">
      <c r="A35" s="11">
        <v>210024</v>
      </c>
      <c r="B35" s="3" t="s">
        <v>37</v>
      </c>
      <c r="C35" s="13">
        <v>64314651.909999952</v>
      </c>
      <c r="D35" s="13">
        <v>30740628.469999991</v>
      </c>
      <c r="E35" s="14">
        <f t="shared" si="6"/>
        <v>95055280.379999936</v>
      </c>
      <c r="F35" s="14">
        <f t="shared" si="11"/>
        <v>5909286.3753730338</v>
      </c>
      <c r="G35" s="14">
        <f t="shared" si="12"/>
        <v>1422748.2274742704</v>
      </c>
      <c r="H35" s="14">
        <f t="shared" si="9"/>
        <v>7332034.6028473042</v>
      </c>
      <c r="I35" s="18">
        <f t="shared" si="10"/>
        <v>7.713442718317412E-2</v>
      </c>
      <c r="J35" s="3"/>
      <c r="K35" s="14"/>
      <c r="L35" s="14"/>
      <c r="M35" s="18"/>
      <c r="N35" s="14"/>
      <c r="O35" s="17"/>
      <c r="P35" s="17"/>
      <c r="Q35" s="17"/>
      <c r="R35" s="18"/>
      <c r="S35" s="3"/>
      <c r="T35" s="3"/>
      <c r="U35" s="3"/>
      <c r="V35" s="3"/>
      <c r="W35" s="3"/>
      <c r="X35" s="3"/>
      <c r="Y35" s="3"/>
      <c r="Z35" s="3"/>
    </row>
    <row r="36" spans="1:26" ht="15.75" customHeight="1" x14ac:dyDescent="0.25">
      <c r="A36" s="11">
        <v>210029</v>
      </c>
      <c r="B36" s="3" t="s">
        <v>68</v>
      </c>
      <c r="C36" s="13">
        <v>81116834.329999939</v>
      </c>
      <c r="D36" s="13">
        <v>26196854.430000003</v>
      </c>
      <c r="E36" s="14">
        <f t="shared" si="6"/>
        <v>107313688.75999995</v>
      </c>
      <c r="F36" s="14">
        <f t="shared" si="11"/>
        <v>3887863.8778416323</v>
      </c>
      <c r="G36" s="14">
        <f t="shared" si="12"/>
        <v>-656243.06582911499</v>
      </c>
      <c r="H36" s="14">
        <f t="shared" si="9"/>
        <v>3231620.8120125174</v>
      </c>
      <c r="I36" s="18">
        <f t="shared" si="10"/>
        <v>3.0113779978617885E-2</v>
      </c>
      <c r="J36" s="3"/>
      <c r="K36" s="14"/>
      <c r="L36" s="14"/>
      <c r="M36" s="18"/>
      <c r="N36" s="18"/>
      <c r="O36" s="17"/>
      <c r="P36" s="17"/>
      <c r="Q36" s="17"/>
      <c r="R36" s="18"/>
      <c r="S36" s="3"/>
      <c r="T36" s="3"/>
      <c r="U36" s="3"/>
      <c r="V36" s="3"/>
      <c r="W36" s="3"/>
      <c r="X36" s="3"/>
      <c r="Y36" s="3"/>
      <c r="Z36" s="3"/>
    </row>
    <row r="37" spans="1:26" ht="15.75" customHeight="1" x14ac:dyDescent="0.25">
      <c r="A37" s="11">
        <v>210034</v>
      </c>
      <c r="B37" s="3" t="s">
        <v>38</v>
      </c>
      <c r="C37" s="13">
        <v>21826879.350000001</v>
      </c>
      <c r="D37" s="13">
        <v>8993443.3100000042</v>
      </c>
      <c r="E37" s="14">
        <f t="shared" si="6"/>
        <v>30820322.660000004</v>
      </c>
      <c r="F37" s="14">
        <f t="shared" si="11"/>
        <v>640021.22675132239</v>
      </c>
      <c r="G37" s="14">
        <f t="shared" si="12"/>
        <v>25596.530686317245</v>
      </c>
      <c r="H37" s="14">
        <f t="shared" si="9"/>
        <v>665617.75743763964</v>
      </c>
      <c r="I37" s="18">
        <f t="shared" si="10"/>
        <v>2.1596716062337276E-2</v>
      </c>
      <c r="J37" s="3"/>
      <c r="K37" s="14"/>
      <c r="L37" s="14"/>
      <c r="M37" s="18"/>
      <c r="N37" s="18"/>
      <c r="O37" s="8"/>
      <c r="P37" s="17"/>
      <c r="Q37" s="18"/>
      <c r="R37" s="3"/>
      <c r="S37" s="3"/>
      <c r="T37" s="3"/>
      <c r="U37" s="3"/>
      <c r="V37" s="3"/>
      <c r="W37" s="3"/>
      <c r="X37" s="3"/>
      <c r="Y37" s="3"/>
      <c r="Z37" s="3"/>
    </row>
    <row r="38" spans="1:26" ht="15.75" customHeight="1" x14ac:dyDescent="0.25">
      <c r="A38" s="11">
        <v>210038</v>
      </c>
      <c r="B38" s="3" t="s">
        <v>55</v>
      </c>
      <c r="C38" s="13">
        <v>28920398.229999986</v>
      </c>
      <c r="D38" s="13">
        <v>17184141.559999999</v>
      </c>
      <c r="E38" s="14">
        <f t="shared" si="6"/>
        <v>46104539.789999984</v>
      </c>
      <c r="F38" s="14">
        <f t="shared" si="11"/>
        <v>1808219.4856282533</v>
      </c>
      <c r="G38" s="14">
        <f t="shared" si="12"/>
        <v>417261.25178537809</v>
      </c>
      <c r="H38" s="14">
        <f t="shared" si="9"/>
        <v>2225480.7374136313</v>
      </c>
      <c r="I38" s="18">
        <f t="shared" si="10"/>
        <v>4.8270316709599498E-2</v>
      </c>
      <c r="J38" s="3"/>
      <c r="K38" s="14"/>
      <c r="L38" s="26"/>
      <c r="M38" s="18"/>
      <c r="N38" s="3"/>
      <c r="O38" s="5"/>
      <c r="P38" s="18"/>
      <c r="Q38" s="18"/>
      <c r="R38" s="3"/>
      <c r="S38" s="3"/>
      <c r="T38" s="3"/>
      <c r="U38" s="3"/>
      <c r="V38" s="3"/>
      <c r="W38" s="3"/>
      <c r="X38" s="3"/>
      <c r="Y38" s="3"/>
      <c r="Z38" s="3"/>
    </row>
    <row r="39" spans="1:26" ht="15.75" customHeight="1" x14ac:dyDescent="0.25">
      <c r="A39" s="11">
        <v>210044</v>
      </c>
      <c r="B39" s="3" t="s">
        <v>56</v>
      </c>
      <c r="C39" s="13">
        <v>26993851.300000019</v>
      </c>
      <c r="D39" s="13">
        <v>21357529.860000007</v>
      </c>
      <c r="E39" s="14">
        <f t="shared" si="6"/>
        <v>48351381.160000026</v>
      </c>
      <c r="F39" s="14">
        <f t="shared" si="11"/>
        <v>1101737.5174160656</v>
      </c>
      <c r="G39" s="14">
        <f t="shared" si="12"/>
        <v>31219.031702407869</v>
      </c>
      <c r="H39" s="14">
        <f t="shared" si="9"/>
        <v>1132956.5491184734</v>
      </c>
      <c r="I39" s="18">
        <f t="shared" si="10"/>
        <v>2.3431730840726056E-2</v>
      </c>
      <c r="J39" s="3"/>
      <c r="K39" s="14"/>
      <c r="L39" s="14"/>
      <c r="M39" s="14"/>
      <c r="N39" s="5"/>
      <c r="O39" s="5"/>
      <c r="P39" s="5"/>
      <c r="Q39" s="18"/>
      <c r="R39" s="3"/>
      <c r="S39" s="3"/>
      <c r="T39" s="3"/>
      <c r="U39" s="3"/>
      <c r="V39" s="3"/>
      <c r="W39" s="3"/>
      <c r="X39" s="3"/>
      <c r="Y39" s="3"/>
      <c r="Z39" s="3"/>
    </row>
    <row r="40" spans="1:26" ht="15.75" customHeight="1" x14ac:dyDescent="0.25">
      <c r="A40" s="11">
        <v>210058</v>
      </c>
      <c r="B40" s="3" t="s">
        <v>57</v>
      </c>
      <c r="C40" s="13">
        <v>9878999.5699999966</v>
      </c>
      <c r="D40" s="13">
        <v>3993274.7600000012</v>
      </c>
      <c r="E40" s="14">
        <f t="shared" si="6"/>
        <v>13872274.329999998</v>
      </c>
      <c r="F40" s="14">
        <f t="shared" si="11"/>
        <v>25327.691294918306</v>
      </c>
      <c r="G40" s="14">
        <f t="shared" si="12"/>
        <v>27265</v>
      </c>
      <c r="H40" s="14">
        <f t="shared" si="9"/>
        <v>52592.691294918302</v>
      </c>
      <c r="I40" s="18">
        <f t="shared" si="10"/>
        <v>3.7912090003282329E-3</v>
      </c>
      <c r="J40" s="3"/>
      <c r="K40" s="3"/>
      <c r="L40" s="14"/>
      <c r="M40" s="18"/>
      <c r="N40" s="5"/>
      <c r="O40" s="8"/>
      <c r="P40" s="5"/>
      <c r="Q40" s="18"/>
      <c r="R40" s="3"/>
      <c r="S40" s="3"/>
      <c r="T40" s="3"/>
      <c r="U40" s="3"/>
      <c r="V40" s="3"/>
      <c r="W40" s="3"/>
      <c r="X40" s="3"/>
      <c r="Y40" s="3"/>
      <c r="Z40" s="3"/>
    </row>
    <row r="41" spans="1:26" ht="15.75" customHeight="1" x14ac:dyDescent="0.25">
      <c r="A41" s="11">
        <v>210056</v>
      </c>
      <c r="B41" s="3" t="s">
        <v>58</v>
      </c>
      <c r="C41" s="19">
        <v>38879406.999999993</v>
      </c>
      <c r="D41" s="19">
        <v>29063879.410000019</v>
      </c>
      <c r="E41" s="20">
        <f t="shared" si="6"/>
        <v>67943286.410000011</v>
      </c>
      <c r="F41" s="20">
        <v>1091152.99</v>
      </c>
      <c r="G41" s="27"/>
      <c r="H41" s="20">
        <f t="shared" si="9"/>
        <v>1091152.99</v>
      </c>
      <c r="I41" s="28">
        <f t="shared" si="10"/>
        <v>1.6059761716786813E-2</v>
      </c>
      <c r="J41" s="3"/>
      <c r="K41" s="29"/>
      <c r="L41" s="29"/>
      <c r="M41" s="18"/>
      <c r="N41" s="8"/>
      <c r="O41" s="17"/>
      <c r="P41" s="5"/>
      <c r="Q41" s="18"/>
      <c r="R41" s="3"/>
      <c r="S41" s="3"/>
      <c r="T41" s="3"/>
      <c r="U41" s="3"/>
      <c r="V41" s="3"/>
      <c r="W41" s="3"/>
      <c r="X41" s="3"/>
      <c r="Y41" s="3"/>
      <c r="Z41" s="3"/>
    </row>
    <row r="42" spans="1:26" ht="15.75" customHeight="1" x14ac:dyDescent="0.25">
      <c r="A42" s="3"/>
      <c r="B42" s="30"/>
      <c r="C42" s="14">
        <f t="shared" ref="C42:H42" si="13">SUM(C25:C41)</f>
        <v>1047652513.9000001</v>
      </c>
      <c r="D42" s="14">
        <f t="shared" si="13"/>
        <v>564236980.45999992</v>
      </c>
      <c r="E42" s="14">
        <f t="shared" si="13"/>
        <v>1611889494.3600001</v>
      </c>
      <c r="F42" s="14">
        <f t="shared" si="13"/>
        <v>57816050.350752525</v>
      </c>
      <c r="G42" s="14">
        <f t="shared" si="13"/>
        <v>2970020.771160407</v>
      </c>
      <c r="H42" s="14">
        <f t="shared" si="13"/>
        <v>60786071.121912941</v>
      </c>
      <c r="I42" s="30"/>
      <c r="J42" s="3"/>
      <c r="K42" s="3"/>
      <c r="L42" s="3"/>
      <c r="M42" s="31"/>
      <c r="N42" s="18"/>
      <c r="O42" s="14"/>
      <c r="P42" s="8"/>
      <c r="Q42" s="18"/>
      <c r="R42" s="3"/>
      <c r="S42" s="3"/>
      <c r="T42" s="3"/>
      <c r="U42" s="3"/>
      <c r="V42" s="3"/>
      <c r="W42" s="3"/>
      <c r="X42" s="3"/>
      <c r="Y42" s="3"/>
      <c r="Z42" s="3"/>
    </row>
    <row r="43" spans="1:26" ht="15.75" customHeight="1" x14ac:dyDescent="0.25">
      <c r="A43" s="3"/>
      <c r="B43" s="30"/>
      <c r="C43" s="32"/>
      <c r="D43" s="32"/>
      <c r="E43" s="33"/>
      <c r="F43" s="14"/>
      <c r="G43" s="14"/>
      <c r="H43" s="14"/>
      <c r="I43" s="30"/>
      <c r="J43" s="3"/>
      <c r="K43" s="3"/>
      <c r="L43" s="3"/>
      <c r="M43" s="31"/>
      <c r="N43" s="18"/>
      <c r="O43" s="14"/>
      <c r="P43" s="8"/>
      <c r="Q43" s="18"/>
      <c r="R43" s="3"/>
      <c r="S43" s="3"/>
      <c r="T43" s="3"/>
      <c r="U43" s="3"/>
      <c r="V43" s="3"/>
      <c r="W43" s="3"/>
      <c r="X43" s="3"/>
      <c r="Y43" s="3"/>
      <c r="Z43" s="3"/>
    </row>
    <row r="44" spans="1:26" ht="15.75" customHeight="1" x14ac:dyDescent="0.25">
      <c r="A44" s="3"/>
      <c r="B44" s="30"/>
      <c r="C44" s="32"/>
      <c r="D44" s="32"/>
      <c r="E44" s="33"/>
      <c r="F44" s="14"/>
      <c r="G44" s="14"/>
      <c r="H44" s="14"/>
      <c r="I44" s="30"/>
      <c r="J44" s="3"/>
      <c r="K44" s="3"/>
      <c r="L44" s="3"/>
      <c r="M44" s="31"/>
      <c r="N44" s="18"/>
      <c r="O44" s="14"/>
      <c r="P44" s="8"/>
      <c r="Q44" s="18"/>
      <c r="R44" s="3"/>
      <c r="S44" s="3"/>
      <c r="T44" s="3"/>
      <c r="U44" s="3"/>
      <c r="V44" s="3"/>
      <c r="W44" s="3"/>
      <c r="X44" s="3"/>
      <c r="Y44" s="3"/>
      <c r="Z44" s="3"/>
    </row>
    <row r="45" spans="1:26" ht="15.75" customHeight="1" x14ac:dyDescent="0.25">
      <c r="A45" s="3"/>
      <c r="B45" s="3" t="s">
        <v>69</v>
      </c>
      <c r="C45" s="3"/>
      <c r="D45" s="3"/>
      <c r="E45" s="3"/>
      <c r="F45" s="3"/>
      <c r="G45" s="3"/>
      <c r="H45" s="3"/>
      <c r="I45" s="3"/>
      <c r="J45" s="14"/>
      <c r="K45" s="3"/>
      <c r="L45" s="18"/>
      <c r="M45" s="17"/>
      <c r="N45" s="14"/>
      <c r="O45" s="14"/>
      <c r="P45" s="17"/>
      <c r="Q45" s="18"/>
      <c r="R45" s="3"/>
      <c r="S45" s="3"/>
      <c r="T45" s="3"/>
      <c r="U45" s="3"/>
      <c r="V45" s="3"/>
      <c r="W45" s="3"/>
      <c r="X45" s="3"/>
      <c r="Y45" s="3"/>
      <c r="Z45" s="3"/>
    </row>
    <row r="46" spans="1:26" ht="15.75" customHeight="1" x14ac:dyDescent="0.25">
      <c r="A46" s="3"/>
      <c r="B46" s="3"/>
      <c r="C46" s="3"/>
      <c r="D46" s="3"/>
      <c r="E46" s="3"/>
      <c r="F46" s="3"/>
      <c r="G46" s="3"/>
      <c r="H46" s="3"/>
      <c r="I46" s="3"/>
      <c r="J46" s="3"/>
      <c r="K46" s="3"/>
      <c r="L46" s="3"/>
      <c r="M46" s="17"/>
      <c r="N46" s="14"/>
      <c r="O46" s="14"/>
      <c r="P46" s="17"/>
      <c r="Q46" s="18"/>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14"/>
      <c r="K50" s="3"/>
      <c r="L50" s="18"/>
      <c r="M50" s="17"/>
      <c r="N50" s="14"/>
      <c r="O50" s="14"/>
      <c r="P50" s="17"/>
      <c r="Q50" s="18"/>
      <c r="R50" s="3"/>
      <c r="S50" s="3"/>
      <c r="T50" s="3"/>
      <c r="U50" s="3"/>
      <c r="V50" s="3"/>
      <c r="W50" s="3"/>
      <c r="X50" s="3"/>
      <c r="Y50" s="3"/>
      <c r="Z50" s="3"/>
    </row>
    <row r="51" spans="1:26" ht="15.75" customHeight="1" x14ac:dyDescent="0.25">
      <c r="A51" s="3"/>
      <c r="B51" s="3"/>
      <c r="C51" s="3"/>
      <c r="D51" s="3"/>
      <c r="E51" s="3"/>
      <c r="F51" s="3"/>
      <c r="G51" s="3"/>
      <c r="H51" s="3"/>
      <c r="I51" s="3"/>
      <c r="J51" s="3"/>
      <c r="K51" s="3"/>
      <c r="L51" s="18"/>
      <c r="M51" s="17"/>
      <c r="N51" s="14"/>
      <c r="O51" s="14"/>
      <c r="P51" s="17"/>
      <c r="Q51" s="18"/>
      <c r="R51" s="3"/>
      <c r="S51" s="3"/>
      <c r="T51" s="3"/>
      <c r="U51" s="3"/>
      <c r="V51" s="3"/>
      <c r="W51" s="3"/>
      <c r="X51" s="3"/>
      <c r="Y51" s="3"/>
      <c r="Z51" s="3"/>
    </row>
    <row r="52" spans="1:26" ht="15.75" customHeight="1" x14ac:dyDescent="0.25">
      <c r="A52" s="3"/>
      <c r="B52" s="3"/>
      <c r="C52" s="3"/>
      <c r="D52" s="3"/>
      <c r="E52" s="3"/>
      <c r="F52" s="3"/>
      <c r="G52" s="3"/>
      <c r="H52" s="3"/>
      <c r="I52" s="3"/>
      <c r="J52" s="3"/>
      <c r="K52" s="3"/>
      <c r="L52" s="18"/>
      <c r="M52" s="17"/>
      <c r="N52" s="14"/>
      <c r="O52" s="14"/>
      <c r="P52" s="17"/>
      <c r="Q52" s="18"/>
      <c r="R52" s="3"/>
      <c r="S52" s="3"/>
      <c r="T52" s="3"/>
      <c r="U52" s="3"/>
      <c r="V52" s="3"/>
      <c r="W52" s="3"/>
      <c r="X52" s="3"/>
      <c r="Y52" s="3"/>
      <c r="Z52" s="3"/>
    </row>
    <row r="53" spans="1:26" ht="15.75" customHeight="1" x14ac:dyDescent="0.25">
      <c r="A53" s="3"/>
      <c r="B53" s="3"/>
      <c r="C53" s="3"/>
      <c r="D53" s="3"/>
      <c r="E53" s="3"/>
      <c r="F53" s="3"/>
      <c r="G53" s="3"/>
      <c r="H53" s="3"/>
      <c r="I53" s="3"/>
      <c r="J53" s="3"/>
      <c r="K53" s="3"/>
      <c r="L53" s="3"/>
      <c r="M53" s="17"/>
      <c r="N53" s="14"/>
      <c r="O53" s="14"/>
      <c r="P53" s="17"/>
      <c r="Q53" s="18"/>
      <c r="R53" s="3"/>
      <c r="S53" s="3"/>
      <c r="T53" s="3"/>
      <c r="U53" s="3"/>
      <c r="V53" s="3"/>
      <c r="W53" s="3"/>
      <c r="X53" s="3"/>
      <c r="Y53" s="3"/>
      <c r="Z53" s="3"/>
    </row>
    <row r="54" spans="1:26" ht="15.75" customHeight="1" x14ac:dyDescent="0.2"/>
    <row r="55" spans="1:26" ht="15.75" customHeight="1" x14ac:dyDescent="0.2"/>
    <row r="56" spans="1:26" ht="15.75" customHeight="1" x14ac:dyDescent="0.2"/>
    <row r="57" spans="1:26" ht="15.75" customHeight="1" x14ac:dyDescent="0.2"/>
    <row r="58" spans="1:26" ht="15.75" customHeight="1" x14ac:dyDescent="0.2"/>
    <row r="59" spans="1:26" ht="15.75" customHeight="1" x14ac:dyDescent="0.2"/>
    <row r="60" spans="1:26" ht="15.75" customHeight="1" x14ac:dyDescent="0.2"/>
    <row r="61" spans="1:26" ht="15.75" customHeight="1" x14ac:dyDescent="0.2"/>
    <row r="62" spans="1:26" ht="15.75" customHeight="1" x14ac:dyDescent="0.2"/>
    <row r="63" spans="1:26" ht="15.75" customHeight="1" x14ac:dyDescent="0.2"/>
    <row r="64" spans="1:26"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spans="1:26" ht="15.75" customHeight="1" x14ac:dyDescent="0.2"/>
    <row r="258" spans="1:26" ht="15.75" customHeight="1" x14ac:dyDescent="0.2"/>
    <row r="259" spans="1:26" ht="15.75" customHeight="1" x14ac:dyDescent="0.2"/>
    <row r="260" spans="1:26" ht="15.75" customHeight="1" x14ac:dyDescent="0.2"/>
    <row r="261" spans="1:26" ht="15.75" customHeight="1" x14ac:dyDescent="0.2"/>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sheetData>
  <pageMargins left="0.7" right="0.7" top="0.75" bottom="0.75" header="0" footer="0"/>
  <pageSetup scale="5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D40D51286D8B4D9C836A50BBB33558" ma:contentTypeVersion="2" ma:contentTypeDescription="Create a new document." ma:contentTypeScope="" ma:versionID="d14e5c4da1db565cb04c30bec4da997c">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9FA6CCA-9B01-4655-960E-4A8E417499D7}"/>
</file>

<file path=customXml/itemProps2.xml><?xml version="1.0" encoding="utf-8"?>
<ds:datastoreItem xmlns:ds="http://schemas.openxmlformats.org/officeDocument/2006/customXml" ds:itemID="{E31DABBA-2260-4839-9171-6E52D86ACA2C}"/>
</file>

<file path=customXml/itemProps3.xml><?xml version="1.0" encoding="utf-8"?>
<ds:datastoreItem xmlns:ds="http://schemas.openxmlformats.org/officeDocument/2006/customXml" ds:itemID="{20D9822A-F991-471C-8046-9FD0751C4F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FY 2025 GME Calculation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Wills</dc:creator>
  <cp:lastModifiedBy>Curtis Wills</cp:lastModifiedBy>
  <dcterms:created xsi:type="dcterms:W3CDTF">2025-07-16T18:06:13Z</dcterms:created>
  <dcterms:modified xsi:type="dcterms:W3CDTF">2026-07-13T20:53:02Z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0x0101005AD40D51286D8B4D9C836A50BBB33558</vt:lpwstr>
  </property>
</Properties>
</file>