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dhscrc-my.sharepoint.com/personal/kduh_mdhscrc_onmicrosoft_com/Documents/Documents/"/>
    </mc:Choice>
  </mc:AlternateContent>
  <xr:revisionPtr revIDLastSave="0" documentId="8_{67030DFC-E20F-4333-B26F-F5C636047E2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ing Due Dates" sheetId="1" r:id="rId1"/>
    <sheet name="FINAL-Production Schedule" sheetId="2" state="hidden" r:id="rId2"/>
  </sheets>
  <definedNames>
    <definedName name="_xlnm.Print_Area" localSheetId="1">'FINAL-Production Schedule'!$B$1:$O$27</definedName>
    <definedName name="_xlnm.Print_Area" localSheetId="0">'Reporting Due Dates'!$A$1:$L$60</definedName>
    <definedName name="Z_31798695_DC73_4645_BD50_645C812AFF64_.wvu.Cols" localSheetId="1" hidden="1">'FINAL-Production Schedule'!$U:$U</definedName>
    <definedName name="Z_31798695_DC73_4645_BD50_645C812AFF64_.wvu.Cols" localSheetId="0" hidden="1">'Reporting Due Dates'!$E:$E,'Reporting Due Dates'!$J:$J</definedName>
    <definedName name="Z_31798695_DC73_4645_BD50_645C812AFF64_.wvu.PrintArea" localSheetId="1" hidden="1">'FINAL-Production Schedule'!$B$1:$O$27</definedName>
    <definedName name="Z_97A3B940_144B_4D32_991F_0C6EB706E5E2_.wvu.Cols" localSheetId="1" hidden="1">'FINAL-Production Schedule'!$U:$U</definedName>
    <definedName name="Z_97A3B940_144B_4D32_991F_0C6EB706E5E2_.wvu.Cols" localSheetId="0" hidden="1">'Reporting Due Dates'!$E:$E,'Reporting Due Dates'!$J:$J</definedName>
    <definedName name="Z_97A3B940_144B_4D32_991F_0C6EB706E5E2_.wvu.PrintArea" localSheetId="1" hidden="1">'FINAL-Production Schedule'!$B$1:$O$27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2" l="1"/>
  <c r="W30" i="2" s="1"/>
  <c r="X30" i="2" s="1"/>
  <c r="Y30" i="2" s="1"/>
  <c r="U29" i="2"/>
  <c r="W29" i="2" s="1"/>
  <c r="X29" i="2" s="1"/>
  <c r="Y29" i="2" s="1"/>
  <c r="G28" i="2"/>
  <c r="U27" i="2"/>
  <c r="V27" i="2" s="1"/>
  <c r="C27" i="2"/>
  <c r="U26" i="2"/>
  <c r="V26" i="2" s="1"/>
  <c r="D26" i="2"/>
  <c r="U25" i="2"/>
  <c r="V25" i="2" s="1"/>
  <c r="D25" i="2"/>
  <c r="V24" i="2"/>
  <c r="U24" i="2"/>
  <c r="V23" i="2"/>
  <c r="U23" i="2"/>
  <c r="U22" i="2"/>
  <c r="V22" i="2" s="1"/>
  <c r="U21" i="2"/>
  <c r="V21" i="2" s="1"/>
  <c r="U20" i="2"/>
  <c r="V20" i="2" s="1"/>
  <c r="U19" i="2"/>
  <c r="V19" i="2" s="1"/>
  <c r="V18" i="2"/>
  <c r="U18" i="2"/>
  <c r="U17" i="2"/>
  <c r="V17" i="2" s="1"/>
  <c r="U16" i="2"/>
  <c r="V16" i="2" s="1"/>
  <c r="U15" i="2"/>
  <c r="V15" i="2" s="1"/>
  <c r="D15" i="2"/>
  <c r="V14" i="2"/>
  <c r="U14" i="2"/>
  <c r="D14" i="2"/>
  <c r="U13" i="2"/>
  <c r="V13" i="2" s="1"/>
  <c r="U12" i="2"/>
  <c r="V12" i="2" s="1"/>
  <c r="U11" i="2"/>
  <c r="V11" i="2" s="1"/>
  <c r="V10" i="2"/>
  <c r="U10" i="2"/>
  <c r="U9" i="2"/>
  <c r="V9" i="2" s="1"/>
  <c r="V8" i="2"/>
  <c r="U8" i="2"/>
  <c r="U7" i="2"/>
  <c r="V7" i="2" s="1"/>
  <c r="V6" i="2"/>
  <c r="U6" i="2"/>
  <c r="B31" i="1"/>
  <c r="B32" i="1" s="1"/>
  <c r="C29" i="1"/>
  <c r="D27" i="2" s="1"/>
  <c r="J28" i="1"/>
  <c r="E28" i="1"/>
  <c r="C28" i="1"/>
  <c r="E27" i="1"/>
  <c r="C27" i="1"/>
  <c r="E26" i="1"/>
  <c r="C26" i="1"/>
  <c r="D24" i="2" s="1"/>
  <c r="C24" i="1"/>
  <c r="D22" i="2" s="1"/>
  <c r="J23" i="1"/>
  <c r="E23" i="1"/>
  <c r="C23" i="1"/>
  <c r="D21" i="2" s="1"/>
  <c r="E22" i="1"/>
  <c r="C22" i="1"/>
  <c r="D20" i="2" s="1"/>
  <c r="E21" i="1"/>
  <c r="C21" i="1"/>
  <c r="D19" i="2" s="1"/>
  <c r="C19" i="1"/>
  <c r="D17" i="2" s="1"/>
  <c r="J18" i="1"/>
  <c r="E18" i="1"/>
  <c r="C18" i="1"/>
  <c r="D16" i="2" s="1"/>
  <c r="E17" i="1"/>
  <c r="C17" i="1"/>
  <c r="E16" i="1"/>
  <c r="C16" i="1"/>
  <c r="G14" i="1"/>
  <c r="C14" i="1"/>
  <c r="D12" i="2" s="1"/>
  <c r="J13" i="1"/>
  <c r="E13" i="1"/>
  <c r="C13" i="1"/>
  <c r="D11" i="2" s="1"/>
  <c r="E12" i="1"/>
  <c r="C12" i="1"/>
  <c r="D10" i="2" s="1"/>
  <c r="E11" i="1"/>
  <c r="C11" i="1"/>
  <c r="D9" i="2" s="1"/>
  <c r="G9" i="1"/>
  <c r="C9" i="1"/>
  <c r="D7" i="2" s="1"/>
  <c r="J8" i="1"/>
  <c r="E8" i="1"/>
  <c r="C8" i="1"/>
  <c r="D6" i="2" s="1"/>
  <c r="E7" i="1"/>
  <c r="C7" i="1"/>
  <c r="E6" i="1"/>
  <c r="C6" i="1"/>
  <c r="D32" i="1" l="1"/>
  <c r="F32" i="1"/>
  <c r="E32" i="1" s="1"/>
  <c r="D31" i="1"/>
  <c r="F31" i="1"/>
  <c r="E31" i="1" s="1"/>
  <c r="C32" i="1" l="1"/>
  <c r="E30" i="2"/>
  <c r="I30" i="2" s="1"/>
  <c r="I32" i="1"/>
  <c r="G32" i="1" s="1"/>
  <c r="C31" i="1"/>
  <c r="E29" i="2"/>
  <c r="I29" i="2" s="1"/>
  <c r="I31" i="1"/>
  <c r="G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Claudine Williams</author>
  </authors>
  <commentList>
    <comment ref="T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Claudine Williams:
What are the Demographic reports?</t>
        </r>
      </text>
    </comment>
  </commentList>
</comments>
</file>

<file path=xl/sharedStrings.xml><?xml version="1.0" encoding="utf-8"?>
<sst xmlns="http://schemas.openxmlformats.org/spreadsheetml/2006/main" count="593" uniqueCount="271">
  <si>
    <t>Table 1: FY 2026 Case Mix and Financial Reporting Due Dates</t>
  </si>
  <si>
    <t>Dataset</t>
  </si>
  <si>
    <t>Case Mix</t>
  </si>
  <si>
    <t>Financials</t>
  </si>
  <si>
    <t>UCC</t>
  </si>
  <si>
    <t xml:space="preserve"> Reconciliation Reports</t>
  </si>
  <si>
    <t>Submit to:</t>
  </si>
  <si>
    <t>hMetrix</t>
  </si>
  <si>
    <t>HSCRC</t>
  </si>
  <si>
    <t xml:space="preserve"> FY 2026 Production Schedule</t>
  </si>
  <si>
    <t>Mon/Qtr End date</t>
  </si>
  <si>
    <t>Days from End Date</t>
  </si>
  <si>
    <t>Due Date hMetrix</t>
  </si>
  <si>
    <t>Due Date to HSCRC</t>
  </si>
  <si>
    <t>Submission Start Date</t>
  </si>
  <si>
    <t>Variance Threshorld</t>
  </si>
  <si>
    <t>FY 2025 Q4</t>
  </si>
  <si>
    <t>April 2025</t>
  </si>
  <si>
    <t>04/30/2025</t>
  </si>
  <si>
    <t>05/15/2025</t>
  </si>
  <si>
    <t>05/30/2025</t>
  </si>
  <si>
    <t>N/A</t>
  </si>
  <si>
    <t>April &amp; May 2025</t>
  </si>
  <si>
    <t>05/31/2025</t>
  </si>
  <si>
    <t>06/16/2025</t>
  </si>
  <si>
    <t>06/30/2025</t>
  </si>
  <si>
    <t>April, May &amp; June 2025 (Prelim)</t>
  </si>
  <si>
    <t>07/15/2025</t>
  </si>
  <si>
    <t>07/30/2025</t>
  </si>
  <si>
    <t>4th Qtr Final</t>
  </si>
  <si>
    <t>08/29/2025</t>
  </si>
  <si>
    <t>09/05/2025</t>
  </si>
  <si>
    <t>FY 2026 Q1</t>
  </si>
  <si>
    <t>July 2025</t>
  </si>
  <si>
    <t>07/31/2025</t>
  </si>
  <si>
    <t>08/15/2025</t>
  </si>
  <si>
    <t>09/02/2025</t>
  </si>
  <si>
    <t>July &amp; August 2025</t>
  </si>
  <si>
    <t>08/31/2025</t>
  </si>
  <si>
    <t>09/15/2025</t>
  </si>
  <si>
    <t>09/30/2025</t>
  </si>
  <si>
    <t>Jul, Aug &amp; Sept 2025 (Prelim)</t>
  </si>
  <si>
    <t>10/15/2025</t>
  </si>
  <si>
    <t>10/30/2025</t>
  </si>
  <si>
    <t>1st Qtr Final</t>
  </si>
  <si>
    <t>12/01/2025</t>
  </si>
  <si>
    <t>12/08/2025</t>
  </si>
  <si>
    <t>FY 2026 Q2</t>
  </si>
  <si>
    <t>Oct 2025</t>
  </si>
  <si>
    <t>10/31/2025</t>
  </si>
  <si>
    <t>11/17/2025</t>
  </si>
  <si>
    <t>Oct &amp; Nov 2025</t>
  </si>
  <si>
    <t>11/30/2025</t>
  </si>
  <si>
    <t>12/15/2025</t>
  </si>
  <si>
    <t>12/30/2025</t>
  </si>
  <si>
    <t>Oct, Nov &amp; Dec 2025 (Prelim)</t>
  </si>
  <si>
    <t>12/31/2025</t>
  </si>
  <si>
    <t>01/15/2026</t>
  </si>
  <si>
    <t>01/30/2026</t>
  </si>
  <si>
    <t>2nd Qtr Final</t>
  </si>
  <si>
    <t>03/02/2026</t>
  </si>
  <si>
    <t>02/02/2026</t>
  </si>
  <si>
    <t>03/09/2026</t>
  </si>
  <si>
    <t>FY 2026 Q3</t>
  </si>
  <si>
    <t>Jan 2026</t>
  </si>
  <si>
    <t>01/31/2026</t>
  </si>
  <si>
    <t>02/17/2026</t>
  </si>
  <si>
    <t>Jan &amp; Feb 2026</t>
  </si>
  <si>
    <t>02/28/2026</t>
  </si>
  <si>
    <t>03/16/2026</t>
  </si>
  <si>
    <t>03/30/2026</t>
  </si>
  <si>
    <t>Jan, Feb &amp; Mar 2026 (Prelim)</t>
  </si>
  <si>
    <t>03/31/2026</t>
  </si>
  <si>
    <t>04/15/2026</t>
  </si>
  <si>
    <t>04/30/2026</t>
  </si>
  <si>
    <t>3rd Qtr Final</t>
  </si>
  <si>
    <t>06/01/2026</t>
  </si>
  <si>
    <t>06/08/2026</t>
  </si>
  <si>
    <t>FY 2026 Q4</t>
  </si>
  <si>
    <t>April 2026</t>
  </si>
  <si>
    <t>05/15/2026</t>
  </si>
  <si>
    <t>April &amp; May 2026</t>
  </si>
  <si>
    <t>05/31/2026</t>
  </si>
  <si>
    <t>06/15/2026</t>
  </si>
  <si>
    <t>06/30/2026</t>
  </si>
  <si>
    <t>April, May &amp; June 2026 (Prelim)</t>
  </si>
  <si>
    <t>07/15/2026</t>
  </si>
  <si>
    <t>07/30/2026</t>
  </si>
  <si>
    <t>08/31/2026</t>
  </si>
  <si>
    <t>09/08/2026</t>
  </si>
  <si>
    <t>FY 2024 Q1</t>
  </si>
  <si>
    <t>July 2023</t>
  </si>
  <si>
    <t>July &amp; August 2023</t>
  </si>
  <si>
    <t>M = Monthly</t>
  </si>
  <si>
    <t>QP= Quarter Preliminary</t>
  </si>
  <si>
    <t xml:space="preserve"> Reporting Due Dates</t>
  </si>
  <si>
    <t>Casemix (Prelim)</t>
  </si>
  <si>
    <t>Casemix (Qtr)</t>
  </si>
  <si>
    <t>Reconciliation Reports (Prelim)</t>
  </si>
  <si>
    <t>Reconciliation Reports (Qtr. Prelim)</t>
  </si>
  <si>
    <t>Uncompensated Care</t>
  </si>
  <si>
    <t>Federal &amp; State Holidays (April 24 - Sept 25)</t>
  </si>
  <si>
    <t>Memorial Day</t>
  </si>
  <si>
    <t>Juneteenth Independence Day</t>
  </si>
  <si>
    <t>Independence Day</t>
  </si>
  <si>
    <t>Labor Day</t>
  </si>
  <si>
    <t>Columbus Day</t>
  </si>
  <si>
    <t>Veterans Day</t>
  </si>
  <si>
    <t>Thanksgiving Day</t>
  </si>
  <si>
    <t>American Indian Heritage Day</t>
  </si>
  <si>
    <t>Christmas Day</t>
  </si>
  <si>
    <t>New Year's Day</t>
  </si>
  <si>
    <t>Martin Luther King Jr. Day</t>
  </si>
  <si>
    <t>President's Day</t>
  </si>
  <si>
    <t>Processing Step</t>
  </si>
  <si>
    <t>PPCs</t>
  </si>
  <si>
    <t xml:space="preserve">Datasets with EID and OP Type II </t>
  </si>
  <si>
    <t>Market Shift</t>
  </si>
  <si>
    <t>Revisit</t>
  </si>
  <si>
    <t>Reports to Hospitals Through CRISP Portal</t>
  </si>
  <si>
    <t>Responsible Party</t>
  </si>
  <si>
    <t>CRISP/hMetrix</t>
  </si>
  <si>
    <t>hMetrix/HSCRC</t>
  </si>
  <si>
    <t>CRISP/HSCRC</t>
  </si>
  <si>
    <t>Datasets</t>
  </si>
  <si>
    <t>IP,OP,PSYCH</t>
  </si>
  <si>
    <t>IP PPC (No EIDs)</t>
  </si>
  <si>
    <t>IP, OP Type I, PSYCH, and ECMAD</t>
  </si>
  <si>
    <t>IP + Obv, OP, OP Type II</t>
  </si>
  <si>
    <t>Revisit Report</t>
  </si>
  <si>
    <t>IP &amp; OP vs Financials</t>
  </si>
  <si>
    <t>MHAC, RRIP, QBR (quarterly), PAU Rpts</t>
  </si>
  <si>
    <t>Days from End Mon/Qtr</t>
  </si>
  <si>
    <t>Hospital Submission Due Date</t>
  </si>
  <si>
    <t>Master File to HSCRC</t>
  </si>
  <si>
    <t>Annual file to HSCRC</t>
  </si>
  <si>
    <t>PPC Raw Data Avail to HSCRC</t>
  </si>
  <si>
    <t>CDS-A reports to CRS portal</t>
  </si>
  <si>
    <t>CM + EIDs Raw Data Avail to HSCRC</t>
  </si>
  <si>
    <t xml:space="preserve">ECMAD Data Avail to HSCRC </t>
  </si>
  <si>
    <t>Market Shift Source File Available for Use</t>
  </si>
  <si>
    <t>Market Shift Report</t>
  </si>
  <si>
    <t>Close Type (M/QP/QF)</t>
  </si>
  <si>
    <t>Revisit Report Avail to HSCRC</t>
  </si>
  <si>
    <t>Financial Data Avail to HSCRC</t>
  </si>
  <si>
    <t>Recon Repts Avail to Hosp</t>
  </si>
  <si>
    <t>Recon summary to HSCRC</t>
  </si>
  <si>
    <t xml:space="preserve">Reports due to CRISP from HSCRC for publication </t>
  </si>
  <si>
    <t xml:space="preserve">First Friday of the month </t>
  </si>
  <si>
    <t>businessdays for First Friday</t>
  </si>
  <si>
    <t>First Friday of the month following data submission due date (Col E)</t>
  </si>
  <si>
    <t>CRISP Publication dates</t>
  </si>
  <si>
    <t>07/18/2025</t>
  </si>
  <si>
    <t>07/29/2025</t>
  </si>
  <si>
    <t>QP</t>
  </si>
  <si>
    <t>08/04/2025</t>
  </si>
  <si>
    <t>08/11/2025</t>
  </si>
  <si>
    <t>08/05/2025</t>
  </si>
  <si>
    <t>08/01/2025</t>
  </si>
  <si>
    <t>08/08/2025</t>
  </si>
  <si>
    <t>09/04/2025</t>
  </si>
  <si>
    <t>09/29/2025</t>
  </si>
  <si>
    <t>10/08/2025</t>
  </si>
  <si>
    <t>10/03/2025</t>
  </si>
  <si>
    <t>10/20/2025</t>
  </si>
  <si>
    <t>QF</t>
  </si>
  <si>
    <t>10/27/2025</t>
  </si>
  <si>
    <t>09/03/2025</t>
  </si>
  <si>
    <t>09/09/2025</t>
  </si>
  <si>
    <t>10/06/2025</t>
  </si>
  <si>
    <t>10/10/2025</t>
  </si>
  <si>
    <t>08/20/2025</t>
  </si>
  <si>
    <t>M</t>
  </si>
  <si>
    <t>09/08/2025</t>
  </si>
  <si>
    <t>09/12/2025</t>
  </si>
  <si>
    <t>09/18/2025</t>
  </si>
  <si>
    <t>10/29/2025</t>
  </si>
  <si>
    <t>11/04/2025</t>
  </si>
  <si>
    <t>11/12/2025</t>
  </si>
  <si>
    <t>11/05/2025</t>
  </si>
  <si>
    <t>11/07/2025</t>
  </si>
  <si>
    <t>12/04/2025</t>
  </si>
  <si>
    <t>01/09/2026</t>
  </si>
  <si>
    <t>01/06/2026</t>
  </si>
  <si>
    <t>12/03/2025</t>
  </si>
  <si>
    <t>12/09/2025</t>
  </si>
  <si>
    <t>01/07/2026</t>
  </si>
  <si>
    <t>01/02/2026</t>
  </si>
  <si>
    <t>11/20/2025</t>
  </si>
  <si>
    <t>12/10/2025</t>
  </si>
  <si>
    <t>12/05/2025</t>
  </si>
  <si>
    <t>12/12/2025</t>
  </si>
  <si>
    <t>12/18/2025</t>
  </si>
  <si>
    <t>01/05/2026</t>
  </si>
  <si>
    <t>01/21/2026</t>
  </si>
  <si>
    <t>02/04/2026</t>
  </si>
  <si>
    <t>02/11/2026</t>
  </si>
  <si>
    <t>02/06/2026</t>
  </si>
  <si>
    <t>03/23/2026</t>
  </si>
  <si>
    <t>03/05/2026</t>
  </si>
  <si>
    <t>03/27/2026</t>
  </si>
  <si>
    <t>04/07/2026</t>
  </si>
  <si>
    <t>04/02/2026</t>
  </si>
  <si>
    <t>04/16/2026</t>
  </si>
  <si>
    <t>04/23/2026</t>
  </si>
  <si>
    <t>03/04/2026</t>
  </si>
  <si>
    <t>03/10/2026</t>
  </si>
  <si>
    <t>04/03/2026</t>
  </si>
  <si>
    <t>04/10/2026</t>
  </si>
  <si>
    <t>02/20/2026</t>
  </si>
  <si>
    <t>03/03/2026</t>
  </si>
  <si>
    <t>03/06/2026</t>
  </si>
  <si>
    <t>03/19/2026</t>
  </si>
  <si>
    <t>04/06/2026</t>
  </si>
  <si>
    <t>04/20/2026</t>
  </si>
  <si>
    <t>04/29/2026</t>
  </si>
  <si>
    <t>05/05/2026</t>
  </si>
  <si>
    <t>05/12/2026</t>
  </si>
  <si>
    <t>05/06/2026</t>
  </si>
  <si>
    <t>05/01/2026</t>
  </si>
  <si>
    <t>05/08/2026</t>
  </si>
  <si>
    <t>06/23/2026</t>
  </si>
  <si>
    <t>06/04/2026</t>
  </si>
  <si>
    <t>07/10/2026</t>
  </si>
  <si>
    <t>07/07/2026</t>
  </si>
  <si>
    <t>06/03/2026</t>
  </si>
  <si>
    <t>06/09/2026</t>
  </si>
  <si>
    <t>07/08/2026</t>
  </si>
  <si>
    <t>07/03/2026</t>
  </si>
  <si>
    <t>05/20/2026</t>
  </si>
  <si>
    <t>06/05/2026</t>
  </si>
  <si>
    <t>06/12/2026</t>
  </si>
  <si>
    <t>06/18/2026</t>
  </si>
  <si>
    <t>07/06/2026</t>
  </si>
  <si>
    <t>07/20/2026</t>
  </si>
  <si>
    <t>07/29/2026</t>
  </si>
  <si>
    <t>08/04/2026</t>
  </si>
  <si>
    <t>08/11/2026</t>
  </si>
  <si>
    <t>08/05/2026</t>
  </si>
  <si>
    <t>08/07/2026</t>
  </si>
  <si>
    <t>09/15/2026</t>
  </si>
  <si>
    <t>09/03/2026</t>
  </si>
  <si>
    <t>09/29/2026</t>
  </si>
  <si>
    <t>10/08/2026</t>
  </si>
  <si>
    <t>10/05/2026</t>
  </si>
  <si>
    <t>10/20/2026</t>
  </si>
  <si>
    <t>10/27/2026</t>
  </si>
  <si>
    <t>09/02/2026</t>
  </si>
  <si>
    <t>09/09/2026</t>
  </si>
  <si>
    <t>10/06/2026</t>
  </si>
  <si>
    <t>10/02/2026</t>
  </si>
  <si>
    <t>10/09/2026</t>
  </si>
  <si>
    <t>M = Monthly; QP= Quarter Preliminary; QF= Quarter Final</t>
  </si>
  <si>
    <t>* These dates are predicated on hospital submitting data on time with no requests for extensions or resubmissions of closed quarters. Due dates are subject to change.</t>
  </si>
  <si>
    <t>Due Dates Calculated Based on Following Days</t>
  </si>
  <si>
    <t>PPC Data Grouped</t>
  </si>
  <si>
    <t>Business days from Hospital Data Submission Due Date</t>
  </si>
  <si>
    <t>From receipt of raw data IP + OP Type I data @ HSCRC</t>
  </si>
  <si>
    <t>Reconcilliation Form to hospital</t>
  </si>
  <si>
    <t>Reconcilliation Report Avail</t>
  </si>
  <si>
    <t>From reciept of raw IP + OP Type I data @ HSCRC</t>
  </si>
  <si>
    <t>OP Type II ECMAD Assignment</t>
  </si>
  <si>
    <t>From receipt of raw OP Type I data @ HSCRC</t>
  </si>
  <si>
    <t>MS &amp; Trends Reports Avail in House</t>
  </si>
  <si>
    <t>From OP Type II Data w/ECMADS source data available internally</t>
  </si>
  <si>
    <t>Audits of MS/Trend data</t>
  </si>
  <si>
    <t>From MS/PAU &amp; Trends Reports Ready for Use</t>
  </si>
  <si>
    <t>Patient Level Data  Avail in House</t>
  </si>
  <si>
    <t>From MS Etc. Repots Avail</t>
  </si>
  <si>
    <t>UCC Master file</t>
  </si>
  <si>
    <t>From UCC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</si>
</sst>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FFFF00"/>
      <name val="Calibri"/>
      <family val="2"/>
    </font>
    <font>
      <b/>
      <i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FFFF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10" borderId="4" xfId="0" applyFont="1" applyFill="1" applyBorder="1"/>
    <xf numFmtId="0" fontId="3" fillId="5" borderId="1" xfId="0" applyFont="1" applyFill="1" applyBorder="1" applyAlignment="1">
      <alignment horizontal="center" wrapText="1"/>
    </xf>
    <xf numFmtId="14" fontId="3" fillId="5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14" fontId="0" fillId="0" borderId="0" xfId="0" applyNumberFormat="1"/>
    <xf numFmtId="14" fontId="13" fillId="0" borderId="0" xfId="0" applyNumberFormat="1" applyFont="1"/>
    <xf numFmtId="0" fontId="14" fillId="10" borderId="1" xfId="0" applyFont="1" applyFill="1" applyBorder="1" applyAlignment="1">
      <alignment horizontal="center" vertical="center"/>
    </xf>
    <xf numFmtId="0" fontId="0" fillId="9" borderId="0" xfId="0" applyFill="1"/>
    <xf numFmtId="14" fontId="10" fillId="10" borderId="4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4" fontId="10" fillId="5" borderId="1" xfId="0" applyNumberFormat="1" applyFont="1" applyFill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1" xfId="0" applyFont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center" vertical="center"/>
    </xf>
    <xf numFmtId="14" fontId="10" fillId="5" borderId="3" xfId="0" applyNumberFormat="1" applyFont="1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/>
    </xf>
    <xf numFmtId="14" fontId="18" fillId="0" borderId="6" xfId="0" applyNumberFormat="1" applyFont="1" applyBorder="1" applyAlignment="1">
      <alignment horizontal="center" vertical="center"/>
    </xf>
    <xf numFmtId="14" fontId="17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0" fillId="10" borderId="1" xfId="0" applyNumberFormat="1" applyFont="1" applyFill="1" applyBorder="1" applyAlignment="1">
      <alignment horizontal="center" vertical="center"/>
    </xf>
    <xf numFmtId="1" fontId="10" fillId="10" borderId="1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/>
    </xf>
    <xf numFmtId="14" fontId="10" fillId="4" borderId="15" xfId="0" applyNumberFormat="1" applyFont="1" applyFill="1" applyBorder="1" applyAlignment="1">
      <alignment horizontal="center" vertical="center"/>
    </xf>
    <xf numFmtId="1" fontId="10" fillId="4" borderId="4" xfId="0" applyNumberFormat="1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/>
    <xf numFmtId="9" fontId="10" fillId="4" borderId="1" xfId="0" applyNumberFormat="1" applyFont="1" applyFill="1" applyBorder="1" applyAlignment="1">
      <alignment horizontal="center"/>
    </xf>
    <xf numFmtId="9" fontId="10" fillId="4" borderId="1" xfId="0" applyNumberFormat="1" applyFont="1" applyFill="1" applyBorder="1" applyAlignment="1">
      <alignment horizontal="center" wrapText="1"/>
    </xf>
    <xf numFmtId="14" fontId="10" fillId="3" borderId="3" xfId="0" applyNumberFormat="1" applyFont="1" applyFill="1" applyBorder="1" applyAlignment="1">
      <alignment horizontal="center" vertical="center"/>
    </xf>
    <xf numFmtId="14" fontId="10" fillId="10" borderId="3" xfId="0" applyNumberFormat="1" applyFont="1" applyFill="1" applyBorder="1" applyAlignment="1">
      <alignment horizontal="center" vertical="center" wrapText="1"/>
    </xf>
    <xf numFmtId="1" fontId="10" fillId="1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11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wrapText="1"/>
    </xf>
    <xf numFmtId="0" fontId="5" fillId="11" borderId="21" xfId="0" applyFont="1" applyFill="1" applyBorder="1" applyAlignment="1">
      <alignment horizontal="center"/>
    </xf>
    <xf numFmtId="49" fontId="6" fillId="0" borderId="2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0" fontId="9" fillId="11" borderId="20" xfId="0" applyFont="1" applyFill="1" applyBorder="1" applyAlignment="1">
      <alignment horizontal="center"/>
    </xf>
    <xf numFmtId="49" fontId="6" fillId="0" borderId="24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/>
    </xf>
    <xf numFmtId="0" fontId="9" fillId="11" borderId="2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" fontId="3" fillId="6" borderId="7" xfId="0" applyNumberFormat="1" applyFont="1" applyFill="1" applyBorder="1" applyAlignment="1">
      <alignment horizontal="center" wrapText="1"/>
    </xf>
    <xf numFmtId="1" fontId="1" fillId="6" borderId="25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/>
    </xf>
    <xf numFmtId="14" fontId="22" fillId="3" borderId="3" xfId="0" applyNumberFormat="1" applyFont="1" applyFill="1" applyBorder="1" applyAlignment="1">
      <alignment horizontal="center" vertical="center"/>
    </xf>
    <xf numFmtId="14" fontId="10" fillId="5" borderId="6" xfId="0" applyNumberFormat="1" applyFont="1" applyFill="1" applyBorder="1" applyAlignment="1">
      <alignment horizontal="center" vertical="center"/>
    </xf>
    <xf numFmtId="14" fontId="10" fillId="6" borderId="7" xfId="0" applyNumberFormat="1" applyFont="1" applyFill="1" applyBorder="1" applyAlignment="1">
      <alignment horizontal="center" vertical="center"/>
    </xf>
    <xf numFmtId="14" fontId="10" fillId="7" borderId="7" xfId="0" applyNumberFormat="1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5" borderId="8" xfId="0" applyNumberFormat="1" applyFont="1" applyFill="1" applyBorder="1" applyAlignment="1">
      <alignment horizontal="center" vertical="center"/>
    </xf>
    <xf numFmtId="14" fontId="10" fillId="6" borderId="5" xfId="0" applyNumberFormat="1" applyFont="1" applyFill="1" applyBorder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/>
    </xf>
    <xf numFmtId="14" fontId="17" fillId="5" borderId="8" xfId="0" applyNumberFormat="1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 wrapText="1"/>
    </xf>
    <xf numFmtId="14" fontId="18" fillId="0" borderId="29" xfId="0" applyNumberFormat="1" applyFont="1" applyBorder="1" applyAlignment="1">
      <alignment horizontal="center" vertical="center"/>
    </xf>
    <xf numFmtId="14" fontId="17" fillId="5" borderId="29" xfId="0" applyNumberFormat="1" applyFont="1" applyFill="1" applyBorder="1" applyAlignment="1">
      <alignment horizontal="center" vertical="center"/>
    </xf>
    <xf numFmtId="14" fontId="10" fillId="7" borderId="3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4" fontId="0" fillId="8" borderId="7" xfId="0" applyNumberFormat="1" applyFill="1" applyBorder="1" applyAlignment="1">
      <alignment horizontal="center"/>
    </xf>
    <xf numFmtId="14" fontId="0" fillId="8" borderId="5" xfId="0" applyNumberFormat="1" applyFill="1" applyBorder="1" applyAlignment="1">
      <alignment horizontal="center"/>
    </xf>
    <xf numFmtId="0" fontId="3" fillId="7" borderId="3" xfId="0" applyFont="1" applyFill="1" applyBorder="1" applyAlignment="1">
      <alignment horizontal="center" wrapText="1"/>
    </xf>
    <xf numFmtId="14" fontId="10" fillId="7" borderId="8" xfId="0" applyNumberFormat="1" applyFont="1" applyFill="1" applyBorder="1" applyAlignment="1">
      <alignment horizontal="center" vertical="center"/>
    </xf>
    <xf numFmtId="14" fontId="10" fillId="7" borderId="6" xfId="0" applyNumberFormat="1" applyFont="1" applyFill="1" applyBorder="1" applyAlignment="1">
      <alignment horizontal="center" vertical="center"/>
    </xf>
    <xf numFmtId="14" fontId="10" fillId="7" borderId="3" xfId="0" applyNumberFormat="1" applyFont="1" applyFill="1" applyBorder="1" applyAlignment="1">
      <alignment horizontal="center" vertical="center"/>
    </xf>
    <xf numFmtId="14" fontId="10" fillId="7" borderId="29" xfId="0" applyNumberFormat="1" applyFont="1" applyFill="1" applyBorder="1" applyAlignment="1">
      <alignment horizontal="center" vertical="center"/>
    </xf>
    <xf numFmtId="164" fontId="3" fillId="8" borderId="22" xfId="0" applyNumberFormat="1" applyFont="1" applyFill="1" applyBorder="1" applyAlignment="1">
      <alignment horizontal="center" wrapText="1"/>
    </xf>
    <xf numFmtId="14" fontId="0" fillId="8" borderId="26" xfId="0" applyNumberFormat="1" applyFill="1" applyBorder="1" applyAlignment="1">
      <alignment horizontal="center"/>
    </xf>
    <xf numFmtId="14" fontId="0" fillId="8" borderId="27" xfId="0" applyNumberFormat="1" applyFill="1" applyBorder="1" applyAlignment="1">
      <alignment horizontal="center"/>
    </xf>
    <xf numFmtId="14" fontId="0" fillId="8" borderId="22" xfId="0" applyNumberFormat="1" applyFill="1" applyBorder="1" applyAlignment="1">
      <alignment horizontal="center"/>
    </xf>
    <xf numFmtId="14" fontId="0" fillId="8" borderId="30" xfId="0" applyNumberFormat="1" applyFill="1" applyBorder="1" applyAlignment="1">
      <alignment horizontal="center"/>
    </xf>
    <xf numFmtId="14" fontId="0" fillId="8" borderId="31" xfId="0" applyNumberFormat="1" applyFill="1" applyBorder="1" applyAlignment="1">
      <alignment horizontal="center"/>
    </xf>
    <xf numFmtId="14" fontId="10" fillId="4" borderId="8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 wrapText="1"/>
    </xf>
    <xf numFmtId="1" fontId="10" fillId="13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wrapText="1"/>
    </xf>
    <xf numFmtId="14" fontId="5" fillId="11" borderId="4" xfId="0" applyNumberFormat="1" applyFont="1" applyFill="1" applyBorder="1"/>
    <xf numFmtId="14" fontId="5" fillId="10" borderId="4" xfId="0" applyNumberFormat="1" applyFont="1" applyFill="1" applyBorder="1"/>
    <xf numFmtId="1" fontId="0" fillId="0" borderId="1" xfId="0" applyNumberFormat="1" applyBorder="1"/>
    <xf numFmtId="14" fontId="23" fillId="8" borderId="5" xfId="0" applyNumberFormat="1" applyFont="1" applyFill="1" applyBorder="1" applyAlignment="1">
      <alignment horizontal="center"/>
    </xf>
    <xf numFmtId="14" fontId="23" fillId="8" borderId="1" xfId="0" applyNumberFormat="1" applyFont="1" applyFill="1" applyBorder="1" applyAlignment="1">
      <alignment horizontal="center"/>
    </xf>
    <xf numFmtId="0" fontId="15" fillId="12" borderId="1" xfId="0" applyFont="1" applyFill="1" applyBorder="1" applyAlignment="1">
      <alignment horizontal="left"/>
    </xf>
    <xf numFmtId="0" fontId="10" fillId="5" borderId="33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17" fontId="6" fillId="0" borderId="6" xfId="0" quotePrefix="1" applyNumberFormat="1" applyFont="1" applyBorder="1" applyAlignment="1">
      <alignment vertical="center" wrapText="1"/>
    </xf>
    <xf numFmtId="17" fontId="6" fillId="0" borderId="21" xfId="0" applyNumberFormat="1" applyFont="1" applyBorder="1" applyAlignment="1">
      <alignment horizontal="center" vertical="center" wrapText="1"/>
    </xf>
    <xf numFmtId="0" fontId="21" fillId="11" borderId="4" xfId="0" applyFont="1" applyFill="1" applyBorder="1"/>
    <xf numFmtId="0" fontId="15" fillId="12" borderId="1" xfId="0" applyFont="1" applyFill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0" fillId="5" borderId="32" xfId="0" applyFont="1" applyFill="1" applyBorder="1" applyAlignment="1">
      <alignment horizontal="center" vertical="center"/>
    </xf>
    <xf numFmtId="14" fontId="10" fillId="6" borderId="30" xfId="0" applyNumberFormat="1" applyFont="1" applyFill="1" applyBorder="1" applyAlignment="1">
      <alignment horizontal="center" vertical="center"/>
    </xf>
    <xf numFmtId="0" fontId="20" fillId="11" borderId="4" xfId="0" applyFont="1" applyFill="1" applyBorder="1"/>
    <xf numFmtId="0" fontId="5" fillId="11" borderId="23" xfId="0" applyFont="1" applyFill="1" applyBorder="1" applyAlignment="1">
      <alignment horizontal="center"/>
    </xf>
    <xf numFmtId="0" fontId="9" fillId="11" borderId="15" xfId="0" applyFont="1" applyFill="1" applyBorder="1" applyAlignment="1">
      <alignment horizontal="center"/>
    </xf>
    <xf numFmtId="0" fontId="21" fillId="11" borderId="15" xfId="0" applyFont="1" applyFill="1" applyBorder="1"/>
    <xf numFmtId="14" fontId="10" fillId="10" borderId="6" xfId="0" applyNumberFormat="1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/>
    </xf>
    <xf numFmtId="14" fontId="10" fillId="10" borderId="15" xfId="0" applyNumberFormat="1" applyFont="1" applyFill="1" applyBorder="1" applyAlignment="1">
      <alignment horizontal="center" vertical="center" wrapText="1"/>
    </xf>
    <xf numFmtId="14" fontId="5" fillId="11" borderId="2" xfId="0" applyNumberFormat="1" applyFont="1" applyFill="1" applyBorder="1"/>
    <xf numFmtId="14" fontId="5" fillId="10" borderId="2" xfId="0" applyNumberFormat="1" applyFont="1" applyFill="1" applyBorder="1"/>
    <xf numFmtId="14" fontId="10" fillId="13" borderId="5" xfId="0" applyNumberFormat="1" applyFont="1" applyFill="1" applyBorder="1" applyAlignment="1">
      <alignment horizontal="center" vertical="center"/>
    </xf>
    <xf numFmtId="1" fontId="10" fillId="13" borderId="5" xfId="0" applyNumberFormat="1" applyFont="1" applyFill="1" applyBorder="1" applyAlignment="1">
      <alignment horizontal="center" vertical="center"/>
    </xf>
    <xf numFmtId="14" fontId="10" fillId="3" borderId="6" xfId="0" applyNumberFormat="1" applyFont="1" applyFill="1" applyBorder="1" applyAlignment="1">
      <alignment horizontal="center" vertical="center"/>
    </xf>
    <xf numFmtId="14" fontId="17" fillId="3" borderId="30" xfId="0" applyNumberFormat="1" applyFont="1" applyFill="1" applyBorder="1" applyAlignment="1">
      <alignment horizontal="center" vertical="center"/>
    </xf>
    <xf numFmtId="14" fontId="10" fillId="3" borderId="3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" fontId="4" fillId="14" borderId="1" xfId="0" applyNumberFormat="1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 wrapText="1"/>
    </xf>
    <xf numFmtId="1" fontId="10" fillId="14" borderId="1" xfId="0" applyNumberFormat="1" applyFont="1" applyFill="1" applyBorder="1" applyAlignment="1">
      <alignment horizontal="center" vertical="center"/>
    </xf>
    <xf numFmtId="14" fontId="10" fillId="14" borderId="1" xfId="0" applyNumberFormat="1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/>
    </xf>
    <xf numFmtId="14" fontId="3" fillId="14" borderId="1" xfId="0" applyNumberFormat="1" applyFont="1" applyFill="1" applyBorder="1" applyAlignment="1">
      <alignment horizontal="center" wrapText="1"/>
    </xf>
    <xf numFmtId="0" fontId="10" fillId="14" borderId="33" xfId="0" applyFont="1" applyFill="1" applyBorder="1" applyAlignment="1">
      <alignment horizontal="center" vertical="center"/>
    </xf>
    <xf numFmtId="14" fontId="10" fillId="14" borderId="8" xfId="0" applyNumberFormat="1" applyFont="1" applyFill="1" applyBorder="1" applyAlignment="1">
      <alignment horizontal="center" vertical="center"/>
    </xf>
    <xf numFmtId="14" fontId="10" fillId="14" borderId="6" xfId="0" applyNumberFormat="1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/>
    </xf>
    <xf numFmtId="14" fontId="10" fillId="14" borderId="3" xfId="0" applyNumberFormat="1" applyFont="1" applyFill="1" applyBorder="1" applyAlignment="1">
      <alignment horizontal="center" vertical="center"/>
    </xf>
    <xf numFmtId="14" fontId="17" fillId="14" borderId="3" xfId="0" applyNumberFormat="1" applyFont="1" applyFill="1" applyBorder="1" applyAlignment="1">
      <alignment horizontal="center" vertical="center"/>
    </xf>
    <xf numFmtId="14" fontId="17" fillId="14" borderId="8" xfId="0" applyNumberFormat="1" applyFont="1" applyFill="1" applyBorder="1" applyAlignment="1">
      <alignment horizontal="center" vertical="center"/>
    </xf>
    <xf numFmtId="14" fontId="17" fillId="14" borderId="29" xfId="0" applyNumberFormat="1" applyFont="1" applyFill="1" applyBorder="1" applyAlignment="1">
      <alignment horizontal="center" vertical="center"/>
    </xf>
    <xf numFmtId="14" fontId="10" fillId="14" borderId="32" xfId="0" applyNumberFormat="1" applyFont="1" applyFill="1" applyBorder="1" applyAlignment="1">
      <alignment horizontal="center" vertical="center"/>
    </xf>
    <xf numFmtId="14" fontId="3" fillId="14" borderId="7" xfId="0" applyNumberFormat="1" applyFont="1" applyFill="1" applyBorder="1" applyAlignment="1">
      <alignment horizontal="center" wrapText="1"/>
    </xf>
    <xf numFmtId="14" fontId="10" fillId="14" borderId="15" xfId="0" applyNumberFormat="1" applyFont="1" applyFill="1" applyBorder="1" applyAlignment="1">
      <alignment horizontal="center" vertical="center"/>
    </xf>
    <xf numFmtId="14" fontId="10" fillId="14" borderId="7" xfId="0" applyNumberFormat="1" applyFont="1" applyFill="1" applyBorder="1" applyAlignment="1">
      <alignment horizontal="center" vertical="center"/>
    </xf>
    <xf numFmtId="1" fontId="10" fillId="14" borderId="7" xfId="0" applyNumberFormat="1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 wrapText="1"/>
    </xf>
    <xf numFmtId="14" fontId="18" fillId="0" borderId="12" xfId="0" applyNumberFormat="1" applyFont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14" fontId="10" fillId="5" borderId="12" xfId="0" applyNumberFormat="1" applyFont="1" applyFill="1" applyBorder="1" applyAlignment="1">
      <alignment horizontal="center" vertical="center"/>
    </xf>
    <xf numFmtId="14" fontId="10" fillId="14" borderId="41" xfId="0" applyNumberFormat="1" applyFont="1" applyFill="1" applyBorder="1" applyAlignment="1">
      <alignment horizontal="center" vertical="center"/>
    </xf>
    <xf numFmtId="14" fontId="10" fillId="14" borderId="12" xfId="0" applyNumberFormat="1" applyFont="1" applyFill="1" applyBorder="1" applyAlignment="1">
      <alignment horizontal="center" vertical="center"/>
    </xf>
    <xf numFmtId="14" fontId="10" fillId="6" borderId="17" xfId="0" applyNumberFormat="1" applyFont="1" applyFill="1" applyBorder="1" applyAlignment="1">
      <alignment horizontal="center" vertical="center"/>
    </xf>
    <xf numFmtId="14" fontId="10" fillId="3" borderId="12" xfId="0" applyNumberFormat="1" applyFont="1" applyFill="1" applyBorder="1" applyAlignment="1">
      <alignment horizontal="center" vertical="center"/>
    </xf>
    <xf numFmtId="14" fontId="10" fillId="7" borderId="17" xfId="0" applyNumberFormat="1" applyFont="1" applyFill="1" applyBorder="1" applyAlignment="1">
      <alignment horizontal="center" vertical="center"/>
    </xf>
    <xf numFmtId="14" fontId="10" fillId="7" borderId="12" xfId="0" applyNumberFormat="1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14" fontId="24" fillId="11" borderId="4" xfId="0" applyNumberFormat="1" applyFont="1" applyFill="1" applyBorder="1"/>
    <xf numFmtId="14" fontId="17" fillId="4" borderId="8" xfId="0" applyNumberFormat="1" applyFont="1" applyFill="1" applyBorder="1" applyAlignment="1">
      <alignment horizontal="center" vertical="center"/>
    </xf>
    <xf numFmtId="14" fontId="17" fillId="4" borderId="5" xfId="0" applyNumberFormat="1" applyFont="1" applyFill="1" applyBorder="1" applyAlignment="1">
      <alignment horizontal="center" vertical="center"/>
    </xf>
    <xf numFmtId="14" fontId="17" fillId="4" borderId="11" xfId="0" applyNumberFormat="1" applyFont="1" applyFill="1" applyBorder="1" applyAlignment="1">
      <alignment horizontal="center" vertical="center"/>
    </xf>
    <xf numFmtId="14" fontId="17" fillId="4" borderId="33" xfId="0" applyNumberFormat="1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/>
    </xf>
    <xf numFmtId="1" fontId="17" fillId="13" borderId="3" xfId="0" applyNumberFormat="1" applyFont="1" applyFill="1" applyBorder="1" applyAlignment="1">
      <alignment horizontal="center" vertical="center"/>
    </xf>
    <xf numFmtId="0" fontId="25" fillId="11" borderId="4" xfId="0" applyFont="1" applyFill="1" applyBorder="1"/>
    <xf numFmtId="1" fontId="17" fillId="13" borderId="1" xfId="0" applyNumberFormat="1" applyFont="1" applyFill="1" applyBorder="1" applyAlignment="1">
      <alignment horizontal="center" vertical="center"/>
    </xf>
    <xf numFmtId="14" fontId="17" fillId="4" borderId="34" xfId="0" applyNumberFormat="1" applyFont="1" applyFill="1" applyBorder="1" applyAlignment="1">
      <alignment horizontal="center" vertical="center"/>
    </xf>
    <xf numFmtId="14" fontId="17" fillId="4" borderId="35" xfId="0" applyNumberFormat="1" applyFont="1" applyFill="1" applyBorder="1" applyAlignment="1">
      <alignment horizontal="center" vertical="center"/>
    </xf>
    <xf numFmtId="1" fontId="1" fillId="6" borderId="18" xfId="0" applyNumberFormat="1" applyFont="1" applyFill="1" applyBorder="1" applyAlignment="1">
      <alignment horizontal="center" wrapText="1"/>
    </xf>
    <xf numFmtId="1" fontId="1" fillId="6" borderId="4" xfId="0" applyNumberFormat="1" applyFont="1" applyFill="1" applyBorder="1" applyAlignment="1">
      <alignment horizont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wrapText="1"/>
    </xf>
    <xf numFmtId="14" fontId="10" fillId="6" borderId="29" xfId="0" applyNumberFormat="1" applyFont="1" applyFill="1" applyBorder="1" applyAlignment="1">
      <alignment horizontal="center" vertical="center"/>
    </xf>
    <xf numFmtId="2" fontId="0" fillId="8" borderId="5" xfId="0" applyNumberFormat="1" applyFill="1" applyBorder="1" applyAlignment="1">
      <alignment horizontal="center"/>
    </xf>
    <xf numFmtId="2" fontId="0" fillId="8" borderId="7" xfId="0" applyNumberFormat="1" applyFill="1" applyBorder="1" applyAlignment="1">
      <alignment horizontal="center"/>
    </xf>
    <xf numFmtId="2" fontId="9" fillId="11" borderId="4" xfId="0" applyNumberFormat="1" applyFon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21" fillId="11" borderId="4" xfId="0" applyNumberFormat="1" applyFont="1" applyFill="1" applyBorder="1"/>
    <xf numFmtId="2" fontId="0" fillId="8" borderId="30" xfId="0" applyNumberFormat="1" applyFill="1" applyBorder="1" applyAlignment="1">
      <alignment horizontal="center"/>
    </xf>
    <xf numFmtId="14" fontId="10" fillId="14" borderId="9" xfId="0" applyNumberFormat="1" applyFont="1" applyFill="1" applyBorder="1" applyAlignment="1">
      <alignment horizontal="center" vertical="center"/>
    </xf>
    <xf numFmtId="0" fontId="20" fillId="11" borderId="15" xfId="0" applyFont="1" applyFill="1" applyBorder="1"/>
    <xf numFmtId="14" fontId="17" fillId="14" borderId="9" xfId="0" applyNumberFormat="1" applyFont="1" applyFill="1" applyBorder="1" applyAlignment="1">
      <alignment horizontal="center" vertical="center"/>
    </xf>
    <xf numFmtId="0" fontId="26" fillId="11" borderId="4" xfId="0" applyFont="1" applyFill="1" applyBorder="1"/>
    <xf numFmtId="14" fontId="10" fillId="3" borderId="29" xfId="0" applyNumberFormat="1" applyFont="1" applyFill="1" applyBorder="1" applyAlignment="1">
      <alignment horizontal="center" vertical="center"/>
    </xf>
    <xf numFmtId="14" fontId="16" fillId="0" borderId="1" xfId="0" applyNumberFormat="1" applyFont="1" applyBorder="1"/>
    <xf numFmtId="49" fontId="5" fillId="11" borderId="4" xfId="0" applyNumberFormat="1" applyFont="1" applyFill="1" applyBorder="1"/>
    <xf numFmtId="49" fontId="6" fillId="0" borderId="3" xfId="0" quotePrefix="1" applyNumberFormat="1" applyFont="1" applyBorder="1" applyAlignment="1">
      <alignment vertical="center" wrapText="1"/>
    </xf>
    <xf numFmtId="49" fontId="5" fillId="10" borderId="4" xfId="0" applyNumberFormat="1" applyFont="1" applyFill="1" applyBorder="1"/>
    <xf numFmtId="49" fontId="6" fillId="0" borderId="6" xfId="0" quotePrefix="1" applyNumberFormat="1" applyFont="1" applyBorder="1" applyAlignment="1">
      <alignment vertical="center" wrapText="1"/>
    </xf>
    <xf numFmtId="14" fontId="17" fillId="4" borderId="14" xfId="0" applyNumberFormat="1" applyFont="1" applyFill="1" applyBorder="1" applyAlignment="1">
      <alignment horizontal="center" vertical="center"/>
    </xf>
    <xf numFmtId="14" fontId="17" fillId="4" borderId="1" xfId="0" applyNumberFormat="1" applyFont="1" applyFill="1" applyBorder="1" applyAlignment="1">
      <alignment horizontal="center" vertical="center"/>
    </xf>
    <xf numFmtId="14" fontId="17" fillId="4" borderId="7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0" fontId="0" fillId="0" borderId="2" xfId="0" applyBorder="1"/>
    <xf numFmtId="14" fontId="10" fillId="4" borderId="1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0" fillId="0" borderId="16" xfId="0" applyBorder="1"/>
    <xf numFmtId="14" fontId="6" fillId="0" borderId="2" xfId="0" applyNumberFormat="1" applyFont="1" applyBorder="1" applyAlignment="1">
      <alignment horizontal="center" vertical="center"/>
    </xf>
    <xf numFmtId="14" fontId="10" fillId="4" borderId="33" xfId="0" applyNumberFormat="1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7" xfId="0" applyBorder="1"/>
    <xf numFmtId="49" fontId="5" fillId="0" borderId="15" xfId="0" applyNumberFormat="1" applyFont="1" applyBorder="1" applyAlignment="1">
      <alignment horizontal="left" wrapText="1"/>
    </xf>
    <xf numFmtId="0" fontId="0" fillId="0" borderId="15" xfId="0" applyBorder="1"/>
    <xf numFmtId="0" fontId="5" fillId="5" borderId="2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wrapText="1"/>
    </xf>
    <xf numFmtId="14" fontId="5" fillId="4" borderId="2" xfId="0" applyNumberFormat="1" applyFont="1" applyFill="1" applyBorder="1" applyAlignment="1">
      <alignment horizontal="center" wrapText="1"/>
    </xf>
    <xf numFmtId="0" fontId="0" fillId="0" borderId="4" xfId="0" applyBorder="1"/>
    <xf numFmtId="0" fontId="10" fillId="4" borderId="1" xfId="0" applyFont="1" applyFill="1" applyBorder="1" applyAlignment="1">
      <alignment horizontal="center" vertical="center"/>
    </xf>
    <xf numFmtId="49" fontId="5" fillId="14" borderId="1" xfId="0" applyNumberFormat="1" applyFont="1" applyFill="1" applyBorder="1" applyAlignment="1">
      <alignment horizontal="center" wrapText="1"/>
    </xf>
    <xf numFmtId="49" fontId="1" fillId="0" borderId="42" xfId="0" applyNumberFormat="1" applyFont="1" applyBorder="1" applyAlignment="1">
      <alignment horizontal="left" wrapText="1"/>
    </xf>
    <xf numFmtId="0" fontId="0" fillId="0" borderId="37" xfId="0" applyBorder="1"/>
    <xf numFmtId="0" fontId="1" fillId="3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49" fontId="1" fillId="0" borderId="46" xfId="0" applyNumberFormat="1" applyFont="1" applyBorder="1" applyAlignment="1">
      <alignment horizontal="left" wrapText="1"/>
    </xf>
    <xf numFmtId="0" fontId="0" fillId="0" borderId="38" xfId="0" applyBorder="1"/>
    <xf numFmtId="0" fontId="1" fillId="5" borderId="47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49" fontId="1" fillId="0" borderId="46" xfId="0" applyNumberFormat="1" applyFont="1" applyBorder="1" applyAlignment="1">
      <alignment horizontal="left" vertical="center" wrapText="1"/>
    </xf>
    <xf numFmtId="0" fontId="1" fillId="14" borderId="1" xfId="0" applyFont="1" applyFill="1" applyBorder="1" applyAlignment="1">
      <alignment horizontal="center" wrapText="1"/>
    </xf>
    <xf numFmtId="14" fontId="11" fillId="8" borderId="22" xfId="0" applyNumberFormat="1" applyFont="1" applyFill="1" applyBorder="1" applyAlignment="1">
      <alignment horizontal="center"/>
    </xf>
    <xf numFmtId="0" fontId="0" fillId="0" borderId="20" xfId="0" applyBorder="1"/>
    <xf numFmtId="0" fontId="1" fillId="14" borderId="43" xfId="0" applyFont="1" applyFill="1" applyBorder="1" applyAlignment="1">
      <alignment horizontal="center" wrapText="1"/>
    </xf>
    <xf numFmtId="0" fontId="0" fillId="0" borderId="18" xfId="0" applyBorder="1"/>
    <xf numFmtId="0" fontId="0" fillId="0" borderId="19" xfId="0" applyBorder="1"/>
    <xf numFmtId="14" fontId="11" fillId="8" borderId="44" xfId="0" applyNumberFormat="1" applyFont="1" applyFill="1" applyBorder="1" applyAlignment="1">
      <alignment horizontal="center"/>
    </xf>
    <xf numFmtId="0" fontId="0" fillId="0" borderId="36" xfId="0" applyBorder="1"/>
    <xf numFmtId="0" fontId="1" fillId="5" borderId="47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1" fillId="3" borderId="43" xfId="0" applyFont="1" applyFill="1" applyBorder="1" applyAlignment="1">
      <alignment horizontal="center" wrapText="1"/>
    </xf>
    <xf numFmtId="1" fontId="1" fillId="7" borderId="43" xfId="0" applyNumberFormat="1" applyFont="1" applyFill="1" applyBorder="1" applyAlignment="1">
      <alignment horizontal="center" wrapText="1"/>
    </xf>
    <xf numFmtId="0" fontId="1" fillId="14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wrapText="1"/>
    </xf>
    <xf numFmtId="14" fontId="12" fillId="8" borderId="22" xfId="0" applyNumberFormat="1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wrapText="1"/>
    </xf>
    <xf numFmtId="14" fontId="1" fillId="4" borderId="43" xfId="0" applyNumberFormat="1" applyFont="1" applyFill="1" applyBorder="1" applyAlignment="1">
      <alignment horizontal="center" wrapText="1"/>
    </xf>
    <xf numFmtId="1" fontId="1" fillId="7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0"/>
  <sheetViews>
    <sheetView tabSelected="1" workbookViewId="0">
      <selection sqref="A1:L60"/>
    </sheetView>
  </sheetViews>
  <sheetFormatPr defaultColWidth="8.85546875" defaultRowHeight="15" x14ac:dyDescent="0.25"/>
  <cols>
    <col min="1" max="1" width="33.7109375" customWidth="1"/>
    <col min="2" max="2" width="30" style="17" bestFit="1" customWidth="1"/>
    <col min="3" max="3" width="12.7109375" hidden="1" customWidth="1"/>
    <col min="4" max="4" width="22.140625" style="17" bestFit="1" customWidth="1"/>
    <col min="5" max="5" width="12.7109375" hidden="1" customWidth="1"/>
    <col min="6" max="6" width="21" customWidth="1"/>
    <col min="7" max="7" width="12.7109375" hidden="1" customWidth="1"/>
    <col min="8" max="8" width="14.85546875" customWidth="1"/>
    <col min="9" max="9" width="17.42578125" customWidth="1"/>
    <col min="10" max="10" width="13.85546875" hidden="1" customWidth="1"/>
    <col min="11" max="11" width="16.42578125" customWidth="1"/>
    <col min="12" max="12" width="14.42578125" customWidth="1"/>
    <col min="14" max="14" width="25.5703125" customWidth="1"/>
    <col min="15" max="15" width="10.7109375" bestFit="1" customWidth="1"/>
    <col min="17" max="17" width="13.42578125" bestFit="1" customWidth="1"/>
    <col min="18" max="18" width="9.7109375" bestFit="1" customWidth="1"/>
  </cols>
  <sheetData>
    <row r="1" spans="1:18" ht="15.75" customHeight="1" x14ac:dyDescent="0.25">
      <c r="A1" s="223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</row>
    <row r="2" spans="1:18" ht="15.75" customHeight="1" x14ac:dyDescent="0.25">
      <c r="A2" s="210" t="s">
        <v>1</v>
      </c>
      <c r="B2" s="211"/>
      <c r="C2" s="225" t="s">
        <v>2</v>
      </c>
      <c r="D2" s="211"/>
      <c r="E2" s="226" t="s">
        <v>3</v>
      </c>
      <c r="F2" s="211"/>
      <c r="G2" s="230" t="s">
        <v>4</v>
      </c>
      <c r="H2" s="228"/>
      <c r="I2" s="211"/>
      <c r="J2" s="227" t="s">
        <v>5</v>
      </c>
      <c r="K2" s="228"/>
      <c r="L2" s="211"/>
      <c r="M2" s="5"/>
    </row>
    <row r="3" spans="1:18" ht="15.75" customHeight="1" x14ac:dyDescent="0.25">
      <c r="A3" s="210" t="s">
        <v>6</v>
      </c>
      <c r="B3" s="211"/>
      <c r="C3" s="225" t="s">
        <v>7</v>
      </c>
      <c r="D3" s="211"/>
      <c r="E3" s="226" t="s">
        <v>8</v>
      </c>
      <c r="F3" s="211"/>
      <c r="G3" s="230" t="s">
        <v>7</v>
      </c>
      <c r="H3" s="228"/>
      <c r="I3" s="211"/>
      <c r="J3" s="227" t="s">
        <v>8</v>
      </c>
      <c r="K3" s="228"/>
      <c r="L3" s="211"/>
      <c r="M3" s="6"/>
      <c r="R3" s="18">
        <v>43191</v>
      </c>
    </row>
    <row r="4" spans="1:18" ht="37.5" customHeight="1" x14ac:dyDescent="0.3">
      <c r="A4" s="7" t="s">
        <v>9</v>
      </c>
      <c r="B4" s="108" t="s">
        <v>10</v>
      </c>
      <c r="C4" s="23" t="s">
        <v>11</v>
      </c>
      <c r="D4" s="22" t="s">
        <v>12</v>
      </c>
      <c r="E4" s="39" t="s">
        <v>11</v>
      </c>
      <c r="F4" s="40" t="s">
        <v>13</v>
      </c>
      <c r="G4" s="145" t="s">
        <v>11</v>
      </c>
      <c r="H4" s="145" t="s">
        <v>14</v>
      </c>
      <c r="I4" s="146" t="s">
        <v>13</v>
      </c>
      <c r="J4" s="45" t="s">
        <v>11</v>
      </c>
      <c r="K4" s="13" t="s">
        <v>13</v>
      </c>
      <c r="L4" s="13" t="s">
        <v>15</v>
      </c>
    </row>
    <row r="5" spans="1:18" ht="15.75" customHeight="1" x14ac:dyDescent="0.25">
      <c r="A5" s="203" t="s">
        <v>16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36"/>
    </row>
    <row r="6" spans="1:18" ht="15.75" customHeight="1" x14ac:dyDescent="0.25">
      <c r="A6" s="204" t="s">
        <v>17</v>
      </c>
      <c r="B6" s="9" t="s">
        <v>18</v>
      </c>
      <c r="C6" s="14">
        <f>_xlfn.DAYS(D6,B6)</f>
        <v>15</v>
      </c>
      <c r="D6" s="24" t="s">
        <v>19</v>
      </c>
      <c r="E6" s="41">
        <f>_xlfn.DAYS(F6,B6)</f>
        <v>30</v>
      </c>
      <c r="F6" s="42" t="s">
        <v>20</v>
      </c>
      <c r="G6" s="147" t="s">
        <v>21</v>
      </c>
      <c r="H6" s="147" t="s">
        <v>21</v>
      </c>
      <c r="I6" s="147" t="s">
        <v>21</v>
      </c>
      <c r="J6" s="46" t="s">
        <v>21</v>
      </c>
      <c r="K6" s="229" t="s">
        <v>21</v>
      </c>
      <c r="L6" s="213"/>
    </row>
    <row r="7" spans="1:18" ht="15.75" customHeight="1" x14ac:dyDescent="0.25">
      <c r="A7" s="8" t="s">
        <v>22</v>
      </c>
      <c r="B7" s="9" t="s">
        <v>23</v>
      </c>
      <c r="C7" s="14">
        <f>_xlfn.DAYS(D7,B7)</f>
        <v>16</v>
      </c>
      <c r="D7" s="24" t="s">
        <v>24</v>
      </c>
      <c r="E7" s="41">
        <f>_xlfn.DAYS(F7,B7)</f>
        <v>30</v>
      </c>
      <c r="F7" s="42" t="s">
        <v>25</v>
      </c>
      <c r="G7" s="147" t="s">
        <v>21</v>
      </c>
      <c r="H7" s="147" t="s">
        <v>21</v>
      </c>
      <c r="I7" s="147" t="s">
        <v>21</v>
      </c>
      <c r="J7" s="46" t="s">
        <v>21</v>
      </c>
      <c r="K7" s="214"/>
      <c r="L7" s="215"/>
    </row>
    <row r="8" spans="1:18" ht="17.25" customHeight="1" x14ac:dyDescent="0.25">
      <c r="A8" s="119" t="s">
        <v>26</v>
      </c>
      <c r="B8" s="218" t="s">
        <v>25</v>
      </c>
      <c r="C8" s="14">
        <f>_xlfn.DAYS(D8,B8)</f>
        <v>15</v>
      </c>
      <c r="D8" s="24" t="s">
        <v>27</v>
      </c>
      <c r="E8" s="41">
        <f>_xlfn.DAYS(F8,B8)</f>
        <v>30</v>
      </c>
      <c r="F8" s="42" t="s">
        <v>28</v>
      </c>
      <c r="G8" s="147" t="s">
        <v>21</v>
      </c>
      <c r="H8" s="147" t="s">
        <v>21</v>
      </c>
      <c r="I8" s="147" t="s">
        <v>21</v>
      </c>
      <c r="J8" s="46">
        <f>_xlfn.DAYS(K8,B8)</f>
        <v>-45838</v>
      </c>
      <c r="K8" s="216"/>
      <c r="L8" s="217"/>
      <c r="R8" s="17"/>
    </row>
    <row r="9" spans="1:18" ht="15.75" customHeight="1" x14ac:dyDescent="0.25">
      <c r="A9" s="120" t="s">
        <v>29</v>
      </c>
      <c r="B9" s="217"/>
      <c r="C9" s="14">
        <f>_xlfn.DAYS(D9,B8)</f>
        <v>60</v>
      </c>
      <c r="D9" s="24" t="s">
        <v>30</v>
      </c>
      <c r="E9" s="41" t="s">
        <v>21</v>
      </c>
      <c r="F9" s="42" t="s">
        <v>30</v>
      </c>
      <c r="G9" s="147">
        <f>_xlfn.DAYS(I9,B8)</f>
        <v>60</v>
      </c>
      <c r="H9" s="148" t="s">
        <v>28</v>
      </c>
      <c r="I9" s="148" t="s">
        <v>30</v>
      </c>
      <c r="J9" s="47" t="s">
        <v>21</v>
      </c>
      <c r="K9" s="49" t="s">
        <v>31</v>
      </c>
      <c r="L9" s="52">
        <v>0.02</v>
      </c>
      <c r="N9" s="17"/>
    </row>
    <row r="10" spans="1:18" ht="15.75" customHeight="1" x14ac:dyDescent="0.25">
      <c r="A10" s="205" t="s">
        <v>32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37"/>
    </row>
    <row r="11" spans="1:18" ht="15.75" customHeight="1" x14ac:dyDescent="0.25">
      <c r="A11" s="206" t="s">
        <v>33</v>
      </c>
      <c r="B11" s="25" t="s">
        <v>34</v>
      </c>
      <c r="C11" s="14">
        <f>_xlfn.DAYS(D11,B11)</f>
        <v>15</v>
      </c>
      <c r="D11" s="24" t="s">
        <v>35</v>
      </c>
      <c r="E11" s="41">
        <f>_xlfn.DAYS(F11,B11)</f>
        <v>33</v>
      </c>
      <c r="F11" s="42" t="s">
        <v>36</v>
      </c>
      <c r="G11" s="147" t="s">
        <v>21</v>
      </c>
      <c r="H11" s="147" t="s">
        <v>21</v>
      </c>
      <c r="I11" s="147" t="s">
        <v>21</v>
      </c>
      <c r="J11" s="47" t="s">
        <v>21</v>
      </c>
      <c r="K11" s="212" t="s">
        <v>21</v>
      </c>
      <c r="L11" s="213"/>
    </row>
    <row r="12" spans="1:18" ht="15.75" customHeight="1" x14ac:dyDescent="0.25">
      <c r="A12" s="8" t="s">
        <v>37</v>
      </c>
      <c r="B12" s="9" t="s">
        <v>38</v>
      </c>
      <c r="C12" s="14">
        <f>_xlfn.DAYS(D12,B12)</f>
        <v>15</v>
      </c>
      <c r="D12" s="24" t="s">
        <v>39</v>
      </c>
      <c r="E12" s="41">
        <f>_xlfn.DAYS(F12,B12)</f>
        <v>30</v>
      </c>
      <c r="F12" s="42" t="s">
        <v>40</v>
      </c>
      <c r="G12" s="147" t="s">
        <v>21</v>
      </c>
      <c r="H12" s="147" t="s">
        <v>21</v>
      </c>
      <c r="I12" s="147" t="s">
        <v>21</v>
      </c>
      <c r="J12" s="47" t="s">
        <v>21</v>
      </c>
      <c r="K12" s="214"/>
      <c r="L12" s="215"/>
    </row>
    <row r="13" spans="1:18" ht="15.75" customHeight="1" x14ac:dyDescent="0.25">
      <c r="A13" s="118" t="s">
        <v>41</v>
      </c>
      <c r="B13" s="218" t="s">
        <v>40</v>
      </c>
      <c r="C13" s="14">
        <f>_xlfn.DAYS(D13,B13)</f>
        <v>15</v>
      </c>
      <c r="D13" s="24" t="s">
        <v>42</v>
      </c>
      <c r="E13" s="41">
        <f>_xlfn.DAYS(F13,B13)</f>
        <v>30</v>
      </c>
      <c r="F13" s="42" t="s">
        <v>43</v>
      </c>
      <c r="G13" s="147" t="s">
        <v>21</v>
      </c>
      <c r="H13" s="147" t="s">
        <v>21</v>
      </c>
      <c r="I13" s="147" t="s">
        <v>21</v>
      </c>
      <c r="J13" s="46">
        <f>_xlfn.DAYS(K13,B13)</f>
        <v>-45930</v>
      </c>
      <c r="K13" s="216"/>
      <c r="L13" s="217"/>
    </row>
    <row r="14" spans="1:18" ht="15.75" customHeight="1" x14ac:dyDescent="0.25">
      <c r="A14" s="120" t="s">
        <v>44</v>
      </c>
      <c r="B14" s="217"/>
      <c r="C14" s="14">
        <f>_xlfn.DAYS(D14,B13)</f>
        <v>62</v>
      </c>
      <c r="D14" s="24" t="s">
        <v>45</v>
      </c>
      <c r="E14" s="41" t="s">
        <v>21</v>
      </c>
      <c r="F14" s="42" t="s">
        <v>45</v>
      </c>
      <c r="G14" s="147">
        <f>_xlfn.DAYS(I14,B13)</f>
        <v>62</v>
      </c>
      <c r="H14" s="148" t="s">
        <v>43</v>
      </c>
      <c r="I14" s="148" t="s">
        <v>45</v>
      </c>
      <c r="J14" s="47" t="s">
        <v>21</v>
      </c>
      <c r="K14" s="49" t="s">
        <v>46</v>
      </c>
      <c r="L14" s="51">
        <v>0.02</v>
      </c>
    </row>
    <row r="15" spans="1:18" s="20" customFormat="1" ht="15.75" customHeight="1" x14ac:dyDescent="0.25">
      <c r="A15" s="203" t="s">
        <v>47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36"/>
    </row>
    <row r="16" spans="1:18" ht="15.75" customHeight="1" x14ac:dyDescent="0.25">
      <c r="A16" s="204" t="s">
        <v>48</v>
      </c>
      <c r="B16" s="9" t="s">
        <v>49</v>
      </c>
      <c r="C16" s="14">
        <f>_xlfn.DAYS(D16,B16)</f>
        <v>17</v>
      </c>
      <c r="D16" s="24" t="s">
        <v>50</v>
      </c>
      <c r="E16" s="41">
        <f>_xlfn.DAYS(F16,B16)</f>
        <v>31</v>
      </c>
      <c r="F16" s="174" t="s">
        <v>45</v>
      </c>
      <c r="G16" s="147" t="s">
        <v>21</v>
      </c>
      <c r="H16" s="147" t="s">
        <v>21</v>
      </c>
      <c r="I16" s="147" t="s">
        <v>21</v>
      </c>
      <c r="J16" s="47" t="s">
        <v>21</v>
      </c>
      <c r="K16" s="212" t="s">
        <v>21</v>
      </c>
      <c r="L16" s="213"/>
    </row>
    <row r="17" spans="1:15" ht="15.75" customHeight="1" x14ac:dyDescent="0.25">
      <c r="A17" s="8" t="s">
        <v>51</v>
      </c>
      <c r="B17" s="9" t="s">
        <v>52</v>
      </c>
      <c r="C17" s="14">
        <f>_xlfn.DAYS(D17,B17)</f>
        <v>15</v>
      </c>
      <c r="D17" s="24" t="s">
        <v>53</v>
      </c>
      <c r="E17" s="41">
        <f>_xlfn.DAYS(F17,B17)</f>
        <v>30</v>
      </c>
      <c r="F17" s="174" t="s">
        <v>54</v>
      </c>
      <c r="G17" s="147" t="s">
        <v>21</v>
      </c>
      <c r="H17" s="147" t="s">
        <v>21</v>
      </c>
      <c r="I17" s="147" t="s">
        <v>21</v>
      </c>
      <c r="J17" s="47" t="s">
        <v>21</v>
      </c>
      <c r="K17" s="214"/>
      <c r="L17" s="215"/>
    </row>
    <row r="18" spans="1:15" ht="15.75" customHeight="1" x14ac:dyDescent="0.25">
      <c r="A18" s="119" t="s">
        <v>55</v>
      </c>
      <c r="B18" s="218" t="s">
        <v>56</v>
      </c>
      <c r="C18" s="14">
        <f>_xlfn.DAYS(D18,B18)</f>
        <v>15</v>
      </c>
      <c r="D18" s="24" t="s">
        <v>57</v>
      </c>
      <c r="E18" s="41">
        <f>_xlfn.DAYS(F18,B18)</f>
        <v>30</v>
      </c>
      <c r="F18" s="174" t="s">
        <v>58</v>
      </c>
      <c r="G18" s="147" t="s">
        <v>21</v>
      </c>
      <c r="H18" s="147" t="s">
        <v>21</v>
      </c>
      <c r="I18" s="147" t="s">
        <v>21</v>
      </c>
      <c r="J18" s="46">
        <f>_xlfn.DAYS(K18,B18)</f>
        <v>-46022</v>
      </c>
      <c r="K18" s="216"/>
      <c r="L18" s="217"/>
    </row>
    <row r="19" spans="1:15" ht="15.75" customHeight="1" x14ac:dyDescent="0.25">
      <c r="A19" s="120" t="s">
        <v>59</v>
      </c>
      <c r="B19" s="217"/>
      <c r="C19" s="14">
        <f>_xlfn.DAYS(D19,B18)</f>
        <v>61</v>
      </c>
      <c r="D19" s="24" t="s">
        <v>60</v>
      </c>
      <c r="E19" s="41" t="s">
        <v>21</v>
      </c>
      <c r="F19" s="174" t="s">
        <v>60</v>
      </c>
      <c r="G19" s="147">
        <v>60</v>
      </c>
      <c r="H19" s="148" t="s">
        <v>61</v>
      </c>
      <c r="I19" s="148" t="s">
        <v>60</v>
      </c>
      <c r="J19" s="47" t="s">
        <v>21</v>
      </c>
      <c r="K19" s="49" t="s">
        <v>62</v>
      </c>
      <c r="L19" s="51">
        <v>0.02</v>
      </c>
      <c r="O19" s="17"/>
    </row>
    <row r="20" spans="1:15" s="20" customFormat="1" ht="15.75" customHeight="1" x14ac:dyDescent="0.25">
      <c r="A20" s="203" t="s">
        <v>63</v>
      </c>
      <c r="B20" s="109"/>
      <c r="C20" s="109"/>
      <c r="D20" s="109"/>
      <c r="E20" s="109"/>
      <c r="F20" s="175"/>
      <c r="G20" s="109"/>
      <c r="H20" s="109"/>
      <c r="I20" s="109"/>
      <c r="J20" s="109"/>
      <c r="K20" s="109"/>
      <c r="L20" s="136"/>
    </row>
    <row r="21" spans="1:15" ht="15.75" customHeight="1" x14ac:dyDescent="0.25">
      <c r="A21" s="204" t="s">
        <v>64</v>
      </c>
      <c r="B21" s="9" t="s">
        <v>65</v>
      </c>
      <c r="C21" s="14">
        <f>_xlfn.DAYS(D21,B21)</f>
        <v>17</v>
      </c>
      <c r="D21" s="24" t="s">
        <v>66</v>
      </c>
      <c r="E21" s="41">
        <f>_xlfn.DAYS(F21,B21)</f>
        <v>30</v>
      </c>
      <c r="F21" s="174" t="s">
        <v>60</v>
      </c>
      <c r="G21" s="147" t="s">
        <v>21</v>
      </c>
      <c r="H21" s="147" t="s">
        <v>21</v>
      </c>
      <c r="I21" s="147" t="s">
        <v>21</v>
      </c>
      <c r="J21" s="47" t="s">
        <v>21</v>
      </c>
      <c r="K21" s="212" t="s">
        <v>21</v>
      </c>
      <c r="L21" s="213"/>
    </row>
    <row r="22" spans="1:15" ht="15.75" customHeight="1" x14ac:dyDescent="0.25">
      <c r="A22" s="8" t="s">
        <v>67</v>
      </c>
      <c r="B22" s="9" t="s">
        <v>68</v>
      </c>
      <c r="C22" s="14">
        <f>_xlfn.DAYS(D22,B22)</f>
        <v>16</v>
      </c>
      <c r="D22" s="24" t="s">
        <v>69</v>
      </c>
      <c r="E22" s="41">
        <f>_xlfn.DAYS(F22,B22)</f>
        <v>30</v>
      </c>
      <c r="F22" s="174" t="s">
        <v>70</v>
      </c>
      <c r="G22" s="147" t="s">
        <v>21</v>
      </c>
      <c r="H22" s="147" t="s">
        <v>21</v>
      </c>
      <c r="I22" s="147" t="s">
        <v>21</v>
      </c>
      <c r="J22" s="47" t="s">
        <v>21</v>
      </c>
      <c r="K22" s="214"/>
      <c r="L22" s="215"/>
    </row>
    <row r="23" spans="1:15" ht="15.75" customHeight="1" x14ac:dyDescent="0.25">
      <c r="A23" s="117" t="s">
        <v>71</v>
      </c>
      <c r="B23" s="221" t="s">
        <v>72</v>
      </c>
      <c r="C23" s="14">
        <f>_xlfn.DAYS(D23,B23)</f>
        <v>15</v>
      </c>
      <c r="D23" s="24" t="s">
        <v>73</v>
      </c>
      <c r="E23" s="41">
        <f>_xlfn.DAYS(F23,B23)</f>
        <v>30</v>
      </c>
      <c r="F23" s="174" t="s">
        <v>74</v>
      </c>
      <c r="G23" s="147" t="s">
        <v>21</v>
      </c>
      <c r="H23" s="147" t="s">
        <v>21</v>
      </c>
      <c r="I23" s="147" t="s">
        <v>21</v>
      </c>
      <c r="J23" s="46">
        <f>_xlfn.DAYS(K23,B23)</f>
        <v>-46112</v>
      </c>
      <c r="K23" s="216"/>
      <c r="L23" s="217"/>
    </row>
    <row r="24" spans="1:15" ht="15.75" customHeight="1" x14ac:dyDescent="0.25">
      <c r="A24" s="120" t="s">
        <v>75</v>
      </c>
      <c r="B24" s="222"/>
      <c r="C24" s="14">
        <f>_xlfn.DAYS(D24,B23)</f>
        <v>62</v>
      </c>
      <c r="D24" s="24" t="s">
        <v>76</v>
      </c>
      <c r="E24" s="41" t="s">
        <v>21</v>
      </c>
      <c r="F24" s="174" t="s">
        <v>76</v>
      </c>
      <c r="G24" s="147">
        <v>60</v>
      </c>
      <c r="H24" s="148" t="s">
        <v>74</v>
      </c>
      <c r="I24" s="148" t="s">
        <v>76</v>
      </c>
      <c r="J24" s="47" t="s">
        <v>21</v>
      </c>
      <c r="K24" s="49" t="s">
        <v>77</v>
      </c>
      <c r="L24" s="51">
        <v>0.02</v>
      </c>
    </row>
    <row r="25" spans="1:15" s="20" customFormat="1" ht="15.75" customHeight="1" x14ac:dyDescent="0.25">
      <c r="A25" s="203" t="s">
        <v>78</v>
      </c>
      <c r="B25" s="109"/>
      <c r="C25" s="109"/>
      <c r="D25" s="109"/>
      <c r="E25" s="109"/>
      <c r="F25" s="175"/>
      <c r="G25" s="109"/>
      <c r="H25" s="109"/>
      <c r="I25" s="109"/>
      <c r="J25" s="109"/>
      <c r="K25" s="109"/>
      <c r="L25" s="136"/>
    </row>
    <row r="26" spans="1:15" ht="15.75" customHeight="1" x14ac:dyDescent="0.25">
      <c r="A26" s="204" t="s">
        <v>79</v>
      </c>
      <c r="B26" s="9" t="s">
        <v>74</v>
      </c>
      <c r="C26" s="14">
        <f>_xlfn.DAYS(D26,B26)</f>
        <v>15</v>
      </c>
      <c r="D26" s="24" t="s">
        <v>80</v>
      </c>
      <c r="E26" s="41">
        <f>_xlfn.DAYS(F26,B26)</f>
        <v>32</v>
      </c>
      <c r="F26" s="174" t="s">
        <v>76</v>
      </c>
      <c r="G26" s="147" t="s">
        <v>21</v>
      </c>
      <c r="H26" s="147" t="s">
        <v>21</v>
      </c>
      <c r="I26" s="147" t="s">
        <v>21</v>
      </c>
      <c r="J26" s="47" t="s">
        <v>21</v>
      </c>
      <c r="K26" s="212" t="s">
        <v>21</v>
      </c>
      <c r="L26" s="213"/>
    </row>
    <row r="27" spans="1:15" ht="15.75" customHeight="1" x14ac:dyDescent="0.25">
      <c r="A27" s="8" t="s">
        <v>81</v>
      </c>
      <c r="B27" s="9" t="s">
        <v>82</v>
      </c>
      <c r="C27" s="14">
        <f>_xlfn.DAYS(D27,B27)</f>
        <v>15</v>
      </c>
      <c r="D27" s="24" t="s">
        <v>83</v>
      </c>
      <c r="E27" s="41">
        <f>_xlfn.DAYS(F27,B27)</f>
        <v>30</v>
      </c>
      <c r="F27" s="174" t="s">
        <v>84</v>
      </c>
      <c r="G27" s="147" t="s">
        <v>21</v>
      </c>
      <c r="H27" s="147" t="s">
        <v>21</v>
      </c>
      <c r="I27" s="147" t="s">
        <v>21</v>
      </c>
      <c r="J27" s="47" t="s">
        <v>21</v>
      </c>
      <c r="K27" s="214"/>
      <c r="L27" s="215"/>
    </row>
    <row r="28" spans="1:15" ht="15.75" customHeight="1" x14ac:dyDescent="0.25">
      <c r="A28" s="117" t="s">
        <v>85</v>
      </c>
      <c r="B28" s="221" t="s">
        <v>84</v>
      </c>
      <c r="C28" s="14">
        <f>_xlfn.DAYS(D28,B28)</f>
        <v>15</v>
      </c>
      <c r="D28" s="24" t="s">
        <v>86</v>
      </c>
      <c r="E28" s="41">
        <f>_xlfn.DAYS(F28,B28)</f>
        <v>30</v>
      </c>
      <c r="F28" s="174" t="s">
        <v>87</v>
      </c>
      <c r="G28" s="147" t="s">
        <v>21</v>
      </c>
      <c r="H28" s="147" t="s">
        <v>21</v>
      </c>
      <c r="I28" s="147" t="s">
        <v>21</v>
      </c>
      <c r="J28" s="46">
        <f>_xlfn.DAYS(K28,B28)</f>
        <v>-46203</v>
      </c>
      <c r="K28" s="216"/>
      <c r="L28" s="217"/>
    </row>
    <row r="29" spans="1:15" ht="15.75" customHeight="1" x14ac:dyDescent="0.25">
      <c r="A29" s="120" t="s">
        <v>29</v>
      </c>
      <c r="B29" s="222"/>
      <c r="C29" s="14">
        <f>_xlfn.DAYS(D29,B28)</f>
        <v>62</v>
      </c>
      <c r="D29" s="24" t="s">
        <v>88</v>
      </c>
      <c r="E29" s="41" t="s">
        <v>21</v>
      </c>
      <c r="F29" s="174" t="s">
        <v>88</v>
      </c>
      <c r="G29" s="147">
        <v>60</v>
      </c>
      <c r="H29" s="148" t="s">
        <v>87</v>
      </c>
      <c r="I29" s="148" t="s">
        <v>88</v>
      </c>
      <c r="J29" s="48" t="s">
        <v>21</v>
      </c>
      <c r="K29" s="49" t="s">
        <v>89</v>
      </c>
      <c r="L29" s="51">
        <v>0.02</v>
      </c>
    </row>
    <row r="30" spans="1:15" ht="15.75" hidden="1" customHeight="1" x14ac:dyDescent="0.25">
      <c r="A30" s="10" t="s">
        <v>90</v>
      </c>
      <c r="B30" s="110"/>
      <c r="C30" s="19"/>
      <c r="D30" s="43"/>
      <c r="E30" s="44"/>
      <c r="F30" s="44"/>
      <c r="G30" s="44"/>
      <c r="H30" s="44"/>
      <c r="I30" s="44"/>
      <c r="J30" s="21"/>
      <c r="K30" s="43"/>
      <c r="L30" s="50"/>
    </row>
    <row r="31" spans="1:15" ht="15.75" hidden="1" customHeight="1" x14ac:dyDescent="0.25">
      <c r="A31" s="121" t="s">
        <v>91</v>
      </c>
      <c r="B31" s="25">
        <f>EOMONTH(B28, 1)</f>
        <v>46234</v>
      </c>
      <c r="C31" s="14">
        <f>_xlfn.DAYS(D31,B31)</f>
        <v>17</v>
      </c>
      <c r="D31" s="24">
        <f>IF(ISNA(VLOOKUP(B31+$B$37,$B$45:$B$60,1,FALSE)),IF(WEEKDAY(B31+$B$37,3)=5,B31+($B$37+2),IF(WEEKDAY(B31+$B$37,3)=6,B31+($B$37+1),B31+$B$37)),B31+($B$37+1))</f>
        <v>46251</v>
      </c>
      <c r="E31" s="41">
        <f>_xlfn.DAYS(F31,B31)</f>
        <v>31</v>
      </c>
      <c r="F31" s="42">
        <f>IF(ISNA(VLOOKUP(B31+$B$39,$B$45:$B$60,1,FALSE)),IF(WEEKDAY(B31+$B$39,3)=5,B31+$B$39+2,IF(WEEKDAY(B31+$B$39,3)=6,B31+$B$39+1,B31+$B$39)),B31+$B$39+1)</f>
        <v>46265</v>
      </c>
      <c r="G31" s="41">
        <f>_xlfn.DAYS(I31,D31)</f>
        <v>30</v>
      </c>
      <c r="H31" s="41"/>
      <c r="I31" s="42">
        <f>IF(ISNA(VLOOKUP(D31+$B$39,$B$45:$B$60,1,FALSE)),IF(WEEKDAY(D31+$B$39,3)=5,D31+$B$39+2,IF(WEEKDAY(D31+$B$39,3)=6,D31+$B$39+1,D31+$B$39)),D31+$B$39+1)</f>
        <v>46281</v>
      </c>
      <c r="J31" s="47" t="s">
        <v>21</v>
      </c>
      <c r="K31" s="219" t="s">
        <v>21</v>
      </c>
      <c r="L31" s="213"/>
    </row>
    <row r="32" spans="1:15" ht="15.75" hidden="1" customHeight="1" x14ac:dyDescent="0.25">
      <c r="A32" s="8" t="s">
        <v>92</v>
      </c>
      <c r="B32" s="9">
        <f>EOMONTH(B31, 1)</f>
        <v>46265</v>
      </c>
      <c r="C32" s="14">
        <f>_xlfn.DAYS(D32,B32)</f>
        <v>15</v>
      </c>
      <c r="D32" s="24">
        <f>IF(ISNA(VLOOKUP(B32+$B$37,$B$45:$B$60,1,FALSE)),IF(WEEKDAY(B32+$B$37,3)=5,B32+($B$37+2),IF(WEEKDAY(B32+$B$37,3)=6,B32+($B$37+1),B32+$B$37)),B32+($B$37+1))</f>
        <v>46280</v>
      </c>
      <c r="E32" s="41">
        <f>_xlfn.DAYS(F32,B32)</f>
        <v>30</v>
      </c>
      <c r="F32" s="42">
        <f>IF(ISNA(VLOOKUP(B32+$B$39,$B$45:$B$60,1,FALSE)),IF(WEEKDAY(B32+$B$39,3)=5,B32+$B$39+2,IF(WEEKDAY(B32+$B$39,3)=6,B32+$B$39+1,B32+$B$39)),B32+$B$39+1)</f>
        <v>46295</v>
      </c>
      <c r="G32" s="41">
        <f>_xlfn.DAYS(I32,D32)</f>
        <v>30</v>
      </c>
      <c r="H32" s="41"/>
      <c r="I32" s="42">
        <f>IF(ISNA(VLOOKUP(D32+$B$39,$B$45:$B$60,1,FALSE)),IF(WEEKDAY(D32+$B$39,3)=5,D32+$B$39+2,IF(WEEKDAY(D32+$B$39,3)=6,D32+$B$39+1,D32+$B$39)),D32+$B$39+1)</f>
        <v>46310</v>
      </c>
      <c r="J32" s="47" t="s">
        <v>21</v>
      </c>
      <c r="K32" s="214"/>
      <c r="L32" s="215"/>
    </row>
    <row r="33" spans="1:17" ht="15.75" customHeight="1" x14ac:dyDescent="0.25">
      <c r="A33" s="5" t="s">
        <v>93</v>
      </c>
    </row>
    <row r="34" spans="1:17" ht="15.75" customHeight="1" x14ac:dyDescent="0.25">
      <c r="A34" s="6" t="s">
        <v>94</v>
      </c>
    </row>
    <row r="35" spans="1:17" ht="15.75" customHeight="1" x14ac:dyDescent="0.25">
      <c r="A35" s="6"/>
    </row>
    <row r="36" spans="1:17" ht="15.75" customHeight="1" x14ac:dyDescent="0.25">
      <c r="A36" s="220" t="s">
        <v>95</v>
      </c>
      <c r="B36" s="211"/>
    </row>
    <row r="37" spans="1:17" ht="15.75" customHeight="1" x14ac:dyDescent="0.25">
      <c r="A37" s="26" t="s">
        <v>96</v>
      </c>
      <c r="B37" s="111">
        <v>15</v>
      </c>
    </row>
    <row r="38" spans="1:17" ht="15.75" customHeight="1" x14ac:dyDescent="0.25">
      <c r="A38" s="26" t="s">
        <v>97</v>
      </c>
      <c r="B38" s="111">
        <v>60</v>
      </c>
    </row>
    <row r="39" spans="1:17" ht="15.75" customHeight="1" x14ac:dyDescent="0.25">
      <c r="A39" s="29" t="s">
        <v>3</v>
      </c>
      <c r="B39" s="111">
        <v>30</v>
      </c>
    </row>
    <row r="40" spans="1:17" ht="15.75" customHeight="1" x14ac:dyDescent="0.25">
      <c r="A40" s="26" t="s">
        <v>98</v>
      </c>
      <c r="B40" s="111">
        <v>50</v>
      </c>
    </row>
    <row r="41" spans="1:17" ht="15.75" customHeight="1" x14ac:dyDescent="0.25">
      <c r="A41" s="26" t="s">
        <v>99</v>
      </c>
      <c r="B41" s="111">
        <v>67</v>
      </c>
    </row>
    <row r="42" spans="1:17" ht="15.75" customHeight="1" x14ac:dyDescent="0.25">
      <c r="A42" s="26" t="s">
        <v>100</v>
      </c>
      <c r="B42" s="111">
        <v>60</v>
      </c>
    </row>
    <row r="44" spans="1:17" ht="15.75" customHeight="1" x14ac:dyDescent="0.25">
      <c r="A44" s="220" t="s">
        <v>101</v>
      </c>
      <c r="B44" s="211"/>
    </row>
    <row r="45" spans="1:17" ht="15.75" customHeight="1" x14ac:dyDescent="0.25">
      <c r="A45" s="26" t="s">
        <v>102</v>
      </c>
      <c r="B45" s="202">
        <v>45803</v>
      </c>
    </row>
    <row r="46" spans="1:17" ht="15.75" customHeight="1" x14ac:dyDescent="0.25">
      <c r="A46" s="26" t="s">
        <v>103</v>
      </c>
      <c r="B46" s="202">
        <v>45827</v>
      </c>
    </row>
    <row r="47" spans="1:17" ht="15.75" customHeight="1" x14ac:dyDescent="0.25">
      <c r="A47" s="26" t="s">
        <v>104</v>
      </c>
      <c r="B47" s="202">
        <v>45842</v>
      </c>
    </row>
    <row r="48" spans="1:17" ht="15.75" customHeight="1" x14ac:dyDescent="0.25">
      <c r="A48" s="26" t="s">
        <v>105</v>
      </c>
      <c r="B48" s="202">
        <v>45901</v>
      </c>
      <c r="P48" s="17"/>
      <c r="Q48" s="17"/>
    </row>
    <row r="49" spans="1:17" ht="15.75" customHeight="1" x14ac:dyDescent="0.25">
      <c r="A49" s="26" t="s">
        <v>106</v>
      </c>
      <c r="B49" s="202">
        <v>45943</v>
      </c>
      <c r="P49" s="17"/>
      <c r="Q49" s="17"/>
    </row>
    <row r="50" spans="1:17" ht="15.75" customHeight="1" x14ac:dyDescent="0.25">
      <c r="A50" s="26" t="s">
        <v>107</v>
      </c>
      <c r="B50" s="202">
        <v>45972</v>
      </c>
      <c r="P50" s="17"/>
      <c r="Q50" s="17"/>
    </row>
    <row r="51" spans="1:17" ht="15.75" customHeight="1" x14ac:dyDescent="0.25">
      <c r="A51" s="26" t="s">
        <v>108</v>
      </c>
      <c r="B51" s="202">
        <v>45988</v>
      </c>
      <c r="P51" s="17"/>
      <c r="Q51" s="17"/>
    </row>
    <row r="52" spans="1:17" ht="15.75" customHeight="1" x14ac:dyDescent="0.25">
      <c r="A52" s="26" t="s">
        <v>109</v>
      </c>
      <c r="B52" s="202">
        <v>45989</v>
      </c>
      <c r="P52" s="17"/>
      <c r="Q52" s="17"/>
    </row>
    <row r="53" spans="1:17" ht="15.75" customHeight="1" x14ac:dyDescent="0.25">
      <c r="A53" s="26" t="s">
        <v>110</v>
      </c>
      <c r="B53" s="202">
        <v>46016</v>
      </c>
      <c r="P53" s="17"/>
      <c r="Q53" s="17"/>
    </row>
    <row r="54" spans="1:17" ht="15.75" customHeight="1" x14ac:dyDescent="0.25">
      <c r="A54" s="26" t="s">
        <v>111</v>
      </c>
      <c r="B54" s="202">
        <v>46023</v>
      </c>
      <c r="P54" s="17"/>
      <c r="Q54" s="17"/>
    </row>
    <row r="55" spans="1:17" ht="15.75" customHeight="1" x14ac:dyDescent="0.25">
      <c r="A55" s="26" t="s">
        <v>112</v>
      </c>
      <c r="B55" s="202">
        <v>46041</v>
      </c>
      <c r="P55" s="17"/>
      <c r="Q55" s="17"/>
    </row>
    <row r="56" spans="1:17" ht="15.75" customHeight="1" x14ac:dyDescent="0.25">
      <c r="A56" s="26" t="s">
        <v>113</v>
      </c>
      <c r="B56" s="202">
        <v>46069</v>
      </c>
      <c r="P56" s="17"/>
      <c r="Q56" s="17"/>
    </row>
    <row r="57" spans="1:17" ht="15.75" customHeight="1" x14ac:dyDescent="0.25">
      <c r="A57" s="26" t="s">
        <v>102</v>
      </c>
      <c r="B57" s="202">
        <v>46167</v>
      </c>
    </row>
    <row r="58" spans="1:17" ht="15.75" customHeight="1" x14ac:dyDescent="0.25">
      <c r="A58" s="26" t="s">
        <v>103</v>
      </c>
      <c r="B58" s="202">
        <v>46192</v>
      </c>
    </row>
    <row r="59" spans="1:17" ht="15.75" customHeight="1" x14ac:dyDescent="0.25">
      <c r="A59" s="26" t="s">
        <v>104</v>
      </c>
      <c r="B59" s="202">
        <v>46206</v>
      </c>
    </row>
    <row r="60" spans="1:17" ht="15.75" customHeight="1" x14ac:dyDescent="0.25">
      <c r="A60" s="26" t="s">
        <v>105</v>
      </c>
      <c r="B60" s="202">
        <v>46272</v>
      </c>
    </row>
  </sheetData>
  <mergeCells count="24">
    <mergeCell ref="A1:L1"/>
    <mergeCell ref="A44:B44"/>
    <mergeCell ref="C3:D3"/>
    <mergeCell ref="E3:F3"/>
    <mergeCell ref="A2:B2"/>
    <mergeCell ref="J2:L2"/>
    <mergeCell ref="C2:D2"/>
    <mergeCell ref="E2:F2"/>
    <mergeCell ref="K6:L8"/>
    <mergeCell ref="G2:I2"/>
    <mergeCell ref="G3:I3"/>
    <mergeCell ref="B23:B24"/>
    <mergeCell ref="K21:L23"/>
    <mergeCell ref="K11:L13"/>
    <mergeCell ref="B13:B14"/>
    <mergeCell ref="J3:L3"/>
    <mergeCell ref="A3:B3"/>
    <mergeCell ref="K16:L18"/>
    <mergeCell ref="B18:B19"/>
    <mergeCell ref="K31:L32"/>
    <mergeCell ref="A36:B36"/>
    <mergeCell ref="B8:B9"/>
    <mergeCell ref="K26:L28"/>
    <mergeCell ref="B28:B29"/>
  </mergeCells>
  <conditionalFormatting sqref="A6:A32">
    <cfRule type="expression" dxfId="35" priority="6">
      <formula>ISNA(VLOOKUP(A6,$B$45:$B$60,1,FALSE))=FALSE</formula>
    </cfRule>
  </conditionalFormatting>
  <conditionalFormatting sqref="C6:I9 C11:I14 C16:I19 C21:I24 C26:I32">
    <cfRule type="expression" dxfId="34" priority="4">
      <formula>ISNA(VLOOKUP(C6,$B$45:$B$60,1,FALSE))=FALSE</formula>
    </cfRule>
  </conditionalFormatting>
  <conditionalFormatting sqref="J6:K6 J7:J8 J9:L9 J11:K11 J12:J13 J14:L14 J16:K16 J17:J18 J19:L19 J21:K21 J22:J23 J24:L24 J26:K26 J27:J28 J29:L30 J31:J32">
    <cfRule type="expression" dxfId="33" priority="18">
      <formula>ISNA(VLOOKUP(J6,$B$45:$B$60,1,FALSE))=FALSE</formula>
    </cfRule>
  </conditionalFormatting>
  <conditionalFormatting sqref="K31">
    <cfRule type="expression" dxfId="32" priority="5">
      <formula>ISNA(VLOOKUP(K31,$B$45:$B$60,1,FALSE))=FALSE</formula>
    </cfRule>
  </conditionalFormatting>
  <pageMargins left="0.7" right="0.7" top="0.75" bottom="0.75" header="0.3" footer="0.3"/>
  <pageSetup paperSize="5" scale="56" orientation="landscape" r:id="rId1"/>
  <headerFooter>
    <oddHeader>&amp;C&amp;"-,Bold"&amp;26 FY 2020
Production and Reporting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5"/>
  <sheetViews>
    <sheetView zoomScale="90" zoomScaleNormal="90" workbookViewId="0">
      <pane xSplit="3" ySplit="3" topLeftCell="L4" activePane="bottomRight" state="frozen"/>
      <selection pane="topRight" activeCell="D1" sqref="D1"/>
      <selection pane="bottomLeft" activeCell="A4" sqref="A4"/>
      <selection pane="bottomRight" activeCell="N33" sqref="N33"/>
    </sheetView>
  </sheetViews>
  <sheetFormatPr defaultColWidth="8.85546875" defaultRowHeight="18.75" x14ac:dyDescent="0.3"/>
  <cols>
    <col min="1" max="1" width="3.28515625" customWidth="1"/>
    <col min="2" max="2" width="34.7109375" customWidth="1"/>
    <col min="3" max="3" width="13" customWidth="1"/>
    <col min="4" max="4" width="14.7109375" customWidth="1"/>
    <col min="5" max="8" width="17.42578125" customWidth="1"/>
    <col min="9" max="9" width="21.85546875" bestFit="1" customWidth="1"/>
    <col min="10" max="10" width="20.7109375" customWidth="1"/>
    <col min="11" max="11" width="19.42578125" customWidth="1"/>
    <col min="12" max="12" width="27" customWidth="1"/>
    <col min="13" max="14" width="20" customWidth="1"/>
    <col min="15" max="15" width="11.5703125" bestFit="1" customWidth="1"/>
    <col min="16" max="16" width="11.5703125" customWidth="1"/>
    <col min="17" max="18" width="11.5703125" bestFit="1" customWidth="1"/>
    <col min="19" max="19" width="11.5703125" customWidth="1"/>
    <col min="20" max="20" width="22" style="16" customWidth="1"/>
    <col min="21" max="22" width="15.28515625" style="16" hidden="1" customWidth="1"/>
    <col min="23" max="23" width="19.28515625" style="16" customWidth="1"/>
    <col min="24" max="24" width="15.28515625" style="16" customWidth="1"/>
    <col min="25" max="25" width="11.5703125" bestFit="1" customWidth="1"/>
    <col min="27" max="27" width="11.5703125" bestFit="1" customWidth="1"/>
  </cols>
  <sheetData>
    <row r="1" spans="2:26" ht="21" customHeight="1" x14ac:dyDescent="0.35">
      <c r="B1" s="231" t="s">
        <v>114</v>
      </c>
      <c r="C1" s="232"/>
      <c r="D1" s="258" t="s">
        <v>2</v>
      </c>
      <c r="E1" s="248"/>
      <c r="F1" s="246" t="s">
        <v>4</v>
      </c>
      <c r="G1" s="247"/>
      <c r="H1" s="248"/>
      <c r="I1" s="73" t="s">
        <v>115</v>
      </c>
      <c r="J1" s="253" t="s">
        <v>116</v>
      </c>
      <c r="K1" s="247"/>
      <c r="L1" s="248"/>
      <c r="M1" s="254" t="s">
        <v>117</v>
      </c>
      <c r="N1" s="247"/>
      <c r="O1" s="248"/>
      <c r="P1" s="186" t="s">
        <v>118</v>
      </c>
      <c r="Q1" s="259" t="s">
        <v>5</v>
      </c>
      <c r="R1" s="247"/>
      <c r="S1" s="248"/>
      <c r="T1" s="249" t="s">
        <v>119</v>
      </c>
      <c r="U1" s="247"/>
      <c r="V1" s="247"/>
      <c r="W1" s="247"/>
      <c r="X1" s="250"/>
    </row>
    <row r="2" spans="2:26" ht="21" customHeight="1" x14ac:dyDescent="0.35">
      <c r="B2" s="237" t="s">
        <v>120</v>
      </c>
      <c r="C2" s="238"/>
      <c r="D2" s="239" t="s">
        <v>7</v>
      </c>
      <c r="E2" s="211"/>
      <c r="F2" s="243" t="s">
        <v>7</v>
      </c>
      <c r="G2" s="228"/>
      <c r="H2" s="211"/>
      <c r="I2" s="74" t="s">
        <v>7</v>
      </c>
      <c r="J2" s="235" t="s">
        <v>121</v>
      </c>
      <c r="K2" s="228"/>
      <c r="L2" s="211"/>
      <c r="M2" s="256" t="s">
        <v>8</v>
      </c>
      <c r="N2" s="228"/>
      <c r="O2" s="211"/>
      <c r="P2" s="187" t="s">
        <v>122</v>
      </c>
      <c r="Q2" s="234" t="s">
        <v>122</v>
      </c>
      <c r="R2" s="228"/>
      <c r="S2" s="211"/>
      <c r="T2" s="244" t="s">
        <v>123</v>
      </c>
      <c r="U2" s="228"/>
      <c r="V2" s="228"/>
      <c r="W2" s="228"/>
      <c r="X2" s="245"/>
    </row>
    <row r="3" spans="2:26" s="56" customFormat="1" ht="39.75" customHeight="1" x14ac:dyDescent="0.35">
      <c r="B3" s="242" t="s">
        <v>124</v>
      </c>
      <c r="C3" s="238"/>
      <c r="D3" s="251" t="s">
        <v>125</v>
      </c>
      <c r="E3" s="211"/>
      <c r="F3" s="255" t="s">
        <v>4</v>
      </c>
      <c r="G3" s="228"/>
      <c r="H3" s="211"/>
      <c r="I3" s="75" t="s">
        <v>126</v>
      </c>
      <c r="J3" s="233" t="s">
        <v>127</v>
      </c>
      <c r="K3" s="228"/>
      <c r="L3" s="211"/>
      <c r="M3" s="260" t="s">
        <v>128</v>
      </c>
      <c r="N3" s="228"/>
      <c r="O3" s="211"/>
      <c r="P3" s="188" t="s">
        <v>129</v>
      </c>
      <c r="Q3" s="252" t="s">
        <v>130</v>
      </c>
      <c r="R3" s="228"/>
      <c r="S3" s="211"/>
      <c r="T3" s="257" t="s">
        <v>131</v>
      </c>
      <c r="U3" s="228"/>
      <c r="V3" s="228"/>
      <c r="W3" s="228"/>
      <c r="X3" s="245"/>
    </row>
    <row r="4" spans="2:26" ht="75.599999999999994" customHeight="1" x14ac:dyDescent="0.3">
      <c r="B4" s="63" t="s">
        <v>9</v>
      </c>
      <c r="C4" s="38" t="s">
        <v>10</v>
      </c>
      <c r="D4" s="11" t="s">
        <v>132</v>
      </c>
      <c r="E4" s="12" t="s">
        <v>133</v>
      </c>
      <c r="F4" s="150" t="s">
        <v>133</v>
      </c>
      <c r="G4" s="150" t="s">
        <v>134</v>
      </c>
      <c r="H4" s="160" t="s">
        <v>135</v>
      </c>
      <c r="I4" s="72" t="s">
        <v>136</v>
      </c>
      <c r="J4" s="71" t="s">
        <v>137</v>
      </c>
      <c r="K4" s="71" t="s">
        <v>138</v>
      </c>
      <c r="L4" s="71" t="s">
        <v>139</v>
      </c>
      <c r="M4" s="93" t="s">
        <v>140</v>
      </c>
      <c r="N4" s="93" t="s">
        <v>141</v>
      </c>
      <c r="O4" s="93" t="s">
        <v>142</v>
      </c>
      <c r="P4" s="189" t="s">
        <v>143</v>
      </c>
      <c r="Q4" s="106" t="s">
        <v>144</v>
      </c>
      <c r="R4" s="105" t="s">
        <v>145</v>
      </c>
      <c r="S4" s="105" t="s">
        <v>146</v>
      </c>
      <c r="T4" s="15" t="s">
        <v>147</v>
      </c>
      <c r="U4" s="30" t="s">
        <v>148</v>
      </c>
      <c r="V4" s="30" t="s">
        <v>149</v>
      </c>
      <c r="W4" s="30" t="s">
        <v>150</v>
      </c>
      <c r="X4" s="98" t="s">
        <v>151</v>
      </c>
    </row>
    <row r="5" spans="2:26" ht="15" customHeight="1" x14ac:dyDescent="0.25">
      <c r="B5" s="70" t="s">
        <v>16</v>
      </c>
      <c r="C5" s="57"/>
      <c r="D5" s="129"/>
      <c r="E5" s="129"/>
      <c r="F5" s="129"/>
      <c r="G5" s="129"/>
      <c r="H5" s="129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67"/>
    </row>
    <row r="6" spans="2:26" ht="16.5" customHeight="1" thickBot="1" x14ac:dyDescent="0.3">
      <c r="B6" s="68" t="s">
        <v>26</v>
      </c>
      <c r="C6" s="80" t="s">
        <v>25</v>
      </c>
      <c r="D6" s="115">
        <f>'Reporting Due Dates'!C8</f>
        <v>15</v>
      </c>
      <c r="E6" s="81" t="s">
        <v>27</v>
      </c>
      <c r="F6" s="157" t="s">
        <v>21</v>
      </c>
      <c r="G6" s="157" t="s">
        <v>21</v>
      </c>
      <c r="H6" s="157" t="s">
        <v>21</v>
      </c>
      <c r="I6" s="82" t="s">
        <v>152</v>
      </c>
      <c r="J6" s="83" t="s">
        <v>153</v>
      </c>
      <c r="K6" s="83" t="s">
        <v>153</v>
      </c>
      <c r="L6" s="138"/>
      <c r="M6" s="138"/>
      <c r="N6" s="138"/>
      <c r="O6" s="94" t="s">
        <v>154</v>
      </c>
      <c r="P6" s="138"/>
      <c r="Q6" s="104" t="s">
        <v>155</v>
      </c>
      <c r="R6" s="139"/>
      <c r="S6" s="177" t="s">
        <v>156</v>
      </c>
      <c r="T6" s="112" t="s">
        <v>157</v>
      </c>
      <c r="U6" s="92">
        <f t="shared" ref="U6:U27" si="0">DATE(YEAR(T6),MONTH(T6),1)+
MOD(13-WEEKDAY(DATE(YEAR(T6),MONTH(T6),1)),7)</f>
        <v>45870</v>
      </c>
      <c r="V6" s="191">
        <f t="shared" ref="V6:V27" si="1">NETWORKDAYS((EOMONTH(U6,-1)+1),U6)</f>
        <v>1</v>
      </c>
      <c r="W6" s="112" t="s">
        <v>158</v>
      </c>
      <c r="X6" s="99" t="s">
        <v>159</v>
      </c>
      <c r="Z6" s="17"/>
    </row>
    <row r="7" spans="2:26" ht="16.5" customHeight="1" thickTop="1" x14ac:dyDescent="0.25">
      <c r="B7" s="66" t="s">
        <v>29</v>
      </c>
      <c r="C7" s="36"/>
      <c r="D7" s="116">
        <f>'Reporting Due Dates'!C9</f>
        <v>60</v>
      </c>
      <c r="E7" s="77" t="s">
        <v>30</v>
      </c>
      <c r="F7" s="197" t="s">
        <v>30</v>
      </c>
      <c r="G7" s="153" t="s">
        <v>39</v>
      </c>
      <c r="H7" s="199" t="s">
        <v>21</v>
      </c>
      <c r="I7" s="78" t="s">
        <v>160</v>
      </c>
      <c r="J7" s="140" t="s">
        <v>39</v>
      </c>
      <c r="K7" s="140" t="s">
        <v>161</v>
      </c>
      <c r="L7" s="140" t="s">
        <v>162</v>
      </c>
      <c r="M7" s="79" t="s">
        <v>163</v>
      </c>
      <c r="N7" s="79" t="s">
        <v>164</v>
      </c>
      <c r="O7" s="95" t="s">
        <v>165</v>
      </c>
      <c r="P7" s="78" t="s">
        <v>166</v>
      </c>
      <c r="Q7" s="178" t="s">
        <v>160</v>
      </c>
      <c r="R7" s="179" t="s">
        <v>167</v>
      </c>
      <c r="S7" s="178" t="s">
        <v>168</v>
      </c>
      <c r="T7" s="91" t="s">
        <v>169</v>
      </c>
      <c r="U7" s="91">
        <f t="shared" si="0"/>
        <v>45933</v>
      </c>
      <c r="V7" s="192">
        <f t="shared" si="1"/>
        <v>3</v>
      </c>
      <c r="W7" s="91" t="s">
        <v>163</v>
      </c>
      <c r="X7" s="100" t="s">
        <v>170</v>
      </c>
      <c r="Z7" s="17"/>
    </row>
    <row r="8" spans="2:26" ht="15.75" customHeight="1" x14ac:dyDescent="0.25">
      <c r="B8" s="64" t="s">
        <v>32</v>
      </c>
      <c r="C8" s="57"/>
      <c r="D8" s="129"/>
      <c r="E8" s="129"/>
      <c r="F8" s="123"/>
      <c r="G8" s="123"/>
      <c r="H8" s="198"/>
      <c r="I8" s="129"/>
      <c r="J8" s="129"/>
      <c r="K8" s="54"/>
      <c r="L8" s="129"/>
      <c r="M8" s="57"/>
      <c r="N8" s="129"/>
      <c r="O8" s="57"/>
      <c r="P8" s="129"/>
      <c r="Q8" s="57"/>
      <c r="R8" s="57"/>
      <c r="S8" s="57"/>
      <c r="T8" s="57"/>
      <c r="U8" s="57">
        <f t="shared" si="0"/>
        <v>6</v>
      </c>
      <c r="V8" s="193" t="e">
        <f t="shared" si="1"/>
        <v>#NUM!</v>
      </c>
      <c r="W8" s="57"/>
      <c r="X8" s="67"/>
      <c r="Z8" s="17"/>
    </row>
    <row r="9" spans="2:26" ht="15.75" customHeight="1" x14ac:dyDescent="0.25">
      <c r="B9" s="65" t="s">
        <v>33</v>
      </c>
      <c r="C9" s="33" t="s">
        <v>34</v>
      </c>
      <c r="D9" s="14">
        <f>'Reporting Due Dates'!C11</f>
        <v>15</v>
      </c>
      <c r="E9" s="34" t="s">
        <v>35</v>
      </c>
      <c r="F9" s="156" t="s">
        <v>21</v>
      </c>
      <c r="G9" s="156" t="s">
        <v>21</v>
      </c>
      <c r="H9" s="156" t="s">
        <v>21</v>
      </c>
      <c r="I9" s="78" t="s">
        <v>171</v>
      </c>
      <c r="J9" s="55"/>
      <c r="K9" s="53" t="s">
        <v>30</v>
      </c>
      <c r="L9" s="55"/>
      <c r="M9" s="55"/>
      <c r="N9" s="55"/>
      <c r="O9" s="96" t="s">
        <v>172</v>
      </c>
      <c r="P9" s="55"/>
      <c r="Q9" s="208" t="s">
        <v>31</v>
      </c>
      <c r="R9" s="55"/>
      <c r="S9" s="55"/>
      <c r="T9" s="113" t="s">
        <v>173</v>
      </c>
      <c r="U9" s="35">
        <f t="shared" si="0"/>
        <v>45905</v>
      </c>
      <c r="V9" s="194">
        <f t="shared" si="1"/>
        <v>5</v>
      </c>
      <c r="W9" s="113" t="s">
        <v>31</v>
      </c>
      <c r="X9" s="101" t="s">
        <v>174</v>
      </c>
      <c r="Z9" s="17"/>
    </row>
    <row r="10" spans="2:26" ht="15.75" customHeight="1" x14ac:dyDescent="0.25">
      <c r="B10" s="65" t="s">
        <v>37</v>
      </c>
      <c r="C10" s="33" t="s">
        <v>38</v>
      </c>
      <c r="D10" s="14">
        <f>'Reporting Due Dates'!C12</f>
        <v>15</v>
      </c>
      <c r="E10" s="34" t="s">
        <v>39</v>
      </c>
      <c r="F10" s="156" t="s">
        <v>21</v>
      </c>
      <c r="G10" s="156" t="s">
        <v>21</v>
      </c>
      <c r="H10" s="156" t="s">
        <v>21</v>
      </c>
      <c r="I10" s="78" t="s">
        <v>175</v>
      </c>
      <c r="J10" s="55"/>
      <c r="K10" s="53" t="s">
        <v>161</v>
      </c>
      <c r="L10" s="55"/>
      <c r="M10" s="55"/>
      <c r="N10" s="55"/>
      <c r="O10" s="96" t="s">
        <v>172</v>
      </c>
      <c r="P10" s="55"/>
      <c r="Q10" s="209" t="s">
        <v>163</v>
      </c>
      <c r="R10" s="55"/>
      <c r="S10" s="55"/>
      <c r="T10" s="35" t="s">
        <v>169</v>
      </c>
      <c r="U10" s="35">
        <f t="shared" si="0"/>
        <v>45933</v>
      </c>
      <c r="V10" s="194">
        <f t="shared" si="1"/>
        <v>3</v>
      </c>
      <c r="W10" s="35" t="s">
        <v>163</v>
      </c>
      <c r="X10" s="101" t="s">
        <v>170</v>
      </c>
      <c r="Z10" s="17"/>
    </row>
    <row r="11" spans="2:26" ht="16.5" customHeight="1" thickBot="1" x14ac:dyDescent="0.3">
      <c r="B11" s="68" t="s">
        <v>41</v>
      </c>
      <c r="C11" s="80" t="s">
        <v>40</v>
      </c>
      <c r="D11" s="115">
        <f>'Reporting Due Dates'!C13</f>
        <v>15</v>
      </c>
      <c r="E11" s="81" t="s">
        <v>42</v>
      </c>
      <c r="F11" s="157" t="s">
        <v>21</v>
      </c>
      <c r="G11" s="157" t="s">
        <v>21</v>
      </c>
      <c r="H11" s="157" t="s">
        <v>21</v>
      </c>
      <c r="I11" s="82" t="s">
        <v>164</v>
      </c>
      <c r="J11" s="83" t="s">
        <v>176</v>
      </c>
      <c r="K11" s="83" t="s">
        <v>176</v>
      </c>
      <c r="L11" s="139"/>
      <c r="M11" s="139"/>
      <c r="N11" s="139"/>
      <c r="O11" s="94" t="s">
        <v>154</v>
      </c>
      <c r="P11" s="139"/>
      <c r="Q11" s="104" t="s">
        <v>177</v>
      </c>
      <c r="R11" s="139"/>
      <c r="S11" s="177" t="s">
        <v>178</v>
      </c>
      <c r="T11" s="112" t="s">
        <v>179</v>
      </c>
      <c r="U11" s="92">
        <f t="shared" si="0"/>
        <v>45968</v>
      </c>
      <c r="V11" s="191">
        <f t="shared" si="1"/>
        <v>5</v>
      </c>
      <c r="W11" s="112" t="s">
        <v>180</v>
      </c>
      <c r="X11" s="99" t="s">
        <v>180</v>
      </c>
      <c r="Z11" s="17"/>
    </row>
    <row r="12" spans="2:26" ht="16.5" customHeight="1" thickTop="1" x14ac:dyDescent="0.25">
      <c r="B12" s="66" t="s">
        <v>44</v>
      </c>
      <c r="C12" s="36"/>
      <c r="D12" s="116">
        <f>'Reporting Due Dates'!C14</f>
        <v>62</v>
      </c>
      <c r="E12" s="77" t="s">
        <v>45</v>
      </c>
      <c r="F12" s="197" t="s">
        <v>45</v>
      </c>
      <c r="G12" s="153" t="s">
        <v>53</v>
      </c>
      <c r="H12" s="199" t="s">
        <v>21</v>
      </c>
      <c r="I12" s="78" t="s">
        <v>181</v>
      </c>
      <c r="J12" s="140" t="s">
        <v>53</v>
      </c>
      <c r="K12" s="140" t="s">
        <v>54</v>
      </c>
      <c r="L12" s="140" t="s">
        <v>182</v>
      </c>
      <c r="M12" s="79" t="s">
        <v>183</v>
      </c>
      <c r="N12" s="55"/>
      <c r="O12" s="95" t="s">
        <v>165</v>
      </c>
      <c r="P12" s="55"/>
      <c r="Q12" s="178" t="s">
        <v>181</v>
      </c>
      <c r="R12" s="179" t="s">
        <v>184</v>
      </c>
      <c r="S12" s="178" t="s">
        <v>185</v>
      </c>
      <c r="T12" s="91" t="s">
        <v>186</v>
      </c>
      <c r="U12" s="91">
        <f t="shared" si="0"/>
        <v>46024</v>
      </c>
      <c r="V12" s="192">
        <f t="shared" si="1"/>
        <v>2</v>
      </c>
      <c r="W12" s="91" t="s">
        <v>187</v>
      </c>
      <c r="X12" s="100" t="s">
        <v>182</v>
      </c>
      <c r="Z12" s="17"/>
    </row>
    <row r="13" spans="2:26" ht="15.75" customHeight="1" x14ac:dyDescent="0.25">
      <c r="B13" s="64" t="s">
        <v>47</v>
      </c>
      <c r="C13" s="57"/>
      <c r="D13" s="123"/>
      <c r="E13" s="123"/>
      <c r="F13" s="123"/>
      <c r="G13" s="123"/>
      <c r="H13" s="132"/>
      <c r="I13" s="123"/>
      <c r="J13" s="123"/>
      <c r="K13" s="54"/>
      <c r="L13" s="123"/>
      <c r="M13" s="57"/>
      <c r="N13" s="123"/>
      <c r="O13" s="57"/>
      <c r="P13" s="123"/>
      <c r="Q13" s="57"/>
      <c r="R13" s="57"/>
      <c r="S13" s="57"/>
      <c r="T13" s="57"/>
      <c r="U13" s="57">
        <f t="shared" si="0"/>
        <v>6</v>
      </c>
      <c r="V13" s="193" t="e">
        <f t="shared" si="1"/>
        <v>#NUM!</v>
      </c>
      <c r="W13" s="57"/>
      <c r="X13" s="67"/>
      <c r="Z13" s="17"/>
    </row>
    <row r="14" spans="2:26" ht="15.75" customHeight="1" x14ac:dyDescent="0.25">
      <c r="B14" s="65" t="s">
        <v>48</v>
      </c>
      <c r="C14" s="33" t="s">
        <v>49</v>
      </c>
      <c r="D14" s="14">
        <f>'Reporting Due Dates'!C16</f>
        <v>17</v>
      </c>
      <c r="E14" s="34" t="s">
        <v>50</v>
      </c>
      <c r="F14" s="154" t="s">
        <v>21</v>
      </c>
      <c r="G14" s="155" t="s">
        <v>21</v>
      </c>
      <c r="H14" s="155" t="s">
        <v>21</v>
      </c>
      <c r="I14" s="78" t="s">
        <v>188</v>
      </c>
      <c r="J14" s="55"/>
      <c r="K14" s="53" t="s">
        <v>184</v>
      </c>
      <c r="L14" s="55"/>
      <c r="M14" s="55"/>
      <c r="N14" s="55"/>
      <c r="O14" s="96" t="s">
        <v>172</v>
      </c>
      <c r="P14" s="55"/>
      <c r="Q14" s="208" t="s">
        <v>181</v>
      </c>
      <c r="R14" s="107"/>
      <c r="S14" s="107"/>
      <c r="T14" s="113" t="s">
        <v>189</v>
      </c>
      <c r="U14" s="35">
        <f t="shared" si="0"/>
        <v>45996</v>
      </c>
      <c r="V14" s="194">
        <f t="shared" si="1"/>
        <v>5</v>
      </c>
      <c r="W14" s="35" t="s">
        <v>190</v>
      </c>
      <c r="X14" s="101" t="s">
        <v>191</v>
      </c>
      <c r="Z14" s="17"/>
    </row>
    <row r="15" spans="2:26" ht="15.75" customHeight="1" x14ac:dyDescent="0.25">
      <c r="B15" s="65" t="s">
        <v>51</v>
      </c>
      <c r="C15" s="33" t="s">
        <v>52</v>
      </c>
      <c r="D15" s="14">
        <f>'Reporting Due Dates'!C17</f>
        <v>15</v>
      </c>
      <c r="E15" s="34" t="s">
        <v>53</v>
      </c>
      <c r="F15" s="154" t="s">
        <v>21</v>
      </c>
      <c r="G15" s="155" t="s">
        <v>21</v>
      </c>
      <c r="H15" s="155" t="s">
        <v>21</v>
      </c>
      <c r="I15" s="78" t="s">
        <v>192</v>
      </c>
      <c r="J15" s="55"/>
      <c r="K15" s="53" t="s">
        <v>54</v>
      </c>
      <c r="L15" s="55"/>
      <c r="M15" s="55"/>
      <c r="N15" s="55"/>
      <c r="O15" s="96" t="s">
        <v>172</v>
      </c>
      <c r="P15" s="55"/>
      <c r="Q15" s="209" t="s">
        <v>193</v>
      </c>
      <c r="R15" s="107"/>
      <c r="S15" s="107"/>
      <c r="T15" s="35" t="s">
        <v>186</v>
      </c>
      <c r="U15" s="35">
        <f t="shared" si="0"/>
        <v>46024</v>
      </c>
      <c r="V15" s="194">
        <f t="shared" si="1"/>
        <v>2</v>
      </c>
      <c r="W15" s="35" t="s">
        <v>187</v>
      </c>
      <c r="X15" s="101" t="s">
        <v>182</v>
      </c>
      <c r="Z15" s="17"/>
    </row>
    <row r="16" spans="2:26" ht="16.5" customHeight="1" thickBot="1" x14ac:dyDescent="0.3">
      <c r="B16" s="68" t="s">
        <v>55</v>
      </c>
      <c r="C16" s="80" t="s">
        <v>56</v>
      </c>
      <c r="D16" s="115">
        <f>'Reporting Due Dates'!C18</f>
        <v>15</v>
      </c>
      <c r="E16" s="81" t="s">
        <v>57</v>
      </c>
      <c r="F16" s="151" t="s">
        <v>21</v>
      </c>
      <c r="G16" s="152" t="s">
        <v>21</v>
      </c>
      <c r="H16" s="152" t="s">
        <v>21</v>
      </c>
      <c r="I16" s="82" t="s">
        <v>194</v>
      </c>
      <c r="J16" s="83" t="s">
        <v>58</v>
      </c>
      <c r="K16" s="83" t="s">
        <v>58</v>
      </c>
      <c r="L16" s="139"/>
      <c r="M16" s="139"/>
      <c r="N16" s="139"/>
      <c r="O16" s="94" t="s">
        <v>154</v>
      </c>
      <c r="P16" s="139"/>
      <c r="Q16" s="176" t="s">
        <v>195</v>
      </c>
      <c r="R16" s="139"/>
      <c r="S16" s="177" t="s">
        <v>196</v>
      </c>
      <c r="T16" s="112" t="s">
        <v>197</v>
      </c>
      <c r="U16" s="92">
        <f t="shared" si="0"/>
        <v>46059</v>
      </c>
      <c r="V16" s="191">
        <f t="shared" si="1"/>
        <v>5</v>
      </c>
      <c r="W16" s="92" t="s">
        <v>197</v>
      </c>
      <c r="X16" s="99" t="s">
        <v>197</v>
      </c>
      <c r="Z16" s="17"/>
    </row>
    <row r="17" spans="2:26" ht="16.5" customHeight="1" thickTop="1" x14ac:dyDescent="0.25">
      <c r="B17" s="164" t="s">
        <v>59</v>
      </c>
      <c r="C17" s="165"/>
      <c r="D17" s="166">
        <f>'Reporting Due Dates'!C19</f>
        <v>61</v>
      </c>
      <c r="E17" s="167" t="s">
        <v>60</v>
      </c>
      <c r="F17" s="168" t="s">
        <v>60</v>
      </c>
      <c r="G17" s="169" t="s">
        <v>69</v>
      </c>
      <c r="H17" s="169" t="s">
        <v>198</v>
      </c>
      <c r="I17" s="170" t="s">
        <v>199</v>
      </c>
      <c r="J17" s="171" t="s">
        <v>69</v>
      </c>
      <c r="K17" s="171" t="s">
        <v>200</v>
      </c>
      <c r="L17" s="171" t="s">
        <v>201</v>
      </c>
      <c r="M17" s="172" t="s">
        <v>202</v>
      </c>
      <c r="N17" s="79" t="s">
        <v>203</v>
      </c>
      <c r="O17" s="173" t="s">
        <v>165</v>
      </c>
      <c r="P17" s="78" t="s">
        <v>204</v>
      </c>
      <c r="Q17" s="178" t="s">
        <v>199</v>
      </c>
      <c r="R17" s="179" t="s">
        <v>205</v>
      </c>
      <c r="S17" s="178" t="s">
        <v>206</v>
      </c>
      <c r="T17" s="91" t="s">
        <v>207</v>
      </c>
      <c r="U17" s="91">
        <f t="shared" si="0"/>
        <v>46115</v>
      </c>
      <c r="V17" s="192">
        <f t="shared" si="1"/>
        <v>3</v>
      </c>
      <c r="W17" s="91" t="s">
        <v>207</v>
      </c>
      <c r="X17" s="100" t="s">
        <v>208</v>
      </c>
      <c r="Z17" s="17"/>
    </row>
    <row r="18" spans="2:26" ht="15.75" customHeight="1" x14ac:dyDescent="0.25">
      <c r="B18" s="64" t="s">
        <v>63</v>
      </c>
      <c r="C18" s="57"/>
      <c r="D18" s="123"/>
      <c r="E18" s="123"/>
      <c r="F18" s="123"/>
      <c r="G18" s="123"/>
      <c r="H18" s="123"/>
      <c r="I18" s="123"/>
      <c r="J18" s="57"/>
      <c r="K18" s="54"/>
      <c r="L18" s="57"/>
      <c r="M18" s="57"/>
      <c r="N18" s="57"/>
      <c r="O18" s="57"/>
      <c r="P18" s="57"/>
      <c r="Q18" s="180"/>
      <c r="R18" s="180"/>
      <c r="S18" s="180"/>
      <c r="T18" s="57"/>
      <c r="U18" s="57">
        <f t="shared" si="0"/>
        <v>6</v>
      </c>
      <c r="V18" s="193" t="e">
        <f t="shared" si="1"/>
        <v>#NUM!</v>
      </c>
      <c r="W18" s="57"/>
      <c r="X18" s="67"/>
      <c r="Z18" s="17"/>
    </row>
    <row r="19" spans="2:26" ht="15.75" customHeight="1" x14ac:dyDescent="0.25">
      <c r="B19" s="65" t="s">
        <v>64</v>
      </c>
      <c r="C19" s="33" t="s">
        <v>65</v>
      </c>
      <c r="D19" s="14">
        <f>'Reporting Due Dates'!C21</f>
        <v>17</v>
      </c>
      <c r="E19" s="37" t="s">
        <v>66</v>
      </c>
      <c r="F19" s="154" t="s">
        <v>21</v>
      </c>
      <c r="G19" s="156" t="s">
        <v>21</v>
      </c>
      <c r="H19" s="156" t="s">
        <v>21</v>
      </c>
      <c r="I19" s="78" t="s">
        <v>209</v>
      </c>
      <c r="J19" s="55"/>
      <c r="K19" s="53" t="s">
        <v>210</v>
      </c>
      <c r="L19" s="55"/>
      <c r="M19" s="55"/>
      <c r="N19" s="55"/>
      <c r="O19" s="96" t="s">
        <v>172</v>
      </c>
      <c r="P19" s="55"/>
      <c r="Q19" s="208" t="s">
        <v>199</v>
      </c>
      <c r="R19" s="181"/>
      <c r="S19" s="181"/>
      <c r="T19" s="113" t="s">
        <v>206</v>
      </c>
      <c r="U19" s="35">
        <f t="shared" si="0"/>
        <v>46087</v>
      </c>
      <c r="V19" s="194">
        <f t="shared" si="1"/>
        <v>5</v>
      </c>
      <c r="W19" s="35" t="s">
        <v>211</v>
      </c>
      <c r="X19" s="101" t="s">
        <v>211</v>
      </c>
      <c r="Z19" s="17"/>
    </row>
    <row r="20" spans="2:26" ht="15.75" customHeight="1" x14ac:dyDescent="0.25">
      <c r="B20" s="65" t="s">
        <v>67</v>
      </c>
      <c r="C20" s="33" t="s">
        <v>68</v>
      </c>
      <c r="D20" s="14">
        <f>'Reporting Due Dates'!C22</f>
        <v>16</v>
      </c>
      <c r="E20" s="34" t="s">
        <v>69</v>
      </c>
      <c r="F20" s="154" t="s">
        <v>21</v>
      </c>
      <c r="G20" s="155" t="s">
        <v>21</v>
      </c>
      <c r="H20" s="155" t="s">
        <v>21</v>
      </c>
      <c r="I20" s="78" t="s">
        <v>212</v>
      </c>
      <c r="J20" s="55"/>
      <c r="K20" s="53" t="s">
        <v>70</v>
      </c>
      <c r="L20" s="55"/>
      <c r="M20" s="55"/>
      <c r="N20" s="55"/>
      <c r="O20" s="96" t="s">
        <v>172</v>
      </c>
      <c r="P20" s="55"/>
      <c r="Q20" s="209" t="s">
        <v>202</v>
      </c>
      <c r="R20" s="181"/>
      <c r="S20" s="181"/>
      <c r="T20" s="35" t="s">
        <v>213</v>
      </c>
      <c r="U20" s="35">
        <f t="shared" si="0"/>
        <v>46115</v>
      </c>
      <c r="V20" s="194">
        <f t="shared" si="1"/>
        <v>3</v>
      </c>
      <c r="W20" s="35" t="s">
        <v>207</v>
      </c>
      <c r="X20" s="101" t="s">
        <v>208</v>
      </c>
      <c r="Z20" s="17"/>
    </row>
    <row r="21" spans="2:26" ht="16.5" customHeight="1" thickBot="1" x14ac:dyDescent="0.3">
      <c r="B21" s="68" t="s">
        <v>71</v>
      </c>
      <c r="C21" s="80" t="s">
        <v>72</v>
      </c>
      <c r="D21" s="115">
        <f>'Reporting Due Dates'!C23</f>
        <v>15</v>
      </c>
      <c r="E21" s="81" t="s">
        <v>73</v>
      </c>
      <c r="F21" s="151" t="s">
        <v>21</v>
      </c>
      <c r="G21" s="152" t="s">
        <v>21</v>
      </c>
      <c r="H21" s="152" t="s">
        <v>21</v>
      </c>
      <c r="I21" s="82" t="s">
        <v>214</v>
      </c>
      <c r="J21" s="83" t="s">
        <v>215</v>
      </c>
      <c r="K21" s="83" t="s">
        <v>215</v>
      </c>
      <c r="L21" s="139"/>
      <c r="M21" s="139"/>
      <c r="N21" s="139"/>
      <c r="O21" s="94" t="s">
        <v>154</v>
      </c>
      <c r="P21" s="139"/>
      <c r="Q21" s="176" t="s">
        <v>216</v>
      </c>
      <c r="R21" s="139"/>
      <c r="S21" s="177" t="s">
        <v>217</v>
      </c>
      <c r="T21" s="112" t="s">
        <v>218</v>
      </c>
      <c r="U21" s="92">
        <f t="shared" si="0"/>
        <v>46143</v>
      </c>
      <c r="V21" s="191">
        <f t="shared" si="1"/>
        <v>1</v>
      </c>
      <c r="W21" s="92" t="s">
        <v>219</v>
      </c>
      <c r="X21" s="99" t="s">
        <v>220</v>
      </c>
      <c r="Z21" s="17"/>
    </row>
    <row r="22" spans="2:26" ht="16.5" customHeight="1" thickTop="1" x14ac:dyDescent="0.25">
      <c r="B22" s="164" t="s">
        <v>75</v>
      </c>
      <c r="C22" s="165"/>
      <c r="D22" s="166">
        <f>'Reporting Due Dates'!C24</f>
        <v>62</v>
      </c>
      <c r="E22" s="167" t="s">
        <v>76</v>
      </c>
      <c r="F22" s="168" t="s">
        <v>76</v>
      </c>
      <c r="G22" s="169" t="s">
        <v>83</v>
      </c>
      <c r="H22" s="169" t="s">
        <v>221</v>
      </c>
      <c r="I22" s="170" t="s">
        <v>222</v>
      </c>
      <c r="J22" s="171" t="s">
        <v>83</v>
      </c>
      <c r="K22" s="171" t="s">
        <v>84</v>
      </c>
      <c r="L22" s="171" t="s">
        <v>223</v>
      </c>
      <c r="M22" s="172" t="s">
        <v>224</v>
      </c>
      <c r="N22" s="55"/>
      <c r="O22" s="173" t="s">
        <v>165</v>
      </c>
      <c r="P22" s="55"/>
      <c r="Q22" s="178" t="s">
        <v>222</v>
      </c>
      <c r="R22" s="179" t="s">
        <v>225</v>
      </c>
      <c r="S22" s="178" t="s">
        <v>226</v>
      </c>
      <c r="T22" s="91" t="s">
        <v>227</v>
      </c>
      <c r="U22" s="91">
        <f t="shared" si="0"/>
        <v>46206</v>
      </c>
      <c r="V22" s="192">
        <f t="shared" si="1"/>
        <v>3</v>
      </c>
      <c r="W22" s="91" t="s">
        <v>228</v>
      </c>
      <c r="X22" s="100" t="s">
        <v>223</v>
      </c>
      <c r="Z22" s="17"/>
    </row>
    <row r="23" spans="2:26" ht="15.75" customHeight="1" x14ac:dyDescent="0.25">
      <c r="B23" s="64" t="s">
        <v>78</v>
      </c>
      <c r="C23" s="57"/>
      <c r="D23" s="123"/>
      <c r="E23" s="123"/>
      <c r="F23" s="123"/>
      <c r="G23" s="123"/>
      <c r="H23" s="123"/>
      <c r="I23" s="123"/>
      <c r="J23" s="123"/>
      <c r="K23" s="200"/>
      <c r="L23" s="123"/>
      <c r="M23" s="123"/>
      <c r="N23" s="123"/>
      <c r="O23" s="123"/>
      <c r="P23" s="123"/>
      <c r="Q23" s="182"/>
      <c r="R23" s="182"/>
      <c r="S23" s="182"/>
      <c r="T23" s="123"/>
      <c r="U23" s="123">
        <f t="shared" si="0"/>
        <v>6</v>
      </c>
      <c r="V23" s="195" t="e">
        <f t="shared" si="1"/>
        <v>#NUM!</v>
      </c>
      <c r="W23" s="123"/>
      <c r="X23" s="67"/>
      <c r="Z23" s="17"/>
    </row>
    <row r="24" spans="2:26" ht="15.75" customHeight="1" x14ac:dyDescent="0.25">
      <c r="B24" s="65" t="s">
        <v>79</v>
      </c>
      <c r="C24" s="33" t="s">
        <v>74</v>
      </c>
      <c r="D24" s="14">
        <f>'Reporting Due Dates'!C26</f>
        <v>15</v>
      </c>
      <c r="E24" s="37" t="s">
        <v>80</v>
      </c>
      <c r="F24" s="154" t="s">
        <v>21</v>
      </c>
      <c r="G24" s="156" t="s">
        <v>21</v>
      </c>
      <c r="H24" s="156" t="s">
        <v>21</v>
      </c>
      <c r="I24" s="78" t="s">
        <v>229</v>
      </c>
      <c r="J24" s="55"/>
      <c r="K24" s="53" t="s">
        <v>76</v>
      </c>
      <c r="L24" s="55"/>
      <c r="M24" s="55"/>
      <c r="N24" s="55"/>
      <c r="O24" s="96" t="s">
        <v>172</v>
      </c>
      <c r="P24" s="55"/>
      <c r="Q24" s="208" t="s">
        <v>222</v>
      </c>
      <c r="R24" s="183"/>
      <c r="S24" s="183"/>
      <c r="T24" s="35" t="s">
        <v>77</v>
      </c>
      <c r="U24" s="35">
        <f t="shared" si="0"/>
        <v>46178</v>
      </c>
      <c r="V24" s="194">
        <f t="shared" si="1"/>
        <v>5</v>
      </c>
      <c r="W24" s="35" t="s">
        <v>230</v>
      </c>
      <c r="X24" s="101" t="s">
        <v>231</v>
      </c>
      <c r="Z24" s="17"/>
    </row>
    <row r="25" spans="2:26" ht="15.75" customHeight="1" x14ac:dyDescent="0.25">
      <c r="B25" s="65" t="s">
        <v>81</v>
      </c>
      <c r="C25" s="33" t="s">
        <v>82</v>
      </c>
      <c r="D25" s="14">
        <f>'Reporting Due Dates'!C27</f>
        <v>15</v>
      </c>
      <c r="E25" s="37" t="s">
        <v>83</v>
      </c>
      <c r="F25" s="154" t="s">
        <v>21</v>
      </c>
      <c r="G25" s="156" t="s">
        <v>21</v>
      </c>
      <c r="H25" s="156" t="s">
        <v>21</v>
      </c>
      <c r="I25" s="78" t="s">
        <v>232</v>
      </c>
      <c r="J25" s="55"/>
      <c r="K25" s="53" t="s">
        <v>84</v>
      </c>
      <c r="L25" s="55"/>
      <c r="M25" s="55"/>
      <c r="N25" s="55"/>
      <c r="O25" s="96" t="s">
        <v>172</v>
      </c>
      <c r="P25" s="55"/>
      <c r="Q25" s="209" t="s">
        <v>233</v>
      </c>
      <c r="R25" s="183"/>
      <c r="S25" s="183"/>
      <c r="T25" s="35" t="s">
        <v>227</v>
      </c>
      <c r="U25" s="35">
        <f t="shared" si="0"/>
        <v>46206</v>
      </c>
      <c r="V25" s="194">
        <f t="shared" si="1"/>
        <v>3</v>
      </c>
      <c r="W25" s="35" t="s">
        <v>228</v>
      </c>
      <c r="X25" s="101" t="s">
        <v>223</v>
      </c>
      <c r="Z25" s="17"/>
    </row>
    <row r="26" spans="2:26" ht="16.5" customHeight="1" thickBot="1" x14ac:dyDescent="0.3">
      <c r="B26" s="68" t="s">
        <v>85</v>
      </c>
      <c r="C26" s="80" t="s">
        <v>84</v>
      </c>
      <c r="D26" s="115">
        <f>'Reporting Due Dates'!C28</f>
        <v>15</v>
      </c>
      <c r="E26" s="84" t="s">
        <v>86</v>
      </c>
      <c r="F26" s="151" t="s">
        <v>21</v>
      </c>
      <c r="G26" s="157" t="s">
        <v>21</v>
      </c>
      <c r="H26" s="157" t="s">
        <v>21</v>
      </c>
      <c r="I26" s="82" t="s">
        <v>234</v>
      </c>
      <c r="J26" s="83" t="s">
        <v>235</v>
      </c>
      <c r="K26" s="83" t="s">
        <v>235</v>
      </c>
      <c r="L26" s="139"/>
      <c r="M26" s="139"/>
      <c r="N26" s="139"/>
      <c r="O26" s="94" t="s">
        <v>154</v>
      </c>
      <c r="P26" s="139"/>
      <c r="Q26" s="207" t="s">
        <v>236</v>
      </c>
      <c r="R26" s="139"/>
      <c r="S26" s="177" t="s">
        <v>237</v>
      </c>
      <c r="T26" s="92" t="s">
        <v>238</v>
      </c>
      <c r="U26" s="92">
        <f t="shared" si="0"/>
        <v>46241</v>
      </c>
      <c r="V26" s="191">
        <f t="shared" si="1"/>
        <v>5</v>
      </c>
      <c r="W26" s="92" t="s">
        <v>239</v>
      </c>
      <c r="X26" s="99" t="s">
        <v>239</v>
      </c>
      <c r="Z26" s="17"/>
    </row>
    <row r="27" spans="2:26" ht="17.25" customHeight="1" thickTop="1" thickBot="1" x14ac:dyDescent="0.3">
      <c r="B27" s="85" t="s">
        <v>29</v>
      </c>
      <c r="C27" s="86" t="str">
        <f>'Reporting Due Dates'!B28</f>
        <v>06/30/2026</v>
      </c>
      <c r="D27" s="127">
        <f>'Reporting Due Dates'!C29</f>
        <v>62</v>
      </c>
      <c r="E27" s="87" t="s">
        <v>88</v>
      </c>
      <c r="F27" s="159" t="s">
        <v>88</v>
      </c>
      <c r="G27" s="159" t="s">
        <v>240</v>
      </c>
      <c r="H27" s="158" t="s">
        <v>21</v>
      </c>
      <c r="I27" s="128" t="s">
        <v>241</v>
      </c>
      <c r="J27" s="142" t="s">
        <v>240</v>
      </c>
      <c r="K27" s="201" t="s">
        <v>242</v>
      </c>
      <c r="L27" s="141" t="s">
        <v>243</v>
      </c>
      <c r="M27" s="88" t="s">
        <v>244</v>
      </c>
      <c r="N27" s="88" t="s">
        <v>245</v>
      </c>
      <c r="O27" s="97" t="s">
        <v>165</v>
      </c>
      <c r="P27" s="190" t="s">
        <v>246</v>
      </c>
      <c r="Q27" s="184" t="s">
        <v>241</v>
      </c>
      <c r="R27" s="185" t="s">
        <v>247</v>
      </c>
      <c r="S27" s="184" t="s">
        <v>248</v>
      </c>
      <c r="T27" s="102" t="s">
        <v>249</v>
      </c>
      <c r="U27" s="102">
        <f t="shared" si="0"/>
        <v>46297</v>
      </c>
      <c r="V27" s="196">
        <f t="shared" si="1"/>
        <v>2</v>
      </c>
      <c r="W27" s="102" t="s">
        <v>250</v>
      </c>
      <c r="X27" s="103" t="s">
        <v>251</v>
      </c>
      <c r="Z27" s="17"/>
    </row>
    <row r="28" spans="2:26" ht="15.75" hidden="1" customHeight="1" x14ac:dyDescent="0.25">
      <c r="B28" s="130" t="s">
        <v>90</v>
      </c>
      <c r="C28" s="131"/>
      <c r="D28" s="132"/>
      <c r="E28" s="132"/>
      <c r="F28" s="163">
        <v>60</v>
      </c>
      <c r="G28" s="162" t="e">
        <f>IF(ISNA(VLOOKUP(A27+$B$38,$B$46:$B$62,1,FALSE)),IF(WEEKDAY(A27+$B$38,3)=5,A27+($B$38+2),IF(WEEKDAY(A27+$B$38,3)=6,A27+($B$38+1),A27+$B$38)),A27+($B$38+1))</f>
        <v>#VALUE!</v>
      </c>
      <c r="H28" s="161"/>
      <c r="I28" s="132"/>
      <c r="J28" s="132"/>
      <c r="K28" s="132"/>
      <c r="L28" s="133"/>
      <c r="M28" s="135"/>
      <c r="N28" s="135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4"/>
    </row>
    <row r="29" spans="2:26" ht="15.75" hidden="1" customHeight="1" x14ac:dyDescent="0.25">
      <c r="B29" s="122">
        <v>45108</v>
      </c>
      <c r="C29" s="33">
        <v>45138</v>
      </c>
      <c r="D29" s="14">
        <v>15</v>
      </c>
      <c r="E29" s="37">
        <f>'Reporting Due Dates'!D31</f>
        <v>46251</v>
      </c>
      <c r="F29" s="149"/>
      <c r="G29" s="149"/>
      <c r="H29" s="149"/>
      <c r="I29" s="78">
        <f>WORKDAY(E29,$C$36,$C$50:$C$65)</f>
        <v>46254</v>
      </c>
      <c r="J29" s="53"/>
      <c r="K29" s="55"/>
      <c r="L29" s="55"/>
      <c r="M29" s="55"/>
      <c r="N29" s="55"/>
      <c r="O29" s="55"/>
      <c r="P29" s="55"/>
      <c r="Q29" s="96" t="s">
        <v>172</v>
      </c>
      <c r="R29" s="55"/>
      <c r="S29" s="55"/>
      <c r="T29" s="107"/>
      <c r="U29" s="35">
        <f>CEILING(EOMONTH(C29,1)-5,7)+9</f>
        <v>45173</v>
      </c>
      <c r="V29" s="35"/>
      <c r="W29" s="35">
        <f>EDATE(U29,0)</f>
        <v>45173</v>
      </c>
      <c r="X29" s="35">
        <f>DATE(YEAR(W29),MONTH(W29),CHOOSE(WEEKDAY(DATE(YEAR(W29),MONTH(W29),4)),2,1,7,6,5,4,3))</f>
        <v>45170</v>
      </c>
      <c r="Y29" s="101">
        <f>IF(DAY(X29)&gt;5,X29,X29+7)</f>
        <v>45177</v>
      </c>
    </row>
    <row r="30" spans="2:26" ht="15.75" hidden="1" customHeight="1" x14ac:dyDescent="0.25">
      <c r="B30" s="65" t="s">
        <v>92</v>
      </c>
      <c r="C30" s="33">
        <v>45169</v>
      </c>
      <c r="D30" s="14">
        <v>15</v>
      </c>
      <c r="E30" s="37">
        <f>'Reporting Due Dates'!D32</f>
        <v>46280</v>
      </c>
      <c r="F30" s="149"/>
      <c r="G30" s="149"/>
      <c r="H30" s="149"/>
      <c r="I30" s="78">
        <f>WORKDAY(E30,$C$36,$C$50:$C$65)</f>
        <v>46283</v>
      </c>
      <c r="J30" s="76"/>
      <c r="K30" s="55"/>
      <c r="L30" s="55"/>
      <c r="M30" s="55"/>
      <c r="N30" s="55"/>
      <c r="O30" s="55"/>
      <c r="P30" s="55"/>
      <c r="Q30" s="96" t="s">
        <v>172</v>
      </c>
      <c r="R30" s="55"/>
      <c r="S30" s="55"/>
      <c r="T30" s="107"/>
      <c r="U30" s="35">
        <f>CEILING(EOMONTH(C30,1)-5,7)+9+1</f>
        <v>45209</v>
      </c>
      <c r="V30" s="35"/>
      <c r="W30" s="35">
        <f>EDATE(U30,0)</f>
        <v>45209</v>
      </c>
      <c r="X30" s="35">
        <f>DATE(YEAR(W30),MONTH(W30),CHOOSE(WEEKDAY(DATE(YEAR(W30),MONTH(W30),4)),2,1,7,6,5,4,3))</f>
        <v>45205</v>
      </c>
      <c r="Y30" s="101">
        <f>IF(DAY(X30)&gt;5,X30,X30+7)</f>
        <v>45205</v>
      </c>
    </row>
    <row r="31" spans="2:26" ht="21" customHeight="1" x14ac:dyDescent="0.3">
      <c r="B31" s="69" t="s">
        <v>252</v>
      </c>
      <c r="C31" s="1"/>
      <c r="D31" s="1"/>
      <c r="E31" s="3"/>
      <c r="F31" s="3"/>
      <c r="G31" s="3"/>
      <c r="H31" s="3"/>
      <c r="J31" s="1"/>
      <c r="K31" s="1"/>
      <c r="L31" s="1"/>
      <c r="M31" s="1"/>
      <c r="N31" s="1"/>
      <c r="O31" s="1"/>
      <c r="P31" s="1"/>
      <c r="Q31" s="1"/>
      <c r="R31" s="4"/>
      <c r="S31" s="4"/>
    </row>
    <row r="32" spans="2:26" ht="21" customHeight="1" x14ac:dyDescent="0.35">
      <c r="B32" s="90" t="s">
        <v>253</v>
      </c>
      <c r="C32" s="3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</row>
    <row r="33" spans="1:24" ht="21" customHeight="1" x14ac:dyDescent="0.3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1"/>
      <c r="M33" s="1"/>
      <c r="N33" s="1"/>
      <c r="O33" s="32"/>
      <c r="P33" s="32"/>
      <c r="Q33" s="32"/>
      <c r="R33" s="32"/>
      <c r="S33" s="32"/>
    </row>
    <row r="35" spans="1:24" x14ac:dyDescent="0.3">
      <c r="A35" s="240" t="s">
        <v>254</v>
      </c>
      <c r="B35" s="228"/>
      <c r="C35" s="228"/>
      <c r="D35" s="228"/>
      <c r="E35" s="228"/>
      <c r="F35" s="228"/>
      <c r="G35" s="228"/>
      <c r="H35" s="228"/>
      <c r="I35" s="211"/>
    </row>
    <row r="36" spans="1:24" s="59" customFormat="1" x14ac:dyDescent="0.25">
      <c r="A36" s="61">
        <v>1</v>
      </c>
      <c r="B36" s="58" t="s">
        <v>255</v>
      </c>
      <c r="C36" s="27">
        <v>3</v>
      </c>
      <c r="D36" s="236" t="s">
        <v>256</v>
      </c>
      <c r="E36" s="228"/>
      <c r="F36" s="228"/>
      <c r="G36" s="228"/>
      <c r="H36" s="228"/>
      <c r="I36" s="211"/>
      <c r="J36" s="143"/>
      <c r="T36" s="60"/>
      <c r="U36" s="60"/>
      <c r="V36" s="60"/>
      <c r="W36" s="60"/>
      <c r="X36" s="60"/>
    </row>
    <row r="37" spans="1:24" s="59" customFormat="1" x14ac:dyDescent="0.25">
      <c r="A37" s="61">
        <v>2</v>
      </c>
      <c r="B37" s="58" t="s">
        <v>138</v>
      </c>
      <c r="C37" s="27">
        <v>10</v>
      </c>
      <c r="D37" s="236" t="s">
        <v>256</v>
      </c>
      <c r="E37" s="228"/>
      <c r="F37" s="228"/>
      <c r="G37" s="228"/>
      <c r="H37" s="228"/>
      <c r="I37" s="211"/>
      <c r="J37" s="143"/>
      <c r="T37" s="60"/>
      <c r="U37" s="60"/>
      <c r="V37" s="60"/>
      <c r="W37" s="60"/>
      <c r="X37" s="60"/>
    </row>
    <row r="38" spans="1:24" s="59" customFormat="1" x14ac:dyDescent="0.25">
      <c r="A38" s="61">
        <v>3</v>
      </c>
      <c r="B38" s="126" t="s">
        <v>137</v>
      </c>
      <c r="C38" s="27">
        <v>10</v>
      </c>
      <c r="D38" s="236" t="s">
        <v>256</v>
      </c>
      <c r="E38" s="228"/>
      <c r="F38" s="228"/>
      <c r="G38" s="228"/>
      <c r="H38" s="228"/>
      <c r="I38" s="211"/>
      <c r="J38" s="143"/>
      <c r="T38" s="60"/>
      <c r="U38" s="60"/>
      <c r="V38" s="60"/>
      <c r="W38" s="60"/>
      <c r="X38" s="60"/>
    </row>
    <row r="39" spans="1:24" s="59" customFormat="1" ht="18.75" customHeight="1" x14ac:dyDescent="0.25">
      <c r="A39" s="61">
        <v>4</v>
      </c>
      <c r="B39" s="125" t="s">
        <v>139</v>
      </c>
      <c r="C39" s="27">
        <v>7</v>
      </c>
      <c r="D39" s="236" t="s">
        <v>256</v>
      </c>
      <c r="E39" s="228"/>
      <c r="F39" s="228"/>
      <c r="G39" s="228"/>
      <c r="H39" s="228"/>
      <c r="I39" s="211"/>
      <c r="J39" s="143"/>
      <c r="T39" s="60"/>
      <c r="U39" s="60"/>
      <c r="V39" s="60"/>
      <c r="W39" s="60"/>
      <c r="X39" s="60"/>
    </row>
    <row r="40" spans="1:24" s="59" customFormat="1" ht="37.5" customHeight="1" x14ac:dyDescent="0.25">
      <c r="A40" s="61">
        <v>5</v>
      </c>
      <c r="B40" s="89" t="s">
        <v>140</v>
      </c>
      <c r="C40" s="27">
        <v>4</v>
      </c>
      <c r="D40" s="236" t="s">
        <v>257</v>
      </c>
      <c r="E40" s="228"/>
      <c r="F40" s="228"/>
      <c r="G40" s="228"/>
      <c r="H40" s="228"/>
      <c r="I40" s="211"/>
      <c r="J40" s="143"/>
      <c r="T40" s="60"/>
      <c r="U40" s="60"/>
      <c r="V40" s="60"/>
      <c r="W40" s="60"/>
      <c r="X40" s="60"/>
    </row>
    <row r="41" spans="1:24" s="59" customFormat="1" ht="37.5" customHeight="1" x14ac:dyDescent="0.25">
      <c r="A41" s="61">
        <v>6</v>
      </c>
      <c r="B41" s="89" t="s">
        <v>258</v>
      </c>
      <c r="C41" s="27">
        <v>2</v>
      </c>
      <c r="D41" s="236" t="s">
        <v>256</v>
      </c>
      <c r="E41" s="228"/>
      <c r="F41" s="228"/>
      <c r="G41" s="228"/>
      <c r="H41" s="228"/>
      <c r="I41" s="211"/>
      <c r="J41" s="144"/>
      <c r="T41" s="60"/>
      <c r="U41" s="60"/>
      <c r="V41" s="60"/>
      <c r="W41" s="60"/>
      <c r="X41" s="60"/>
    </row>
    <row r="42" spans="1:24" s="59" customFormat="1" x14ac:dyDescent="0.25">
      <c r="A42" s="61">
        <v>7</v>
      </c>
      <c r="B42" s="89" t="s">
        <v>259</v>
      </c>
      <c r="C42" s="27">
        <v>5</v>
      </c>
      <c r="D42" s="241" t="s">
        <v>260</v>
      </c>
      <c r="E42" s="228"/>
      <c r="F42" s="228"/>
      <c r="G42" s="228"/>
      <c r="H42" s="228"/>
      <c r="I42" s="211"/>
      <c r="J42" s="144"/>
      <c r="T42" s="60"/>
      <c r="U42" s="60"/>
      <c r="V42" s="60"/>
      <c r="W42" s="60"/>
      <c r="X42" s="60"/>
    </row>
    <row r="43" spans="1:24" s="59" customFormat="1" ht="37.5" customHeight="1" x14ac:dyDescent="0.25">
      <c r="A43" s="61">
        <v>8</v>
      </c>
      <c r="B43" s="89" t="s">
        <v>261</v>
      </c>
      <c r="C43" s="27">
        <v>5</v>
      </c>
      <c r="D43" s="236" t="s">
        <v>262</v>
      </c>
      <c r="E43" s="228"/>
      <c r="F43" s="228"/>
      <c r="G43" s="228"/>
      <c r="H43" s="228"/>
      <c r="I43" s="211"/>
      <c r="J43" s="143"/>
      <c r="T43" s="60"/>
      <c r="U43" s="60"/>
      <c r="V43" s="60"/>
      <c r="W43" s="60"/>
      <c r="X43" s="60"/>
    </row>
    <row r="44" spans="1:24" s="59" customFormat="1" ht="37.5" customHeight="1" x14ac:dyDescent="0.25">
      <c r="A44" s="61">
        <v>9</v>
      </c>
      <c r="B44" s="89" t="s">
        <v>263</v>
      </c>
      <c r="C44" s="27">
        <v>4</v>
      </c>
      <c r="D44" s="236" t="s">
        <v>264</v>
      </c>
      <c r="E44" s="228"/>
      <c r="F44" s="228"/>
      <c r="G44" s="228"/>
      <c r="H44" s="228"/>
      <c r="I44" s="211"/>
      <c r="J44" s="143"/>
      <c r="T44" s="60"/>
      <c r="U44" s="60"/>
      <c r="V44" s="60"/>
      <c r="W44" s="60"/>
      <c r="X44" s="60"/>
    </row>
    <row r="45" spans="1:24" s="59" customFormat="1" x14ac:dyDescent="0.25">
      <c r="A45" s="61">
        <v>10</v>
      </c>
      <c r="B45" s="89" t="s">
        <v>265</v>
      </c>
      <c r="C45" s="27">
        <v>10</v>
      </c>
      <c r="D45" s="236" t="s">
        <v>266</v>
      </c>
      <c r="E45" s="228"/>
      <c r="F45" s="228"/>
      <c r="G45" s="228"/>
      <c r="H45" s="228"/>
      <c r="I45" s="211"/>
      <c r="J45" s="143"/>
      <c r="T45" s="60"/>
      <c r="U45" s="60"/>
      <c r="V45" s="60"/>
      <c r="W45" s="60"/>
      <c r="X45" s="60"/>
    </row>
    <row r="46" spans="1:24" s="59" customFormat="1" ht="37.5" customHeight="1" x14ac:dyDescent="0.25">
      <c r="A46" s="61">
        <v>11</v>
      </c>
      <c r="B46" s="89" t="s">
        <v>267</v>
      </c>
      <c r="C46" s="27">
        <v>4</v>
      </c>
      <c r="D46" s="236" t="s">
        <v>268</v>
      </c>
      <c r="E46" s="228"/>
      <c r="F46" s="228"/>
      <c r="G46" s="228"/>
      <c r="H46" s="228"/>
      <c r="I46" s="211"/>
      <c r="J46" s="143"/>
      <c r="T46" s="60"/>
      <c r="U46" s="60"/>
      <c r="V46" s="60"/>
      <c r="W46" s="60"/>
      <c r="X46" s="60"/>
    </row>
    <row r="47" spans="1:24" s="59" customFormat="1" x14ac:dyDescent="0.25">
      <c r="A47" s="61">
        <v>12</v>
      </c>
      <c r="B47" s="89" t="s">
        <v>269</v>
      </c>
      <c r="C47" s="27">
        <v>10</v>
      </c>
      <c r="D47" s="236" t="s">
        <v>270</v>
      </c>
      <c r="E47" s="228"/>
      <c r="F47" s="228"/>
      <c r="G47" s="228"/>
      <c r="H47" s="228"/>
      <c r="I47" s="211"/>
      <c r="J47" s="143"/>
      <c r="T47" s="60"/>
      <c r="U47" s="60"/>
      <c r="V47" s="60"/>
      <c r="W47" s="60"/>
      <c r="X47" s="60"/>
    </row>
    <row r="48" spans="1:24" s="59" customFormat="1" ht="26.25" customHeight="1" x14ac:dyDescent="0.25">
      <c r="A48" s="62"/>
      <c r="B48" s="28"/>
      <c r="C48" s="28"/>
      <c r="T48" s="60"/>
      <c r="U48" s="60"/>
      <c r="V48" s="60"/>
      <c r="W48" s="60"/>
      <c r="X48" s="60"/>
    </row>
    <row r="49" spans="2:3" x14ac:dyDescent="0.3">
      <c r="B49" s="114" t="s">
        <v>101</v>
      </c>
      <c r="C49" s="124"/>
    </row>
    <row r="50" spans="2:3" x14ac:dyDescent="0.3">
      <c r="B50" s="26" t="s">
        <v>102</v>
      </c>
      <c r="C50" s="202">
        <v>45803</v>
      </c>
    </row>
    <row r="51" spans="2:3" x14ac:dyDescent="0.3">
      <c r="B51" s="26" t="s">
        <v>103</v>
      </c>
      <c r="C51" s="202">
        <v>45827</v>
      </c>
    </row>
    <row r="52" spans="2:3" x14ac:dyDescent="0.3">
      <c r="B52" s="26" t="s">
        <v>104</v>
      </c>
      <c r="C52" s="202">
        <v>45842</v>
      </c>
    </row>
    <row r="53" spans="2:3" x14ac:dyDescent="0.3">
      <c r="B53" s="26" t="s">
        <v>105</v>
      </c>
      <c r="C53" s="202">
        <v>45901</v>
      </c>
    </row>
    <row r="54" spans="2:3" x14ac:dyDescent="0.3">
      <c r="B54" s="26" t="s">
        <v>106</v>
      </c>
      <c r="C54" s="202">
        <v>45943</v>
      </c>
    </row>
    <row r="55" spans="2:3" x14ac:dyDescent="0.3">
      <c r="B55" s="26" t="s">
        <v>107</v>
      </c>
      <c r="C55" s="202">
        <v>45972</v>
      </c>
    </row>
    <row r="56" spans="2:3" x14ac:dyDescent="0.3">
      <c r="B56" s="26" t="s">
        <v>108</v>
      </c>
      <c r="C56" s="202">
        <v>45988</v>
      </c>
    </row>
    <row r="57" spans="2:3" x14ac:dyDescent="0.3">
      <c r="B57" s="26" t="s">
        <v>109</v>
      </c>
      <c r="C57" s="202">
        <v>45989</v>
      </c>
    </row>
    <row r="58" spans="2:3" x14ac:dyDescent="0.3">
      <c r="B58" s="26" t="s">
        <v>110</v>
      </c>
      <c r="C58" s="202">
        <v>46016</v>
      </c>
    </row>
    <row r="59" spans="2:3" x14ac:dyDescent="0.3">
      <c r="B59" s="26" t="s">
        <v>111</v>
      </c>
      <c r="C59" s="202">
        <v>46023</v>
      </c>
    </row>
    <row r="60" spans="2:3" x14ac:dyDescent="0.3">
      <c r="B60" s="26" t="s">
        <v>112</v>
      </c>
      <c r="C60" s="202">
        <v>46041</v>
      </c>
    </row>
    <row r="61" spans="2:3" x14ac:dyDescent="0.3">
      <c r="B61" s="26" t="s">
        <v>113</v>
      </c>
      <c r="C61" s="202">
        <v>46069</v>
      </c>
    </row>
    <row r="62" spans="2:3" x14ac:dyDescent="0.3">
      <c r="B62" s="26" t="s">
        <v>102</v>
      </c>
      <c r="C62" s="202">
        <v>46167</v>
      </c>
    </row>
    <row r="63" spans="2:3" x14ac:dyDescent="0.3">
      <c r="B63" s="26" t="s">
        <v>103</v>
      </c>
      <c r="C63" s="202">
        <v>46192</v>
      </c>
    </row>
    <row r="64" spans="2:3" x14ac:dyDescent="0.3">
      <c r="B64" s="26" t="s">
        <v>104</v>
      </c>
      <c r="C64" s="202">
        <v>46206</v>
      </c>
    </row>
    <row r="65" spans="2:3" x14ac:dyDescent="0.3">
      <c r="B65" s="26" t="s">
        <v>105</v>
      </c>
      <c r="C65" s="202">
        <v>46272</v>
      </c>
    </row>
  </sheetData>
  <mergeCells count="34">
    <mergeCell ref="D44:I44"/>
    <mergeCell ref="D3:E3"/>
    <mergeCell ref="Q3:S3"/>
    <mergeCell ref="J1:L1"/>
    <mergeCell ref="D40:I40"/>
    <mergeCell ref="M1:O1"/>
    <mergeCell ref="D36:I36"/>
    <mergeCell ref="F3:H3"/>
    <mergeCell ref="M2:O2"/>
    <mergeCell ref="D1:E1"/>
    <mergeCell ref="Q1:S1"/>
    <mergeCell ref="M3:O3"/>
    <mergeCell ref="D41:I41"/>
    <mergeCell ref="F2:H2"/>
    <mergeCell ref="T2:X2"/>
    <mergeCell ref="F1:H1"/>
    <mergeCell ref="T1:X1"/>
    <mergeCell ref="T3:X3"/>
    <mergeCell ref="B1:C1"/>
    <mergeCell ref="J3:L3"/>
    <mergeCell ref="Q2:S2"/>
    <mergeCell ref="J2:L2"/>
    <mergeCell ref="D47:I47"/>
    <mergeCell ref="D43:I43"/>
    <mergeCell ref="B2:C2"/>
    <mergeCell ref="D2:E2"/>
    <mergeCell ref="D37:I37"/>
    <mergeCell ref="A35:I35"/>
    <mergeCell ref="D39:I39"/>
    <mergeCell ref="D42:I42"/>
    <mergeCell ref="D38:I38"/>
    <mergeCell ref="D46:I46"/>
    <mergeCell ref="D45:I45"/>
    <mergeCell ref="B3:C3"/>
  </mergeCells>
  <conditionalFormatting sqref="C50:C65">
    <cfRule type="duplicateValues" dxfId="31" priority="37"/>
  </conditionalFormatting>
  <conditionalFormatting sqref="C5:D5">
    <cfRule type="expression" dxfId="30" priority="36">
      <formula>ISNA(VLOOKUP(C5,$C$50:$C$65,1,FALSE))=FALSE</formula>
    </cfRule>
  </conditionalFormatting>
  <conditionalFormatting sqref="C29:H29">
    <cfRule type="expression" dxfId="29" priority="34">
      <formula>ISNA(VLOOKUP(C29,$C$50:$C$65,1,FALSE))=FALSE</formula>
    </cfRule>
  </conditionalFormatting>
  <conditionalFormatting sqref="F7:G7 T8:X8 U9:V12 X9:X12 T13 T18 N19:N22 P19:P22 X23">
    <cfRule type="expression" dxfId="28" priority="13">
      <formula>ISNA(VLOOKUP(F7,$C$52:$C$67,1,FALSE))=FALSE</formula>
    </cfRule>
  </conditionalFormatting>
  <conditionalFormatting sqref="F9:G11">
    <cfRule type="expression" dxfId="27" priority="12">
      <formula>ISNA(VLOOKUP(F9,$C$50:$C$65,1,FALSE))=FALSE</formula>
    </cfRule>
  </conditionalFormatting>
  <conditionalFormatting sqref="F12:G12">
    <cfRule type="expression" dxfId="26" priority="14">
      <formula>ISNA(VLOOKUP(F12,$C$52:$C$67,1,FALSE))=FALSE</formula>
    </cfRule>
  </conditionalFormatting>
  <conditionalFormatting sqref="F28:H28">
    <cfRule type="expression" dxfId="25" priority="31">
      <formula>ISNA(VLOOKUP(F28,$B$46:$B$62,1,FALSE))=FALSE</formula>
    </cfRule>
  </conditionalFormatting>
  <conditionalFormatting sqref="F6:L6">
    <cfRule type="expression" dxfId="24" priority="11">
      <formula>ISNA(VLOOKUP(F6,$C$50:$C$65,1,FALSE))=FALSE</formula>
    </cfRule>
  </conditionalFormatting>
  <conditionalFormatting sqref="F24:L26 B27:M27">
    <cfRule type="expression" dxfId="23" priority="28">
      <formula>ISNA(VLOOKUP(B24,$C$50:$C$65,1,FALSE))=FALSE</formula>
    </cfRule>
  </conditionalFormatting>
  <conditionalFormatting sqref="M6">
    <cfRule type="expression" dxfId="22" priority="5">
      <formula>ISNA(VLOOKUP(M6,$C$52:$C$67,1,FALSE))=FALSE</formula>
    </cfRule>
  </conditionalFormatting>
  <conditionalFormatting sqref="M9:M11">
    <cfRule type="expression" dxfId="21" priority="4">
      <formula>ISNA(VLOOKUP(M9,$C$52:$C$67,1,FALSE))=FALSE</formula>
    </cfRule>
  </conditionalFormatting>
  <conditionalFormatting sqref="M14:M16">
    <cfRule type="expression" dxfId="20" priority="3">
      <formula>ISNA(VLOOKUP(M14,$C$52:$C$67,1,FALSE))=FALSE</formula>
    </cfRule>
  </conditionalFormatting>
  <conditionalFormatting sqref="M19:M21">
    <cfRule type="expression" dxfId="19" priority="2">
      <formula>ISNA(VLOOKUP(M19,$C$52:$C$67,1,FALSE))=FALSE</formula>
    </cfRule>
  </conditionalFormatting>
  <conditionalFormatting sqref="M24:M26">
    <cfRule type="expression" dxfId="18" priority="1">
      <formula>ISNA(VLOOKUP(M24,$C$52:$C$67,1,FALSE))=FALSE</formula>
    </cfRule>
  </conditionalFormatting>
  <conditionalFormatting sqref="N6:N7">
    <cfRule type="expression" dxfId="17" priority="23">
      <formula>ISNA(VLOOKUP(N6,$C$52:$C$67,1,FALSE))=FALSE</formula>
    </cfRule>
  </conditionalFormatting>
  <conditionalFormatting sqref="N9:N12">
    <cfRule type="expression" dxfId="16" priority="26">
      <formula>ISNA(VLOOKUP(N9,$C$52:$C$67,1,FALSE))=FALSE</formula>
    </cfRule>
  </conditionalFormatting>
  <conditionalFormatting sqref="N14:N17">
    <cfRule type="expression" dxfId="15" priority="24">
      <formula>ISNA(VLOOKUP(N14,$C$52:$C$67,1,FALSE))=FALSE</formula>
    </cfRule>
  </conditionalFormatting>
  <conditionalFormatting sqref="N24:N27">
    <cfRule type="expression" dxfId="14" priority="25">
      <formula>ISNA(VLOOKUP(N24,$C$52:$C$67,1,FALSE))=FALSE</formula>
    </cfRule>
  </conditionalFormatting>
  <conditionalFormatting sqref="P6:P7">
    <cfRule type="expression" dxfId="13" priority="19">
      <formula>ISNA(VLOOKUP(P6,$C$52:$C$67,1,FALSE))=FALSE</formula>
    </cfRule>
  </conditionalFormatting>
  <conditionalFormatting sqref="P9:P12">
    <cfRule type="expression" dxfId="12" priority="22">
      <formula>ISNA(VLOOKUP(P9,$C$52:$C$67,1,FALSE))=FALSE</formula>
    </cfRule>
  </conditionalFormatting>
  <conditionalFormatting sqref="P14:P17">
    <cfRule type="expression" dxfId="11" priority="20">
      <formula>ISNA(VLOOKUP(P14,$C$52:$C$67,1,FALSE))=FALSE</formula>
    </cfRule>
  </conditionalFormatting>
  <conditionalFormatting sqref="P24:P27">
    <cfRule type="expression" dxfId="10" priority="21">
      <formula>ISNA(VLOOKUP(P24,$C$52:$C$67,1,FALSE))=FALSE</formula>
    </cfRule>
  </conditionalFormatting>
  <conditionalFormatting sqref="Q6 S6 B6:E7 O6:O22 H7:M7 Q7:S10 B8:D8 M8 I8:I17 J9:L11 Q9:Q11 B9:E12 H9:H12 S11 J12:M12 Q12:S15 B13:D13 M13 J14:L16 Q14:Q16 B14:H17 S16 J17:M17 Q17:S20 B18:C18 M18 E19:L21 Q19:Q21 B19:D23 S21 E22:M22 Q22:S22 B24:E24 Q24:S25 Q24:Q26 O24:O27 B25 D25:E26 B26:C26 S26 Q27:S27 B28:D28 I28:J28 O28:Y28 B29:B30 I29:I30 K29:Y30 D30:H30">
    <cfRule type="expression" dxfId="9" priority="32">
      <formula>ISNA(VLOOKUP(B6,$C$50:$C$65,1,FALSE))=FALSE</formula>
    </cfRule>
  </conditionalFormatting>
  <conditionalFormatting sqref="R6">
    <cfRule type="expression" dxfId="8" priority="10">
      <formula>ISNA(VLOOKUP(R6,$C$52:$C$67,1,FALSE))=FALSE</formula>
    </cfRule>
  </conditionalFormatting>
  <conditionalFormatting sqref="R11">
    <cfRule type="expression" dxfId="7" priority="9">
      <formula>ISNA(VLOOKUP(R11,$C$52:$C$67,1,FALSE))=FALSE</formula>
    </cfRule>
  </conditionalFormatting>
  <conditionalFormatting sqref="R16">
    <cfRule type="expression" dxfId="6" priority="8">
      <formula>ISNA(VLOOKUP(R16,$C$52:$C$67,1,FALSE))=FALSE</formula>
    </cfRule>
  </conditionalFormatting>
  <conditionalFormatting sqref="R21">
    <cfRule type="expression" dxfId="5" priority="7">
      <formula>ISNA(VLOOKUP(R21,$C$52:$C$67,1,FALSE))=FALSE</formula>
    </cfRule>
  </conditionalFormatting>
  <conditionalFormatting sqref="R26">
    <cfRule type="expression" dxfId="4" priority="6">
      <formula>ISNA(VLOOKUP(R26,$C$52:$C$67,1,FALSE))=FALSE</formula>
    </cfRule>
  </conditionalFormatting>
  <conditionalFormatting sqref="T24:X27">
    <cfRule type="expression" dxfId="3" priority="17">
      <formula>ISNA(VLOOKUP(T24,$C$52:$C$67,1,FALSE))=FALSE</formula>
    </cfRule>
  </conditionalFormatting>
  <conditionalFormatting sqref="U6:V7">
    <cfRule type="expression" dxfId="2" priority="18">
      <formula>ISNA(VLOOKUP(U6,$C$52:$C$67,1,FALSE))=FALSE</formula>
    </cfRule>
  </conditionalFormatting>
  <conditionalFormatting sqref="U13:X22">
    <cfRule type="expression" dxfId="1" priority="15">
      <formula>ISNA(VLOOKUP(U13,$C$52:$C$67,1,FALSE))=FALSE</formula>
    </cfRule>
  </conditionalFormatting>
  <conditionalFormatting sqref="X6:X7">
    <cfRule type="expression" dxfId="0" priority="16">
      <formula>ISNA(VLOOKUP(X6,$C$52:$C$67,1,FALSE))=FALSE</formula>
    </cfRule>
  </conditionalFormatting>
  <printOptions horizontalCentered="1" verticalCentered="1"/>
  <pageMargins left="0" right="0" top="0.75" bottom="0.75" header="0.3" footer="0.3"/>
  <pageSetup paperSize="17" scale="89"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E6ACD7A-9744-431F-A995-9F876C0FDEAA}"/>
</file>

<file path=customXml/itemProps2.xml><?xml version="1.0" encoding="utf-8"?>
<ds:datastoreItem xmlns:ds="http://schemas.openxmlformats.org/officeDocument/2006/customXml" ds:itemID="{CC7623A8-F218-4F3A-A9FD-5C1F12226830}"/>
</file>

<file path=customXml/itemProps3.xml><?xml version="1.0" encoding="utf-8"?>
<ds:datastoreItem xmlns:ds="http://schemas.openxmlformats.org/officeDocument/2006/customXml" ds:itemID="{6FE7CD6A-A1BB-4213-A1A2-480E4BABA8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Reporting Due Dates</vt:lpstr>
      <vt:lpstr>FINAL-Production Schedule</vt:lpstr>
      <vt:lpstr>'FINAL-Production Schedule'!Print_Area</vt:lpstr>
      <vt:lpstr>'Reporting Due Dates'!Print_Area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hMetrix</dc:creator>
  <cp:keywords>c55cac66-2934-486f-ac58-76e467d734f1</cp:keywords>
  <cp:lastModifiedBy>Kai-Ing Duh</cp:lastModifiedBy>
  <cp:lastPrinted>2025-06-09T15:39:58Z</cp:lastPrinted>
  <dcterms:created xsi:type="dcterms:W3CDTF">2014-10-27T20:38:52Z</dcterms:created>
  <dcterms:modified xsi:type="dcterms:W3CDTF">2025-06-09T15:50:45Z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3959700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