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November 21 Mtg\"/>
    </mc:Choice>
  </mc:AlternateContent>
  <bookViews>
    <workbookView xWindow="0" yWindow="0" windowWidth="23250" windowHeight="13170"/>
  </bookViews>
  <sheets>
    <sheet name="3d1. State Target RY17" sheetId="3" r:id="rId1"/>
    <sheet name="3d2. Cumulative Improvement" sheetId="1" r:id="rId2"/>
    <sheet name="3d3. CMS Readmission Rates" sheetId="2" r:id="rId3"/>
  </sheets>
  <definedNames>
    <definedName name="_xlnm._FilterDatabase" localSheetId="1" hidden="1">'3d2. Cumulative Improvement'!$A$2:$O$2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H23" i="3"/>
  <c r="D23" i="3"/>
  <c r="H22" i="3"/>
  <c r="D22" i="3"/>
  <c r="H21" i="3"/>
  <c r="D21" i="3"/>
  <c r="E9" i="3"/>
  <c r="E10" i="3" s="1"/>
  <c r="E22" i="3" l="1"/>
  <c r="D9" i="3"/>
  <c r="D12" i="3" s="1"/>
  <c r="D13" i="3" s="1"/>
  <c r="D14" i="3" s="1"/>
  <c r="I9" i="3"/>
  <c r="H9" i="3" s="1"/>
  <c r="J9" i="3" s="1"/>
  <c r="J21" i="3"/>
  <c r="J22" i="3"/>
  <c r="J23" i="3"/>
  <c r="I10" i="3"/>
  <c r="H10" i="3" s="1"/>
  <c r="J10" i="3" s="1"/>
  <c r="E23" i="3"/>
  <c r="E25" i="3" s="1"/>
  <c r="D10" i="3"/>
  <c r="I22" i="3"/>
  <c r="I23" i="3"/>
  <c r="H12" i="3" l="1"/>
  <c r="E26" i="3"/>
  <c r="D25" i="3"/>
  <c r="I25" i="3"/>
  <c r="H13" i="3"/>
  <c r="J12" i="3"/>
  <c r="H14" i="3" l="1"/>
  <c r="J14" i="3" s="1"/>
  <c r="J13" i="3"/>
  <c r="I26" i="3"/>
  <c r="H25" i="3"/>
  <c r="D28" i="3"/>
  <c r="D29" i="3" s="1"/>
  <c r="D30" i="3" s="1"/>
  <c r="D26" i="3"/>
  <c r="J25" i="3" l="1"/>
  <c r="H28" i="3"/>
  <c r="H26" i="3"/>
  <c r="J26" i="3" s="1"/>
  <c r="H29" i="3" l="1"/>
  <c r="J28" i="3"/>
  <c r="H30" i="3" l="1"/>
  <c r="J30" i="3" s="1"/>
  <c r="J29" i="3"/>
  <c r="L52" i="2" l="1"/>
  <c r="J52" i="2"/>
  <c r="H52" i="2"/>
  <c r="F52" i="2"/>
  <c r="D52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J50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3" i="1"/>
  <c r="H50" i="1" s="1"/>
</calcChain>
</file>

<file path=xl/sharedStrings.xml><?xml version="1.0" encoding="utf-8"?>
<sst xmlns="http://schemas.openxmlformats.org/spreadsheetml/2006/main" count="216" uniqueCount="191">
  <si>
    <t>STATE</t>
  </si>
  <si>
    <t>EASTON</t>
  </si>
  <si>
    <t>FT. WASHINGTON</t>
  </si>
  <si>
    <t>PENINSULA REGIONAL</t>
  </si>
  <si>
    <t>CHARLES REGIONAL</t>
  </si>
  <si>
    <t>WASHINGTON ADVENTIST</t>
  </si>
  <si>
    <t>HOLY CROSS</t>
  </si>
  <si>
    <t>MERITUS</t>
  </si>
  <si>
    <t>CARROLL COUNTY</t>
  </si>
  <si>
    <t>HARFORD</t>
  </si>
  <si>
    <t>UNIVERSITY OF MARYLAND</t>
  </si>
  <si>
    <t>FREDERICK MEMORIAL</t>
  </si>
  <si>
    <t>JOHNS HOPKINS</t>
  </si>
  <si>
    <t>ATLANTIC GENERAL</t>
  </si>
  <si>
    <t>HOWARD COUNTY</t>
  </si>
  <si>
    <t>UPPER CHESAPEAKE HEALTH</t>
  </si>
  <si>
    <t>GARRETT COUNTY</t>
  </si>
  <si>
    <t>DORCHESTER</t>
  </si>
  <si>
    <t>GOOD SAMARITAN</t>
  </si>
  <si>
    <t>FRANKLIN SQUARE</t>
  </si>
  <si>
    <t>UNION HOSPITAL  OF CECIL COUNT</t>
  </si>
  <si>
    <t>SUBURBAN</t>
  </si>
  <si>
    <t>HOPKINS BAYVIEW MED CTR</t>
  </si>
  <si>
    <t>UMMC MIDTOWN</t>
  </si>
  <si>
    <t>ANNE ARUNDEL</t>
  </si>
  <si>
    <t>HARBOR</t>
  </si>
  <si>
    <t>SHADY GROVE</t>
  </si>
  <si>
    <t>G.B.M.C.</t>
  </si>
  <si>
    <t>SINAI</t>
  </si>
  <si>
    <t>MERCY</t>
  </si>
  <si>
    <t>BALTIMORE WASHINGTON MEDICAL CENTER</t>
  </si>
  <si>
    <t>UM ST. JOSEPH</t>
  </si>
  <si>
    <t>SOUTHERN MARYLAND</t>
  </si>
  <si>
    <t>ST. AGNES</t>
  </si>
  <si>
    <t>LAUREL REGIONAL</t>
  </si>
  <si>
    <t>REHAB &amp; ORTHO</t>
  </si>
  <si>
    <t>NORTHWEST</t>
  </si>
  <si>
    <t>WESTERN MARYLAND HEALTH SYSTEM</t>
  </si>
  <si>
    <t>PRINCE GEORGE</t>
  </si>
  <si>
    <t>MONTGOMERY GENERAL</t>
  </si>
  <si>
    <t>UNION MEMORIAL</t>
  </si>
  <si>
    <t>CHESTERTOWN</t>
  </si>
  <si>
    <t>DOCTORS COMMUNITY</t>
  </si>
  <si>
    <t>BON SECOURS</t>
  </si>
  <si>
    <t>ST. MARY</t>
  </si>
  <si>
    <t>CALVERT</t>
  </si>
  <si>
    <t>MCCREADY</t>
  </si>
  <si>
    <t>HOSPITAL NAME</t>
  </si>
  <si>
    <t>HOSPITAL ID</t>
  </si>
  <si>
    <t xml:space="preserve">All-Payer % Change from CY13-CY14 YTD </t>
  </si>
  <si>
    <t>*YTD is through August discharges</t>
  </si>
  <si>
    <t>NUMBER OF READMISSIONS CY13 YTD</t>
  </si>
  <si>
    <t>NUMBER OF ELIGIBLE DISCHARGES CY13 YTD*</t>
  </si>
  <si>
    <t xml:space="preserve">CY13 YTD
 RISK ADJUSTED RATE </t>
  </si>
  <si>
    <t xml:space="preserve">CY14 YTD
 RISK ADJUSTED RATE </t>
  </si>
  <si>
    <t>Change in # of Eligible Discharges CY13-CY14 YTD</t>
  </si>
  <si>
    <t xml:space="preserve">MEDICARE % Change from CY13-CY14 YTD </t>
  </si>
  <si>
    <t>Eligible Discharges % change CY13-CY14 YTD</t>
  </si>
  <si>
    <t>Correlation with All Payer% Change</t>
  </si>
  <si>
    <t>PROV</t>
  </si>
  <si>
    <t>Hospital Name</t>
  </si>
  <si>
    <t>Number of Pneumonia Cases</t>
  </si>
  <si>
    <t>Excess Readmission Ratio for Pneumonia</t>
  </si>
  <si>
    <t>Number of Heart Failure Cases</t>
  </si>
  <si>
    <t>Excess Readmission Ratio for Heart Failure</t>
  </si>
  <si>
    <t>Number of Acute Myocardial Infarction Cases</t>
  </si>
  <si>
    <t>Acute Myocardial Infarction Excess Readmission Ratio</t>
  </si>
  <si>
    <t>Number of Hip/Knee Arthroplasty Cases</t>
  </si>
  <si>
    <t>Hip/Knee Arthroplasty Excess Readmission Ratio</t>
  </si>
  <si>
    <t>Number of Chronic Obstructive Pulmonary Disease Cases</t>
  </si>
  <si>
    <t>Chronic Obstructive Pulmonary Disease Excess Readmission Ratio</t>
  </si>
  <si>
    <t>Average</t>
  </si>
  <si>
    <t>210040</t>
  </si>
  <si>
    <t>NORTHWEST HOSPITAL CENTER</t>
  </si>
  <si>
    <t>210051</t>
  </si>
  <si>
    <t>DOCTORS'  COMMUNITY HOSPITAL</t>
  </si>
  <si>
    <t>210012</t>
  </si>
  <si>
    <t>SINAI HOSPITAL OF BALTIMORE</t>
  </si>
  <si>
    <t>210018</t>
  </si>
  <si>
    <t>MEDSTAR MONTGOMERY MEDICAL CENTER</t>
  </si>
  <si>
    <t>210057</t>
  </si>
  <si>
    <t>SHADY GROVE ADVENTIST HOSPITAL</t>
  </si>
  <si>
    <t>210011</t>
  </si>
  <si>
    <t>SAINT AGNES HOSPITAL</t>
  </si>
  <si>
    <t>210035</t>
  </si>
  <si>
    <t>UNIVERSITY OF MD CHARLES REGIONAL  MEDICAL CENTER</t>
  </si>
  <si>
    <t>210054</t>
  </si>
  <si>
    <t>SOUTHERN MARYLAND HOSPITAL CENTER</t>
  </si>
  <si>
    <t>210002</t>
  </si>
  <si>
    <t>UNIVERSITY OF MARYLAND MEDICAL CENTER</t>
  </si>
  <si>
    <t>210030</t>
  </si>
  <si>
    <t>UNIVERSITY OF MD SHORE MEDICAL CTR AT CHESTERTOWN</t>
  </si>
  <si>
    <t>210034</t>
  </si>
  <si>
    <t>MEDSTAR HARBOR HOSPITAL</t>
  </si>
  <si>
    <t>210055</t>
  </si>
  <si>
    <t>LAUREL REGIONAL MEDICAL CENTER</t>
  </si>
  <si>
    <t>210039</t>
  </si>
  <si>
    <t>CALVERT MEMORIAL HOSPITAL</t>
  </si>
  <si>
    <t>210032</t>
  </si>
  <si>
    <t>UNION HOSPITAL OF CECIL COUNTY</t>
  </si>
  <si>
    <t>210003</t>
  </si>
  <si>
    <t>PRINCE GEORGES  HOSPITAL CENTER</t>
  </si>
  <si>
    <t>210008</t>
  </si>
  <si>
    <t>MERCY MEDICAL CENTER INC</t>
  </si>
  <si>
    <t>210029</t>
  </si>
  <si>
    <t>JOHNS HOPKINS BAYVIEW MEDICAL CENTER</t>
  </si>
  <si>
    <t>210043</t>
  </si>
  <si>
    <t>UNIVERITY OF MD BALTO WASHINGTON  MEDICAL CENTER</t>
  </si>
  <si>
    <t>210056</t>
  </si>
  <si>
    <t>MEDSTAR GOOD SAMARITAN HOSPITAL</t>
  </si>
  <si>
    <t>210023</t>
  </si>
  <si>
    <t>ANNE ARUNDEL MEDICAL CENTER</t>
  </si>
  <si>
    <t>210048</t>
  </si>
  <si>
    <t>HOWARD COUNTY GENERAL HOSPITAL</t>
  </si>
  <si>
    <t>210015</t>
  </si>
  <si>
    <t>MEDSTAR FRANKLIN SQUARE MEDICAL CENTER</t>
  </si>
  <si>
    <t>210004</t>
  </si>
  <si>
    <t>HOLY CROSS HOSPITAL</t>
  </si>
  <si>
    <t>210061</t>
  </si>
  <si>
    <t>ATLANTIC GENERAL HOSPITAL</t>
  </si>
  <si>
    <t>210006</t>
  </si>
  <si>
    <t>UNIVERSITY OF MARYLAND HARFORD MEMORIAL HOSPITAL</t>
  </si>
  <si>
    <t>210005</t>
  </si>
  <si>
    <t>FREDERICK MEMORIAL HOSPITAL</t>
  </si>
  <si>
    <t>210033</t>
  </si>
  <si>
    <t>CARROLL HOSPITAL CENTER</t>
  </si>
  <si>
    <t>210037</t>
  </si>
  <si>
    <t>UNIVERSITY OF MD SHORE MEDICAL CENTER AT EASTON</t>
  </si>
  <si>
    <t>210049</t>
  </si>
  <si>
    <t>UNIVERSITY OF M D UPPER CHESAPEAKE MEDICAL CENTER</t>
  </si>
  <si>
    <t>210022</t>
  </si>
  <si>
    <t>SUBURBAN HOSPITAL</t>
  </si>
  <si>
    <t>210027</t>
  </si>
  <si>
    <t>WESTERN MARYLAND REGIONAL MEDICAL CENTER</t>
  </si>
  <si>
    <t>210016</t>
  </si>
  <si>
    <t>WASHINGTON ADVENTIST HOSPITAL</t>
  </si>
  <si>
    <t>210062</t>
  </si>
  <si>
    <t>MEDSTAR SOUTHERN MARYLAND HOSPITAL CENTER</t>
  </si>
  <si>
    <t>210028</t>
  </si>
  <si>
    <t>MEDSTAR SAINT MARY'S HOSPITAL</t>
  </si>
  <si>
    <t>210017</t>
  </si>
  <si>
    <t>GARRETT COUNTY MEMORIAL HOSPITAL</t>
  </si>
  <si>
    <t>210044</t>
  </si>
  <si>
    <t>GREATER BALTIMORE MEDICAL CENTER</t>
  </si>
  <si>
    <t>210024</t>
  </si>
  <si>
    <t>MEDSTAR UNION MEMORIAL HOSPITAL</t>
  </si>
  <si>
    <t>210007</t>
  </si>
  <si>
    <t>SAINT JOSEPH MEDICAL CENTER</t>
  </si>
  <si>
    <t>210063</t>
  </si>
  <si>
    <t>UNIVERSITY OF MARYLAND ST JOSEPH MEDICAL CENTER</t>
  </si>
  <si>
    <t>210001</t>
  </si>
  <si>
    <t>MERITUS MEDICAL CENTER</t>
  </si>
  <si>
    <t>210019</t>
  </si>
  <si>
    <t>PENINSULA REGIONAL MEDICAL CENTER</t>
  </si>
  <si>
    <t>210060</t>
  </si>
  <si>
    <t>FORT WASHINGTON HOSPITAL</t>
  </si>
  <si>
    <t>210009</t>
  </si>
  <si>
    <t>JOHNS HOPKINS HOSPITAL, THE</t>
  </si>
  <si>
    <t>210013</t>
  </si>
  <si>
    <t>BON SECOURS HOSPITAL</t>
  </si>
  <si>
    <t>210038</t>
  </si>
  <si>
    <t>UNIVERSITY OF MD MEDICAL CENTER MIDTOWN CAMPUS</t>
  </si>
  <si>
    <t>210045</t>
  </si>
  <si>
    <t>EDWARD MCCREADY MEMORIAL HOSPITAL</t>
  </si>
  <si>
    <t>210058</t>
  </si>
  <si>
    <t>UNIV OF MD REHABILITATION &amp;  ORTHOPAEDIC INSTITUTE</t>
  </si>
  <si>
    <t>210064</t>
  </si>
  <si>
    <t>LEVINDALE HEBREW GERIATRIC CENTER AND HOSPITAL</t>
  </si>
  <si>
    <t>Scenario 1: Last Year's National Change carried forward</t>
  </si>
  <si>
    <t>CMMI National</t>
  </si>
  <si>
    <t>CMMI Maryland</t>
  </si>
  <si>
    <t>MD- US Difference</t>
  </si>
  <si>
    <t>Admissions</t>
  </si>
  <si>
    <t>Readmissions</t>
  </si>
  <si>
    <t>% Readmissions</t>
  </si>
  <si>
    <t>Percent Change in Rate of Readmits</t>
  </si>
  <si>
    <t>FY2012</t>
  </si>
  <si>
    <t>FY2013</t>
  </si>
  <si>
    <t>FY 2014</t>
  </si>
  <si>
    <t>FY2015</t>
  </si>
  <si>
    <t>CY2015</t>
  </si>
  <si>
    <t>FY2016</t>
  </si>
  <si>
    <t>FY2017</t>
  </si>
  <si>
    <t>FY2018</t>
  </si>
  <si>
    <t>Assumption</t>
  </si>
  <si>
    <t>Result for Maryland</t>
  </si>
  <si>
    <t>Scenario 2: Average of the Last 2 years carried forward</t>
  </si>
  <si>
    <t>3d2. CY2014 Improvement Results &amp; Impact on RY17 Goal</t>
  </si>
  <si>
    <t>TABLE 3d1: Alternative Modeling for State Readmission Targets</t>
  </si>
  <si>
    <t>Percent of Hospitals Above National Average</t>
  </si>
  <si>
    <t xml:space="preserve">3d3. CMS Readmission Rates for FY2015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</si>
</sst>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0.0%"/>
  </numFmts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rgb="FFFF0000"/>
      <name val="MS Sans Serif"/>
      <family val="2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CD6BE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10" fontId="0" fillId="0" borderId="0" xfId="0" applyNumberFormat="1"/>
    <xf numFmtId="0" fontId="5" fillId="4" borderId="1" xfId="0" applyNumberFormat="1" applyFont="1" applyFill="1" applyBorder="1" applyAlignment="1" applyProtection="1">
      <alignment horizontal="right" wrapText="1"/>
    </xf>
    <xf numFmtId="0" fontId="5" fillId="4" borderId="1" xfId="0" applyNumberFormat="1" applyFont="1" applyFill="1" applyBorder="1" applyAlignment="1" applyProtection="1">
      <alignment horizontal="left" wrapText="1"/>
    </xf>
    <xf numFmtId="10" fontId="6" fillId="2" borderId="1" xfId="0" applyNumberFormat="1" applyFont="1" applyFill="1" applyBorder="1" applyAlignment="1" applyProtection="1">
      <alignment horizontal="center" wrapText="1"/>
    </xf>
    <xf numFmtId="10" fontId="7" fillId="3" borderId="1" xfId="0" applyNumberFormat="1" applyFont="1" applyFill="1" applyBorder="1" applyAlignment="1" applyProtection="1">
      <alignment horizontal="center" wrapText="1"/>
    </xf>
    <xf numFmtId="10" fontId="6" fillId="6" borderId="1" xfId="1" applyNumberFormat="1" applyFont="1" applyFill="1" applyBorder="1" applyAlignment="1" applyProtection="1">
      <alignment horizontal="center"/>
    </xf>
    <xf numFmtId="10" fontId="6" fillId="2" borderId="1" xfId="1" applyNumberFormat="1" applyFont="1" applyFill="1" applyBorder="1" applyAlignment="1" applyProtection="1">
      <alignment horizontal="center"/>
    </xf>
    <xf numFmtId="10" fontId="6" fillId="5" borderId="1" xfId="1" applyNumberFormat="1" applyFont="1" applyFill="1" applyBorder="1" applyAlignment="1" applyProtection="1">
      <alignment horizontal="center"/>
    </xf>
    <xf numFmtId="164" fontId="7" fillId="2" borderId="1" xfId="0" applyNumberFormat="1" applyFont="1" applyFill="1" applyBorder="1" applyAlignment="1" applyProtection="1">
      <alignment horizontal="center" wrapText="1"/>
    </xf>
    <xf numFmtId="1" fontId="7" fillId="3" borderId="1" xfId="0" applyNumberFormat="1" applyFont="1" applyFill="1" applyBorder="1" applyAlignment="1" applyProtection="1">
      <alignment horizontal="center" wrapText="1"/>
    </xf>
    <xf numFmtId="0" fontId="5" fillId="4" borderId="3" xfId="0" applyNumberFormat="1" applyFont="1" applyFill="1" applyBorder="1" applyAlignment="1" applyProtection="1">
      <alignment horizontal="right" wrapText="1"/>
    </xf>
    <xf numFmtId="0" fontId="5" fillId="4" borderId="3" xfId="0" applyNumberFormat="1" applyFont="1" applyFill="1" applyBorder="1" applyAlignment="1" applyProtection="1">
      <alignment horizontal="left" wrapText="1"/>
    </xf>
    <xf numFmtId="164" fontId="7" fillId="2" borderId="3" xfId="0" applyNumberFormat="1" applyFont="1" applyFill="1" applyBorder="1" applyAlignment="1" applyProtection="1">
      <alignment horizontal="center" wrapText="1"/>
    </xf>
    <xf numFmtId="10" fontId="6" fillId="2" borderId="3" xfId="0" applyNumberFormat="1" applyFont="1" applyFill="1" applyBorder="1" applyAlignment="1" applyProtection="1">
      <alignment horizontal="center" wrapText="1"/>
    </xf>
    <xf numFmtId="10" fontId="7" fillId="3" borderId="3" xfId="0" applyNumberFormat="1" applyFont="1" applyFill="1" applyBorder="1" applyAlignment="1" applyProtection="1">
      <alignment horizontal="center" wrapText="1"/>
    </xf>
    <xf numFmtId="1" fontId="7" fillId="3" borderId="3" xfId="0" applyNumberFormat="1" applyFont="1" applyFill="1" applyBorder="1" applyAlignment="1" applyProtection="1">
      <alignment horizontal="center" wrapText="1"/>
    </xf>
    <xf numFmtId="10" fontId="6" fillId="6" borderId="3" xfId="1" applyNumberFormat="1" applyFont="1" applyFill="1" applyBorder="1" applyAlignment="1" applyProtection="1">
      <alignment horizontal="center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10" fontId="8" fillId="4" borderId="4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right" wrapText="1"/>
    </xf>
    <xf numFmtId="0" fontId="5" fillId="4" borderId="5" xfId="0" applyNumberFormat="1" applyFont="1" applyFill="1" applyBorder="1" applyAlignment="1" applyProtection="1">
      <alignment horizontal="left" wrapText="1"/>
    </xf>
    <xf numFmtId="164" fontId="7" fillId="2" borderId="5" xfId="0" applyNumberFormat="1" applyFont="1" applyFill="1" applyBorder="1" applyAlignment="1" applyProtection="1">
      <alignment horizontal="center" wrapText="1"/>
    </xf>
    <xf numFmtId="10" fontId="6" fillId="2" borderId="5" xfId="0" applyNumberFormat="1" applyFont="1" applyFill="1" applyBorder="1" applyAlignment="1" applyProtection="1">
      <alignment horizontal="center" wrapText="1"/>
    </xf>
    <xf numFmtId="10" fontId="7" fillId="3" borderId="5" xfId="0" applyNumberFormat="1" applyFont="1" applyFill="1" applyBorder="1" applyAlignment="1" applyProtection="1">
      <alignment horizontal="center" wrapText="1"/>
    </xf>
    <xf numFmtId="1" fontId="7" fillId="3" borderId="5" xfId="0" applyNumberFormat="1" applyFont="1" applyFill="1" applyBorder="1" applyAlignment="1" applyProtection="1">
      <alignment horizontal="center" wrapText="1"/>
    </xf>
    <xf numFmtId="10" fontId="6" fillId="5" borderId="5" xfId="1" applyNumberFormat="1" applyFont="1" applyFill="1" applyBorder="1" applyAlignment="1" applyProtection="1">
      <alignment horizontal="center"/>
    </xf>
    <xf numFmtId="164" fontId="4" fillId="2" borderId="7" xfId="0" applyNumberFormat="1" applyFont="1" applyFill="1" applyBorder="1" applyAlignment="1" applyProtection="1">
      <alignment horizontal="center" wrapText="1"/>
    </xf>
    <xf numFmtId="10" fontId="5" fillId="2" borderId="7" xfId="0" applyNumberFormat="1" applyFont="1" applyFill="1" applyBorder="1" applyAlignment="1" applyProtection="1">
      <alignment horizontal="center" wrapText="1"/>
    </xf>
    <xf numFmtId="10" fontId="4" fillId="3" borderId="7" xfId="0" applyNumberFormat="1" applyFont="1" applyFill="1" applyBorder="1" applyAlignment="1" applyProtection="1">
      <alignment horizontal="center" wrapText="1"/>
    </xf>
    <xf numFmtId="1" fontId="4" fillId="3" borderId="7" xfId="0" applyNumberFormat="1" applyFont="1" applyFill="1" applyBorder="1" applyAlignment="1" applyProtection="1">
      <alignment horizontal="center" wrapText="1"/>
    </xf>
    <xf numFmtId="10" fontId="4" fillId="2" borderId="7" xfId="0" applyNumberFormat="1" applyFont="1" applyFill="1" applyBorder="1" applyAlignment="1" applyProtection="1">
      <alignment horizontal="center" wrapText="1"/>
    </xf>
    <xf numFmtId="9" fontId="7" fillId="3" borderId="3" xfId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 wrapText="1"/>
    </xf>
    <xf numFmtId="10" fontId="5" fillId="0" borderId="0" xfId="0" applyNumberFormat="1" applyFont="1" applyFill="1" applyBorder="1" applyAlignment="1" applyProtection="1">
      <alignment horizontal="center" wrapText="1"/>
    </xf>
    <xf numFmtId="10" fontId="4" fillId="0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Fill="1" applyBorder="1" applyAlignment="1" applyProtection="1">
      <alignment horizontal="center" wrapText="1"/>
    </xf>
    <xf numFmtId="43" fontId="7" fillId="0" borderId="3" xfId="2" applyFont="1" applyFill="1" applyBorder="1" applyAlignment="1" applyProtection="1">
      <alignment horizontal="center" wrapText="1"/>
    </xf>
    <xf numFmtId="43" fontId="4" fillId="0" borderId="0" xfId="2" applyFont="1" applyFill="1" applyBorder="1" applyAlignment="1" applyProtection="1">
      <alignment horizontal="center" wrapText="1"/>
    </xf>
    <xf numFmtId="0" fontId="0" fillId="0" borderId="0" xfId="0" applyFill="1"/>
    <xf numFmtId="0" fontId="2" fillId="0" borderId="0" xfId="3"/>
    <xf numFmtId="0" fontId="9" fillId="0" borderId="0" xfId="3" applyFont="1"/>
    <xf numFmtId="0" fontId="13" fillId="7" borderId="8" xfId="4" applyNumberFormat="1" applyFont="1" applyFill="1" applyBorder="1" applyAlignment="1">
      <alignment horizontal="center" wrapText="1"/>
    </xf>
    <xf numFmtId="43" fontId="9" fillId="0" borderId="0" xfId="6" applyFont="1"/>
    <xf numFmtId="0" fontId="11" fillId="0" borderId="0" xfId="5" applyBorder="1"/>
    <xf numFmtId="2" fontId="11" fillId="0" borderId="0" xfId="5" applyNumberFormat="1" applyBorder="1"/>
    <xf numFmtId="0" fontId="10" fillId="0" borderId="0" xfId="3" applyFont="1"/>
    <xf numFmtId="9" fontId="10" fillId="0" borderId="0" xfId="1" applyFont="1"/>
    <xf numFmtId="0" fontId="1" fillId="0" borderId="0" xfId="7"/>
    <xf numFmtId="0" fontId="15" fillId="0" borderId="0" xfId="7" applyFont="1"/>
    <xf numFmtId="0" fontId="16" fillId="0" borderId="0" xfId="7" applyFont="1"/>
    <xf numFmtId="0" fontId="17" fillId="0" borderId="2" xfId="7" applyFont="1" applyBorder="1"/>
    <xf numFmtId="0" fontId="17" fillId="0" borderId="2" xfId="7" applyFont="1" applyBorder="1" applyAlignment="1">
      <alignment horizontal="center" vertical="center" wrapText="1"/>
    </xf>
    <xf numFmtId="0" fontId="17" fillId="0" borderId="2" xfId="7" applyFont="1" applyFill="1" applyBorder="1" applyAlignment="1">
      <alignment horizontal="center" vertical="center" wrapText="1"/>
    </xf>
    <xf numFmtId="3" fontId="17" fillId="0" borderId="2" xfId="7" applyNumberFormat="1" applyFont="1" applyBorder="1" applyAlignment="1">
      <alignment horizontal="right"/>
    </xf>
    <xf numFmtId="10" fontId="17" fillId="0" borderId="2" xfId="7" applyNumberFormat="1" applyFont="1" applyBorder="1" applyAlignment="1">
      <alignment horizontal="right"/>
    </xf>
    <xf numFmtId="10" fontId="17" fillId="8" borderId="2" xfId="7" applyNumberFormat="1" applyFont="1" applyFill="1" applyBorder="1" applyAlignment="1">
      <alignment horizontal="right"/>
    </xf>
    <xf numFmtId="166" fontId="16" fillId="0" borderId="2" xfId="8" applyNumberFormat="1" applyFont="1" applyBorder="1"/>
    <xf numFmtId="0" fontId="17" fillId="0" borderId="2" xfId="7" applyFont="1" applyFill="1" applyBorder="1"/>
    <xf numFmtId="3" fontId="16" fillId="0" borderId="2" xfId="7" applyNumberFormat="1" applyFont="1" applyBorder="1"/>
    <xf numFmtId="164" fontId="16" fillId="0" borderId="2" xfId="9" applyNumberFormat="1" applyFont="1" applyBorder="1"/>
    <xf numFmtId="0" fontId="17" fillId="0" borderId="9" xfId="7" applyFont="1" applyFill="1" applyBorder="1"/>
    <xf numFmtId="3" fontId="16" fillId="0" borderId="10" xfId="7" applyNumberFormat="1" applyFont="1" applyBorder="1"/>
    <xf numFmtId="164" fontId="16" fillId="0" borderId="10" xfId="9" applyNumberFormat="1" applyFont="1" applyBorder="1"/>
    <xf numFmtId="10" fontId="17" fillId="0" borderId="10" xfId="7" applyNumberFormat="1" applyFont="1" applyBorder="1" applyAlignment="1">
      <alignment horizontal="right"/>
    </xf>
    <xf numFmtId="166" fontId="16" fillId="0" borderId="11" xfId="8" applyNumberFormat="1" applyFont="1" applyBorder="1"/>
    <xf numFmtId="10" fontId="16" fillId="0" borderId="2" xfId="8" applyNumberFormat="1" applyFont="1" applyBorder="1"/>
    <xf numFmtId="10" fontId="16" fillId="9" borderId="2" xfId="8" applyNumberFormat="1" applyFont="1" applyFill="1" applyBorder="1"/>
    <xf numFmtId="3" fontId="19" fillId="0" borderId="2" xfId="7" applyNumberFormat="1" applyFont="1" applyBorder="1"/>
    <xf numFmtId="164" fontId="19" fillId="0" borderId="2" xfId="9" applyNumberFormat="1" applyFont="1" applyBorder="1"/>
    <xf numFmtId="10" fontId="16" fillId="6" borderId="2" xfId="8" applyNumberFormat="1" applyFont="1" applyFill="1" applyBorder="1"/>
    <xf numFmtId="10" fontId="1" fillId="0" borderId="0" xfId="7" applyNumberFormat="1"/>
    <xf numFmtId="0" fontId="20" fillId="0" borderId="2" xfId="7" applyFont="1" applyFill="1" applyBorder="1"/>
    <xf numFmtId="10" fontId="19" fillId="0" borderId="2" xfId="7" applyNumberFormat="1" applyFont="1" applyBorder="1"/>
    <xf numFmtId="0" fontId="1" fillId="0" borderId="2" xfId="7" applyBorder="1"/>
    <xf numFmtId="0" fontId="20" fillId="0" borderId="0" xfId="7" applyFont="1" applyFill="1" applyBorder="1"/>
    <xf numFmtId="3" fontId="19" fillId="0" borderId="0" xfId="7" applyNumberFormat="1" applyFont="1" applyBorder="1"/>
    <xf numFmtId="164" fontId="19" fillId="0" borderId="0" xfId="9" applyNumberFormat="1" applyFont="1" applyBorder="1"/>
    <xf numFmtId="10" fontId="16" fillId="0" borderId="0" xfId="8" applyNumberFormat="1" applyFont="1" applyBorder="1"/>
    <xf numFmtId="10" fontId="19" fillId="0" borderId="0" xfId="7" applyNumberFormat="1" applyFont="1" applyBorder="1"/>
    <xf numFmtId="0" fontId="1" fillId="0" borderId="0" xfId="7" applyBorder="1"/>
    <xf numFmtId="166" fontId="16" fillId="0" borderId="0" xfId="8" applyNumberFormat="1" applyFont="1" applyBorder="1"/>
    <xf numFmtId="166" fontId="19" fillId="0" borderId="0" xfId="8" applyNumberFormat="1" applyFont="1" applyBorder="1"/>
    <xf numFmtId="0" fontId="16" fillId="0" borderId="0" xfId="7" applyFont="1" applyFill="1"/>
    <xf numFmtId="10" fontId="16" fillId="0" borderId="0" xfId="8" applyNumberFormat="1" applyFont="1" applyFill="1"/>
    <xf numFmtId="10" fontId="16" fillId="0" borderId="0" xfId="7" applyNumberFormat="1" applyFont="1" applyFill="1"/>
    <xf numFmtId="10" fontId="16" fillId="6" borderId="0" xfId="8" applyNumberFormat="1" applyFont="1" applyFill="1"/>
    <xf numFmtId="166" fontId="18" fillId="0" borderId="0" xfId="1" applyNumberFormat="1" applyFont="1"/>
    <xf numFmtId="0" fontId="16" fillId="9" borderId="12" xfId="7" applyFont="1" applyFill="1" applyBorder="1" applyAlignment="1">
      <alignment horizontal="center"/>
    </xf>
    <xf numFmtId="0" fontId="16" fillId="9" borderId="13" xfId="7" applyFont="1" applyFill="1" applyBorder="1" applyAlignment="1">
      <alignment horizontal="center"/>
    </xf>
    <xf numFmtId="0" fontId="16" fillId="6" borderId="14" xfId="7" applyFont="1" applyFill="1" applyBorder="1" applyAlignment="1">
      <alignment horizontal="center"/>
    </xf>
    <xf numFmtId="0" fontId="16" fillId="6" borderId="15" xfId="7" applyFont="1" applyFill="1" applyBorder="1" applyAlignment="1">
      <alignment horizontal="center"/>
    </xf>
    <xf numFmtId="0" fontId="17" fillId="0" borderId="2" xfId="7" applyFont="1" applyBorder="1" applyAlignment="1">
      <alignment horizontal="center"/>
    </xf>
    <xf numFmtId="0" fontId="17" fillId="0" borderId="9" xfId="7" applyFont="1" applyBorder="1" applyAlignment="1">
      <alignment horizontal="center"/>
    </xf>
    <xf numFmtId="0" fontId="17" fillId="0" borderId="10" xfId="7" applyFont="1" applyBorder="1" applyAlignment="1">
      <alignment horizontal="center"/>
    </xf>
    <xf numFmtId="0" fontId="17" fillId="0" borderId="11" xfId="7" applyFont="1" applyBorder="1" applyAlignment="1">
      <alignment horizontal="center"/>
    </xf>
    <xf numFmtId="0" fontId="17" fillId="0" borderId="2" xfId="7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 applyProtection="1">
      <alignment horizontal="center"/>
    </xf>
    <xf numFmtId="0" fontId="5" fillId="4" borderId="7" xfId="0" applyNumberFormat="1" applyFont="1" applyFill="1" applyBorder="1" applyAlignment="1" applyProtection="1">
      <alignment horizontal="center"/>
    </xf>
    <xf numFmtId="0" fontId="12" fillId="7" borderId="1" xfId="4" quotePrefix="1" applyNumberFormat="1" applyFont="1" applyFill="1" applyBorder="1" applyAlignment="1">
      <alignment horizontal="center" vertical="center" wrapText="1"/>
    </xf>
    <xf numFmtId="0" fontId="12" fillId="7" borderId="1" xfId="4" applyNumberFormat="1" applyFont="1" applyFill="1" applyBorder="1" applyAlignment="1">
      <alignment horizontal="center" vertical="center" wrapText="1"/>
    </xf>
    <xf numFmtId="165" fontId="12" fillId="7" borderId="1" xfId="4" applyNumberFormat="1" applyFont="1" applyFill="1" applyBorder="1" applyAlignment="1">
      <alignment horizontal="center" vertical="center" wrapText="1"/>
    </xf>
    <xf numFmtId="0" fontId="14" fillId="0" borderId="0" xfId="7" applyFont="1" applyFill="1" applyAlignment="1">
      <alignment horizontal="left"/>
    </xf>
    <xf numFmtId="0" fontId="21" fillId="0" borderId="16" xfId="0" applyFont="1" applyFill="1" applyBorder="1" applyAlignment="1">
      <alignment horizontal="left"/>
    </xf>
    <xf numFmtId="0" fontId="11" fillId="0" borderId="1" xfId="5" applyBorder="1" applyAlignment="1">
      <alignment wrapText="1"/>
    </xf>
    <xf numFmtId="2" fontId="11" fillId="0" borderId="1" xfId="5" applyNumberFormat="1" applyBorder="1" applyAlignment="1">
      <alignment wrapText="1"/>
    </xf>
    <xf numFmtId="43" fontId="9" fillId="0" borderId="0" xfId="6" applyFont="1" applyAlignment="1">
      <alignment wrapText="1"/>
    </xf>
    <xf numFmtId="0" fontId="2" fillId="0" borderId="0" xfId="3" applyAlignment="1">
      <alignment wrapText="1"/>
    </xf>
    <xf numFmtId="0" fontId="22" fillId="0" borderId="0" xfId="3" applyFont="1" applyFill="1" applyAlignment="1">
      <alignment horizontal="left"/>
    </xf>
  </cellXfs>
  <cellStyles count="10">
    <cellStyle name="Comma" xfId="2" builtinId="3"/>
    <cellStyle name="Comma 2" xfId="6"/>
    <cellStyle name="Comma 3" xfId="9"/>
    <cellStyle name="Normal" xfId="0" builtinId="0"/>
    <cellStyle name="Normal 10" xfId="5"/>
    <cellStyle name="Normal 2" xfId="3"/>
    <cellStyle name="Normal 3" xfId="7"/>
    <cellStyle name="Normal 3 3" xfId="4"/>
    <cellStyle name="Percent" xfId="1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50" zoomScaleNormal="50" workbookViewId="0">
      <selection sqref="A1:J1"/>
    </sheetView>
  </sheetViews>
  <sheetFormatPr defaultRowHeight="15" x14ac:dyDescent="0.25"/>
  <cols>
    <col min="1" max="1" width="21" style="50" customWidth="1"/>
    <col min="2" max="2" width="20" style="50" customWidth="1"/>
    <col min="3" max="3" width="23.85546875" style="50" customWidth="1"/>
    <col min="4" max="4" width="28.85546875" style="50" customWidth="1"/>
    <col min="5" max="5" width="24.7109375" style="50" customWidth="1"/>
    <col min="6" max="6" width="20.85546875" style="50" customWidth="1"/>
    <col min="7" max="7" width="25.85546875" style="50" customWidth="1"/>
    <col min="8" max="8" width="29.7109375" style="50" customWidth="1"/>
    <col min="9" max="9" width="21.5703125" style="50" customWidth="1"/>
    <col min="10" max="10" width="28.28515625" style="50" customWidth="1"/>
    <col min="11" max="11" width="20.28515625" style="50" hidden="1" customWidth="1"/>
    <col min="12" max="12" width="20.42578125" style="50" customWidth="1"/>
    <col min="13" max="13" width="10.28515625" style="50" customWidth="1"/>
    <col min="14" max="14" width="8.85546875" style="50"/>
    <col min="15" max="19" width="26.28515625" style="50" customWidth="1"/>
    <col min="20" max="24" width="24.5703125" style="50" customWidth="1"/>
    <col min="25" max="256" width="8.85546875" style="50"/>
    <col min="257" max="257" width="25.28515625" style="50" customWidth="1"/>
    <col min="258" max="258" width="20" style="50" customWidth="1"/>
    <col min="259" max="259" width="21.28515625" style="50" customWidth="1"/>
    <col min="260" max="260" width="23.140625" style="50" customWidth="1"/>
    <col min="261" max="261" width="24.7109375" style="50" customWidth="1"/>
    <col min="262" max="262" width="30.5703125" style="50" customWidth="1"/>
    <col min="263" max="263" width="25.85546875" style="50" customWidth="1"/>
    <col min="264" max="264" width="25.7109375" style="50" customWidth="1"/>
    <col min="265" max="265" width="23.5703125" style="50" customWidth="1"/>
    <col min="266" max="266" width="28.28515625" style="50" customWidth="1"/>
    <col min="267" max="267" width="20.28515625" style="50" customWidth="1"/>
    <col min="268" max="268" width="20.42578125" style="50" customWidth="1"/>
    <col min="269" max="269" width="10.28515625" style="50" customWidth="1"/>
    <col min="270" max="512" width="8.85546875" style="50"/>
    <col min="513" max="513" width="25.28515625" style="50" customWidth="1"/>
    <col min="514" max="514" width="20" style="50" customWidth="1"/>
    <col min="515" max="515" width="21.28515625" style="50" customWidth="1"/>
    <col min="516" max="516" width="23.140625" style="50" customWidth="1"/>
    <col min="517" max="517" width="24.7109375" style="50" customWidth="1"/>
    <col min="518" max="518" width="30.5703125" style="50" customWidth="1"/>
    <col min="519" max="519" width="25.85546875" style="50" customWidth="1"/>
    <col min="520" max="520" width="25.7109375" style="50" customWidth="1"/>
    <col min="521" max="521" width="23.5703125" style="50" customWidth="1"/>
    <col min="522" max="522" width="28.28515625" style="50" customWidth="1"/>
    <col min="523" max="523" width="20.28515625" style="50" customWidth="1"/>
    <col min="524" max="524" width="20.42578125" style="50" customWidth="1"/>
    <col min="525" max="525" width="10.28515625" style="50" customWidth="1"/>
    <col min="526" max="768" width="8.85546875" style="50"/>
    <col min="769" max="769" width="25.28515625" style="50" customWidth="1"/>
    <col min="770" max="770" width="20" style="50" customWidth="1"/>
    <col min="771" max="771" width="21.28515625" style="50" customWidth="1"/>
    <col min="772" max="772" width="23.140625" style="50" customWidth="1"/>
    <col min="773" max="773" width="24.7109375" style="50" customWidth="1"/>
    <col min="774" max="774" width="30.5703125" style="50" customWidth="1"/>
    <col min="775" max="775" width="25.85546875" style="50" customWidth="1"/>
    <col min="776" max="776" width="25.7109375" style="50" customWidth="1"/>
    <col min="777" max="777" width="23.5703125" style="50" customWidth="1"/>
    <col min="778" max="778" width="28.28515625" style="50" customWidth="1"/>
    <col min="779" max="779" width="20.28515625" style="50" customWidth="1"/>
    <col min="780" max="780" width="20.42578125" style="50" customWidth="1"/>
    <col min="781" max="781" width="10.28515625" style="50" customWidth="1"/>
    <col min="782" max="1024" width="8.85546875" style="50"/>
    <col min="1025" max="1025" width="25.28515625" style="50" customWidth="1"/>
    <col min="1026" max="1026" width="20" style="50" customWidth="1"/>
    <col min="1027" max="1027" width="21.28515625" style="50" customWidth="1"/>
    <col min="1028" max="1028" width="23.140625" style="50" customWidth="1"/>
    <col min="1029" max="1029" width="24.7109375" style="50" customWidth="1"/>
    <col min="1030" max="1030" width="30.5703125" style="50" customWidth="1"/>
    <col min="1031" max="1031" width="25.85546875" style="50" customWidth="1"/>
    <col min="1032" max="1032" width="25.7109375" style="50" customWidth="1"/>
    <col min="1033" max="1033" width="23.5703125" style="50" customWidth="1"/>
    <col min="1034" max="1034" width="28.28515625" style="50" customWidth="1"/>
    <col min="1035" max="1035" width="20.28515625" style="50" customWidth="1"/>
    <col min="1036" max="1036" width="20.42578125" style="50" customWidth="1"/>
    <col min="1037" max="1037" width="10.28515625" style="50" customWidth="1"/>
    <col min="1038" max="1280" width="8.85546875" style="50"/>
    <col min="1281" max="1281" width="25.28515625" style="50" customWidth="1"/>
    <col min="1282" max="1282" width="20" style="50" customWidth="1"/>
    <col min="1283" max="1283" width="21.28515625" style="50" customWidth="1"/>
    <col min="1284" max="1284" width="23.140625" style="50" customWidth="1"/>
    <col min="1285" max="1285" width="24.7109375" style="50" customWidth="1"/>
    <col min="1286" max="1286" width="30.5703125" style="50" customWidth="1"/>
    <col min="1287" max="1287" width="25.85546875" style="50" customWidth="1"/>
    <col min="1288" max="1288" width="25.7109375" style="50" customWidth="1"/>
    <col min="1289" max="1289" width="23.5703125" style="50" customWidth="1"/>
    <col min="1290" max="1290" width="28.28515625" style="50" customWidth="1"/>
    <col min="1291" max="1291" width="20.28515625" style="50" customWidth="1"/>
    <col min="1292" max="1292" width="20.42578125" style="50" customWidth="1"/>
    <col min="1293" max="1293" width="10.28515625" style="50" customWidth="1"/>
    <col min="1294" max="1536" width="8.85546875" style="50"/>
    <col min="1537" max="1537" width="25.28515625" style="50" customWidth="1"/>
    <col min="1538" max="1538" width="20" style="50" customWidth="1"/>
    <col min="1539" max="1539" width="21.28515625" style="50" customWidth="1"/>
    <col min="1540" max="1540" width="23.140625" style="50" customWidth="1"/>
    <col min="1541" max="1541" width="24.7109375" style="50" customWidth="1"/>
    <col min="1542" max="1542" width="30.5703125" style="50" customWidth="1"/>
    <col min="1543" max="1543" width="25.85546875" style="50" customWidth="1"/>
    <col min="1544" max="1544" width="25.7109375" style="50" customWidth="1"/>
    <col min="1545" max="1545" width="23.5703125" style="50" customWidth="1"/>
    <col min="1546" max="1546" width="28.28515625" style="50" customWidth="1"/>
    <col min="1547" max="1547" width="20.28515625" style="50" customWidth="1"/>
    <col min="1548" max="1548" width="20.42578125" style="50" customWidth="1"/>
    <col min="1549" max="1549" width="10.28515625" style="50" customWidth="1"/>
    <col min="1550" max="1792" width="8.85546875" style="50"/>
    <col min="1793" max="1793" width="25.28515625" style="50" customWidth="1"/>
    <col min="1794" max="1794" width="20" style="50" customWidth="1"/>
    <col min="1795" max="1795" width="21.28515625" style="50" customWidth="1"/>
    <col min="1796" max="1796" width="23.140625" style="50" customWidth="1"/>
    <col min="1797" max="1797" width="24.7109375" style="50" customWidth="1"/>
    <col min="1798" max="1798" width="30.5703125" style="50" customWidth="1"/>
    <col min="1799" max="1799" width="25.85546875" style="50" customWidth="1"/>
    <col min="1800" max="1800" width="25.7109375" style="50" customWidth="1"/>
    <col min="1801" max="1801" width="23.5703125" style="50" customWidth="1"/>
    <col min="1802" max="1802" width="28.28515625" style="50" customWidth="1"/>
    <col min="1803" max="1803" width="20.28515625" style="50" customWidth="1"/>
    <col min="1804" max="1804" width="20.42578125" style="50" customWidth="1"/>
    <col min="1805" max="1805" width="10.28515625" style="50" customWidth="1"/>
    <col min="1806" max="2048" width="8.85546875" style="50"/>
    <col min="2049" max="2049" width="25.28515625" style="50" customWidth="1"/>
    <col min="2050" max="2050" width="20" style="50" customWidth="1"/>
    <col min="2051" max="2051" width="21.28515625" style="50" customWidth="1"/>
    <col min="2052" max="2052" width="23.140625" style="50" customWidth="1"/>
    <col min="2053" max="2053" width="24.7109375" style="50" customWidth="1"/>
    <col min="2054" max="2054" width="30.5703125" style="50" customWidth="1"/>
    <col min="2055" max="2055" width="25.85546875" style="50" customWidth="1"/>
    <col min="2056" max="2056" width="25.7109375" style="50" customWidth="1"/>
    <col min="2057" max="2057" width="23.5703125" style="50" customWidth="1"/>
    <col min="2058" max="2058" width="28.28515625" style="50" customWidth="1"/>
    <col min="2059" max="2059" width="20.28515625" style="50" customWidth="1"/>
    <col min="2060" max="2060" width="20.42578125" style="50" customWidth="1"/>
    <col min="2061" max="2061" width="10.28515625" style="50" customWidth="1"/>
    <col min="2062" max="2304" width="8.85546875" style="50"/>
    <col min="2305" max="2305" width="25.28515625" style="50" customWidth="1"/>
    <col min="2306" max="2306" width="20" style="50" customWidth="1"/>
    <col min="2307" max="2307" width="21.28515625" style="50" customWidth="1"/>
    <col min="2308" max="2308" width="23.140625" style="50" customWidth="1"/>
    <col min="2309" max="2309" width="24.7109375" style="50" customWidth="1"/>
    <col min="2310" max="2310" width="30.5703125" style="50" customWidth="1"/>
    <col min="2311" max="2311" width="25.85546875" style="50" customWidth="1"/>
    <col min="2312" max="2312" width="25.7109375" style="50" customWidth="1"/>
    <col min="2313" max="2313" width="23.5703125" style="50" customWidth="1"/>
    <col min="2314" max="2314" width="28.28515625" style="50" customWidth="1"/>
    <col min="2315" max="2315" width="20.28515625" style="50" customWidth="1"/>
    <col min="2316" max="2316" width="20.42578125" style="50" customWidth="1"/>
    <col min="2317" max="2317" width="10.28515625" style="50" customWidth="1"/>
    <col min="2318" max="2560" width="8.85546875" style="50"/>
    <col min="2561" max="2561" width="25.28515625" style="50" customWidth="1"/>
    <col min="2562" max="2562" width="20" style="50" customWidth="1"/>
    <col min="2563" max="2563" width="21.28515625" style="50" customWidth="1"/>
    <col min="2564" max="2564" width="23.140625" style="50" customWidth="1"/>
    <col min="2565" max="2565" width="24.7109375" style="50" customWidth="1"/>
    <col min="2566" max="2566" width="30.5703125" style="50" customWidth="1"/>
    <col min="2567" max="2567" width="25.85546875" style="50" customWidth="1"/>
    <col min="2568" max="2568" width="25.7109375" style="50" customWidth="1"/>
    <col min="2569" max="2569" width="23.5703125" style="50" customWidth="1"/>
    <col min="2570" max="2570" width="28.28515625" style="50" customWidth="1"/>
    <col min="2571" max="2571" width="20.28515625" style="50" customWidth="1"/>
    <col min="2572" max="2572" width="20.42578125" style="50" customWidth="1"/>
    <col min="2573" max="2573" width="10.28515625" style="50" customWidth="1"/>
    <col min="2574" max="2816" width="8.85546875" style="50"/>
    <col min="2817" max="2817" width="25.28515625" style="50" customWidth="1"/>
    <col min="2818" max="2818" width="20" style="50" customWidth="1"/>
    <col min="2819" max="2819" width="21.28515625" style="50" customWidth="1"/>
    <col min="2820" max="2820" width="23.140625" style="50" customWidth="1"/>
    <col min="2821" max="2821" width="24.7109375" style="50" customWidth="1"/>
    <col min="2822" max="2822" width="30.5703125" style="50" customWidth="1"/>
    <col min="2823" max="2823" width="25.85546875" style="50" customWidth="1"/>
    <col min="2824" max="2824" width="25.7109375" style="50" customWidth="1"/>
    <col min="2825" max="2825" width="23.5703125" style="50" customWidth="1"/>
    <col min="2826" max="2826" width="28.28515625" style="50" customWidth="1"/>
    <col min="2827" max="2827" width="20.28515625" style="50" customWidth="1"/>
    <col min="2828" max="2828" width="20.42578125" style="50" customWidth="1"/>
    <col min="2829" max="2829" width="10.28515625" style="50" customWidth="1"/>
    <col min="2830" max="3072" width="8.85546875" style="50"/>
    <col min="3073" max="3073" width="25.28515625" style="50" customWidth="1"/>
    <col min="3074" max="3074" width="20" style="50" customWidth="1"/>
    <col min="3075" max="3075" width="21.28515625" style="50" customWidth="1"/>
    <col min="3076" max="3076" width="23.140625" style="50" customWidth="1"/>
    <col min="3077" max="3077" width="24.7109375" style="50" customWidth="1"/>
    <col min="3078" max="3078" width="30.5703125" style="50" customWidth="1"/>
    <col min="3079" max="3079" width="25.85546875" style="50" customWidth="1"/>
    <col min="3080" max="3080" width="25.7109375" style="50" customWidth="1"/>
    <col min="3081" max="3081" width="23.5703125" style="50" customWidth="1"/>
    <col min="3082" max="3082" width="28.28515625" style="50" customWidth="1"/>
    <col min="3083" max="3083" width="20.28515625" style="50" customWidth="1"/>
    <col min="3084" max="3084" width="20.42578125" style="50" customWidth="1"/>
    <col min="3085" max="3085" width="10.28515625" style="50" customWidth="1"/>
    <col min="3086" max="3328" width="8.85546875" style="50"/>
    <col min="3329" max="3329" width="25.28515625" style="50" customWidth="1"/>
    <col min="3330" max="3330" width="20" style="50" customWidth="1"/>
    <col min="3331" max="3331" width="21.28515625" style="50" customWidth="1"/>
    <col min="3332" max="3332" width="23.140625" style="50" customWidth="1"/>
    <col min="3333" max="3333" width="24.7109375" style="50" customWidth="1"/>
    <col min="3334" max="3334" width="30.5703125" style="50" customWidth="1"/>
    <col min="3335" max="3335" width="25.85546875" style="50" customWidth="1"/>
    <col min="3336" max="3336" width="25.7109375" style="50" customWidth="1"/>
    <col min="3337" max="3337" width="23.5703125" style="50" customWidth="1"/>
    <col min="3338" max="3338" width="28.28515625" style="50" customWidth="1"/>
    <col min="3339" max="3339" width="20.28515625" style="50" customWidth="1"/>
    <col min="3340" max="3340" width="20.42578125" style="50" customWidth="1"/>
    <col min="3341" max="3341" width="10.28515625" style="50" customWidth="1"/>
    <col min="3342" max="3584" width="8.85546875" style="50"/>
    <col min="3585" max="3585" width="25.28515625" style="50" customWidth="1"/>
    <col min="3586" max="3586" width="20" style="50" customWidth="1"/>
    <col min="3587" max="3587" width="21.28515625" style="50" customWidth="1"/>
    <col min="3588" max="3588" width="23.140625" style="50" customWidth="1"/>
    <col min="3589" max="3589" width="24.7109375" style="50" customWidth="1"/>
    <col min="3590" max="3590" width="30.5703125" style="50" customWidth="1"/>
    <col min="3591" max="3591" width="25.85546875" style="50" customWidth="1"/>
    <col min="3592" max="3592" width="25.7109375" style="50" customWidth="1"/>
    <col min="3593" max="3593" width="23.5703125" style="50" customWidth="1"/>
    <col min="3594" max="3594" width="28.28515625" style="50" customWidth="1"/>
    <col min="3595" max="3595" width="20.28515625" style="50" customWidth="1"/>
    <col min="3596" max="3596" width="20.42578125" style="50" customWidth="1"/>
    <col min="3597" max="3597" width="10.28515625" style="50" customWidth="1"/>
    <col min="3598" max="3840" width="8.85546875" style="50"/>
    <col min="3841" max="3841" width="25.28515625" style="50" customWidth="1"/>
    <col min="3842" max="3842" width="20" style="50" customWidth="1"/>
    <col min="3843" max="3843" width="21.28515625" style="50" customWidth="1"/>
    <col min="3844" max="3844" width="23.140625" style="50" customWidth="1"/>
    <col min="3845" max="3845" width="24.7109375" style="50" customWidth="1"/>
    <col min="3846" max="3846" width="30.5703125" style="50" customWidth="1"/>
    <col min="3847" max="3847" width="25.85546875" style="50" customWidth="1"/>
    <col min="3848" max="3848" width="25.7109375" style="50" customWidth="1"/>
    <col min="3849" max="3849" width="23.5703125" style="50" customWidth="1"/>
    <col min="3850" max="3850" width="28.28515625" style="50" customWidth="1"/>
    <col min="3851" max="3851" width="20.28515625" style="50" customWidth="1"/>
    <col min="3852" max="3852" width="20.42578125" style="50" customWidth="1"/>
    <col min="3853" max="3853" width="10.28515625" style="50" customWidth="1"/>
    <col min="3854" max="4096" width="8.85546875" style="50"/>
    <col min="4097" max="4097" width="25.28515625" style="50" customWidth="1"/>
    <col min="4098" max="4098" width="20" style="50" customWidth="1"/>
    <col min="4099" max="4099" width="21.28515625" style="50" customWidth="1"/>
    <col min="4100" max="4100" width="23.140625" style="50" customWidth="1"/>
    <col min="4101" max="4101" width="24.7109375" style="50" customWidth="1"/>
    <col min="4102" max="4102" width="30.5703125" style="50" customWidth="1"/>
    <col min="4103" max="4103" width="25.85546875" style="50" customWidth="1"/>
    <col min="4104" max="4104" width="25.7109375" style="50" customWidth="1"/>
    <col min="4105" max="4105" width="23.5703125" style="50" customWidth="1"/>
    <col min="4106" max="4106" width="28.28515625" style="50" customWidth="1"/>
    <col min="4107" max="4107" width="20.28515625" style="50" customWidth="1"/>
    <col min="4108" max="4108" width="20.42578125" style="50" customWidth="1"/>
    <col min="4109" max="4109" width="10.28515625" style="50" customWidth="1"/>
    <col min="4110" max="4352" width="8.85546875" style="50"/>
    <col min="4353" max="4353" width="25.28515625" style="50" customWidth="1"/>
    <col min="4354" max="4354" width="20" style="50" customWidth="1"/>
    <col min="4355" max="4355" width="21.28515625" style="50" customWidth="1"/>
    <col min="4356" max="4356" width="23.140625" style="50" customWidth="1"/>
    <col min="4357" max="4357" width="24.7109375" style="50" customWidth="1"/>
    <col min="4358" max="4358" width="30.5703125" style="50" customWidth="1"/>
    <col min="4359" max="4359" width="25.85546875" style="50" customWidth="1"/>
    <col min="4360" max="4360" width="25.7109375" style="50" customWidth="1"/>
    <col min="4361" max="4361" width="23.5703125" style="50" customWidth="1"/>
    <col min="4362" max="4362" width="28.28515625" style="50" customWidth="1"/>
    <col min="4363" max="4363" width="20.28515625" style="50" customWidth="1"/>
    <col min="4364" max="4364" width="20.42578125" style="50" customWidth="1"/>
    <col min="4365" max="4365" width="10.28515625" style="50" customWidth="1"/>
    <col min="4366" max="4608" width="8.85546875" style="50"/>
    <col min="4609" max="4609" width="25.28515625" style="50" customWidth="1"/>
    <col min="4610" max="4610" width="20" style="50" customWidth="1"/>
    <col min="4611" max="4611" width="21.28515625" style="50" customWidth="1"/>
    <col min="4612" max="4612" width="23.140625" style="50" customWidth="1"/>
    <col min="4613" max="4613" width="24.7109375" style="50" customWidth="1"/>
    <col min="4614" max="4614" width="30.5703125" style="50" customWidth="1"/>
    <col min="4615" max="4615" width="25.85546875" style="50" customWidth="1"/>
    <col min="4616" max="4616" width="25.7109375" style="50" customWidth="1"/>
    <col min="4617" max="4617" width="23.5703125" style="50" customWidth="1"/>
    <col min="4618" max="4618" width="28.28515625" style="50" customWidth="1"/>
    <col min="4619" max="4619" width="20.28515625" style="50" customWidth="1"/>
    <col min="4620" max="4620" width="20.42578125" style="50" customWidth="1"/>
    <col min="4621" max="4621" width="10.28515625" style="50" customWidth="1"/>
    <col min="4622" max="4864" width="8.85546875" style="50"/>
    <col min="4865" max="4865" width="25.28515625" style="50" customWidth="1"/>
    <col min="4866" max="4866" width="20" style="50" customWidth="1"/>
    <col min="4867" max="4867" width="21.28515625" style="50" customWidth="1"/>
    <col min="4868" max="4868" width="23.140625" style="50" customWidth="1"/>
    <col min="4869" max="4869" width="24.7109375" style="50" customWidth="1"/>
    <col min="4870" max="4870" width="30.5703125" style="50" customWidth="1"/>
    <col min="4871" max="4871" width="25.85546875" style="50" customWidth="1"/>
    <col min="4872" max="4872" width="25.7109375" style="50" customWidth="1"/>
    <col min="4873" max="4873" width="23.5703125" style="50" customWidth="1"/>
    <col min="4874" max="4874" width="28.28515625" style="50" customWidth="1"/>
    <col min="4875" max="4875" width="20.28515625" style="50" customWidth="1"/>
    <col min="4876" max="4876" width="20.42578125" style="50" customWidth="1"/>
    <col min="4877" max="4877" width="10.28515625" style="50" customWidth="1"/>
    <col min="4878" max="5120" width="8.85546875" style="50"/>
    <col min="5121" max="5121" width="25.28515625" style="50" customWidth="1"/>
    <col min="5122" max="5122" width="20" style="50" customWidth="1"/>
    <col min="5123" max="5123" width="21.28515625" style="50" customWidth="1"/>
    <col min="5124" max="5124" width="23.140625" style="50" customWidth="1"/>
    <col min="5125" max="5125" width="24.7109375" style="50" customWidth="1"/>
    <col min="5126" max="5126" width="30.5703125" style="50" customWidth="1"/>
    <col min="5127" max="5127" width="25.85546875" style="50" customWidth="1"/>
    <col min="5128" max="5128" width="25.7109375" style="50" customWidth="1"/>
    <col min="5129" max="5129" width="23.5703125" style="50" customWidth="1"/>
    <col min="5130" max="5130" width="28.28515625" style="50" customWidth="1"/>
    <col min="5131" max="5131" width="20.28515625" style="50" customWidth="1"/>
    <col min="5132" max="5132" width="20.42578125" style="50" customWidth="1"/>
    <col min="5133" max="5133" width="10.28515625" style="50" customWidth="1"/>
    <col min="5134" max="5376" width="8.85546875" style="50"/>
    <col min="5377" max="5377" width="25.28515625" style="50" customWidth="1"/>
    <col min="5378" max="5378" width="20" style="50" customWidth="1"/>
    <col min="5379" max="5379" width="21.28515625" style="50" customWidth="1"/>
    <col min="5380" max="5380" width="23.140625" style="50" customWidth="1"/>
    <col min="5381" max="5381" width="24.7109375" style="50" customWidth="1"/>
    <col min="5382" max="5382" width="30.5703125" style="50" customWidth="1"/>
    <col min="5383" max="5383" width="25.85546875" style="50" customWidth="1"/>
    <col min="5384" max="5384" width="25.7109375" style="50" customWidth="1"/>
    <col min="5385" max="5385" width="23.5703125" style="50" customWidth="1"/>
    <col min="5386" max="5386" width="28.28515625" style="50" customWidth="1"/>
    <col min="5387" max="5387" width="20.28515625" style="50" customWidth="1"/>
    <col min="5388" max="5388" width="20.42578125" style="50" customWidth="1"/>
    <col min="5389" max="5389" width="10.28515625" style="50" customWidth="1"/>
    <col min="5390" max="5632" width="8.85546875" style="50"/>
    <col min="5633" max="5633" width="25.28515625" style="50" customWidth="1"/>
    <col min="5634" max="5634" width="20" style="50" customWidth="1"/>
    <col min="5635" max="5635" width="21.28515625" style="50" customWidth="1"/>
    <col min="5636" max="5636" width="23.140625" style="50" customWidth="1"/>
    <col min="5637" max="5637" width="24.7109375" style="50" customWidth="1"/>
    <col min="5638" max="5638" width="30.5703125" style="50" customWidth="1"/>
    <col min="5639" max="5639" width="25.85546875" style="50" customWidth="1"/>
    <col min="5640" max="5640" width="25.7109375" style="50" customWidth="1"/>
    <col min="5641" max="5641" width="23.5703125" style="50" customWidth="1"/>
    <col min="5642" max="5642" width="28.28515625" style="50" customWidth="1"/>
    <col min="5643" max="5643" width="20.28515625" style="50" customWidth="1"/>
    <col min="5644" max="5644" width="20.42578125" style="50" customWidth="1"/>
    <col min="5645" max="5645" width="10.28515625" style="50" customWidth="1"/>
    <col min="5646" max="5888" width="8.85546875" style="50"/>
    <col min="5889" max="5889" width="25.28515625" style="50" customWidth="1"/>
    <col min="5890" max="5890" width="20" style="50" customWidth="1"/>
    <col min="5891" max="5891" width="21.28515625" style="50" customWidth="1"/>
    <col min="5892" max="5892" width="23.140625" style="50" customWidth="1"/>
    <col min="5893" max="5893" width="24.7109375" style="50" customWidth="1"/>
    <col min="5894" max="5894" width="30.5703125" style="50" customWidth="1"/>
    <col min="5895" max="5895" width="25.85546875" style="50" customWidth="1"/>
    <col min="5896" max="5896" width="25.7109375" style="50" customWidth="1"/>
    <col min="5897" max="5897" width="23.5703125" style="50" customWidth="1"/>
    <col min="5898" max="5898" width="28.28515625" style="50" customWidth="1"/>
    <col min="5899" max="5899" width="20.28515625" style="50" customWidth="1"/>
    <col min="5900" max="5900" width="20.42578125" style="50" customWidth="1"/>
    <col min="5901" max="5901" width="10.28515625" style="50" customWidth="1"/>
    <col min="5902" max="6144" width="8.85546875" style="50"/>
    <col min="6145" max="6145" width="25.28515625" style="50" customWidth="1"/>
    <col min="6146" max="6146" width="20" style="50" customWidth="1"/>
    <col min="6147" max="6147" width="21.28515625" style="50" customWidth="1"/>
    <col min="6148" max="6148" width="23.140625" style="50" customWidth="1"/>
    <col min="6149" max="6149" width="24.7109375" style="50" customWidth="1"/>
    <col min="6150" max="6150" width="30.5703125" style="50" customWidth="1"/>
    <col min="6151" max="6151" width="25.85546875" style="50" customWidth="1"/>
    <col min="6152" max="6152" width="25.7109375" style="50" customWidth="1"/>
    <col min="6153" max="6153" width="23.5703125" style="50" customWidth="1"/>
    <col min="6154" max="6154" width="28.28515625" style="50" customWidth="1"/>
    <col min="6155" max="6155" width="20.28515625" style="50" customWidth="1"/>
    <col min="6156" max="6156" width="20.42578125" style="50" customWidth="1"/>
    <col min="6157" max="6157" width="10.28515625" style="50" customWidth="1"/>
    <col min="6158" max="6400" width="8.85546875" style="50"/>
    <col min="6401" max="6401" width="25.28515625" style="50" customWidth="1"/>
    <col min="6402" max="6402" width="20" style="50" customWidth="1"/>
    <col min="6403" max="6403" width="21.28515625" style="50" customWidth="1"/>
    <col min="6404" max="6404" width="23.140625" style="50" customWidth="1"/>
    <col min="6405" max="6405" width="24.7109375" style="50" customWidth="1"/>
    <col min="6406" max="6406" width="30.5703125" style="50" customWidth="1"/>
    <col min="6407" max="6407" width="25.85546875" style="50" customWidth="1"/>
    <col min="6408" max="6408" width="25.7109375" style="50" customWidth="1"/>
    <col min="6409" max="6409" width="23.5703125" style="50" customWidth="1"/>
    <col min="6410" max="6410" width="28.28515625" style="50" customWidth="1"/>
    <col min="6411" max="6411" width="20.28515625" style="50" customWidth="1"/>
    <col min="6412" max="6412" width="20.42578125" style="50" customWidth="1"/>
    <col min="6413" max="6413" width="10.28515625" style="50" customWidth="1"/>
    <col min="6414" max="6656" width="8.85546875" style="50"/>
    <col min="6657" max="6657" width="25.28515625" style="50" customWidth="1"/>
    <col min="6658" max="6658" width="20" style="50" customWidth="1"/>
    <col min="6659" max="6659" width="21.28515625" style="50" customWidth="1"/>
    <col min="6660" max="6660" width="23.140625" style="50" customWidth="1"/>
    <col min="6661" max="6661" width="24.7109375" style="50" customWidth="1"/>
    <col min="6662" max="6662" width="30.5703125" style="50" customWidth="1"/>
    <col min="6663" max="6663" width="25.85546875" style="50" customWidth="1"/>
    <col min="6664" max="6664" width="25.7109375" style="50" customWidth="1"/>
    <col min="6665" max="6665" width="23.5703125" style="50" customWidth="1"/>
    <col min="6666" max="6666" width="28.28515625" style="50" customWidth="1"/>
    <col min="6667" max="6667" width="20.28515625" style="50" customWidth="1"/>
    <col min="6668" max="6668" width="20.42578125" style="50" customWidth="1"/>
    <col min="6669" max="6669" width="10.28515625" style="50" customWidth="1"/>
    <col min="6670" max="6912" width="8.85546875" style="50"/>
    <col min="6913" max="6913" width="25.28515625" style="50" customWidth="1"/>
    <col min="6914" max="6914" width="20" style="50" customWidth="1"/>
    <col min="6915" max="6915" width="21.28515625" style="50" customWidth="1"/>
    <col min="6916" max="6916" width="23.140625" style="50" customWidth="1"/>
    <col min="6917" max="6917" width="24.7109375" style="50" customWidth="1"/>
    <col min="6918" max="6918" width="30.5703125" style="50" customWidth="1"/>
    <col min="6919" max="6919" width="25.85546875" style="50" customWidth="1"/>
    <col min="6920" max="6920" width="25.7109375" style="50" customWidth="1"/>
    <col min="6921" max="6921" width="23.5703125" style="50" customWidth="1"/>
    <col min="6922" max="6922" width="28.28515625" style="50" customWidth="1"/>
    <col min="6923" max="6923" width="20.28515625" style="50" customWidth="1"/>
    <col min="6924" max="6924" width="20.42578125" style="50" customWidth="1"/>
    <col min="6925" max="6925" width="10.28515625" style="50" customWidth="1"/>
    <col min="6926" max="7168" width="8.85546875" style="50"/>
    <col min="7169" max="7169" width="25.28515625" style="50" customWidth="1"/>
    <col min="7170" max="7170" width="20" style="50" customWidth="1"/>
    <col min="7171" max="7171" width="21.28515625" style="50" customWidth="1"/>
    <col min="7172" max="7172" width="23.140625" style="50" customWidth="1"/>
    <col min="7173" max="7173" width="24.7109375" style="50" customWidth="1"/>
    <col min="7174" max="7174" width="30.5703125" style="50" customWidth="1"/>
    <col min="7175" max="7175" width="25.85546875" style="50" customWidth="1"/>
    <col min="7176" max="7176" width="25.7109375" style="50" customWidth="1"/>
    <col min="7177" max="7177" width="23.5703125" style="50" customWidth="1"/>
    <col min="7178" max="7178" width="28.28515625" style="50" customWidth="1"/>
    <col min="7179" max="7179" width="20.28515625" style="50" customWidth="1"/>
    <col min="7180" max="7180" width="20.42578125" style="50" customWidth="1"/>
    <col min="7181" max="7181" width="10.28515625" style="50" customWidth="1"/>
    <col min="7182" max="7424" width="8.85546875" style="50"/>
    <col min="7425" max="7425" width="25.28515625" style="50" customWidth="1"/>
    <col min="7426" max="7426" width="20" style="50" customWidth="1"/>
    <col min="7427" max="7427" width="21.28515625" style="50" customWidth="1"/>
    <col min="7428" max="7428" width="23.140625" style="50" customWidth="1"/>
    <col min="7429" max="7429" width="24.7109375" style="50" customWidth="1"/>
    <col min="7430" max="7430" width="30.5703125" style="50" customWidth="1"/>
    <col min="7431" max="7431" width="25.85546875" style="50" customWidth="1"/>
    <col min="7432" max="7432" width="25.7109375" style="50" customWidth="1"/>
    <col min="7433" max="7433" width="23.5703125" style="50" customWidth="1"/>
    <col min="7434" max="7434" width="28.28515625" style="50" customWidth="1"/>
    <col min="7435" max="7435" width="20.28515625" style="50" customWidth="1"/>
    <col min="7436" max="7436" width="20.42578125" style="50" customWidth="1"/>
    <col min="7437" max="7437" width="10.28515625" style="50" customWidth="1"/>
    <col min="7438" max="7680" width="8.85546875" style="50"/>
    <col min="7681" max="7681" width="25.28515625" style="50" customWidth="1"/>
    <col min="7682" max="7682" width="20" style="50" customWidth="1"/>
    <col min="7683" max="7683" width="21.28515625" style="50" customWidth="1"/>
    <col min="7684" max="7684" width="23.140625" style="50" customWidth="1"/>
    <col min="7685" max="7685" width="24.7109375" style="50" customWidth="1"/>
    <col min="7686" max="7686" width="30.5703125" style="50" customWidth="1"/>
    <col min="7687" max="7687" width="25.85546875" style="50" customWidth="1"/>
    <col min="7688" max="7688" width="25.7109375" style="50" customWidth="1"/>
    <col min="7689" max="7689" width="23.5703125" style="50" customWidth="1"/>
    <col min="7690" max="7690" width="28.28515625" style="50" customWidth="1"/>
    <col min="7691" max="7691" width="20.28515625" style="50" customWidth="1"/>
    <col min="7692" max="7692" width="20.42578125" style="50" customWidth="1"/>
    <col min="7693" max="7693" width="10.28515625" style="50" customWidth="1"/>
    <col min="7694" max="7936" width="8.85546875" style="50"/>
    <col min="7937" max="7937" width="25.28515625" style="50" customWidth="1"/>
    <col min="7938" max="7938" width="20" style="50" customWidth="1"/>
    <col min="7939" max="7939" width="21.28515625" style="50" customWidth="1"/>
    <col min="7940" max="7940" width="23.140625" style="50" customWidth="1"/>
    <col min="7941" max="7941" width="24.7109375" style="50" customWidth="1"/>
    <col min="7942" max="7942" width="30.5703125" style="50" customWidth="1"/>
    <col min="7943" max="7943" width="25.85546875" style="50" customWidth="1"/>
    <col min="7944" max="7944" width="25.7109375" style="50" customWidth="1"/>
    <col min="7945" max="7945" width="23.5703125" style="50" customWidth="1"/>
    <col min="7946" max="7946" width="28.28515625" style="50" customWidth="1"/>
    <col min="7947" max="7947" width="20.28515625" style="50" customWidth="1"/>
    <col min="7948" max="7948" width="20.42578125" style="50" customWidth="1"/>
    <col min="7949" max="7949" width="10.28515625" style="50" customWidth="1"/>
    <col min="7950" max="8192" width="8.85546875" style="50"/>
    <col min="8193" max="8193" width="25.28515625" style="50" customWidth="1"/>
    <col min="8194" max="8194" width="20" style="50" customWidth="1"/>
    <col min="8195" max="8195" width="21.28515625" style="50" customWidth="1"/>
    <col min="8196" max="8196" width="23.140625" style="50" customWidth="1"/>
    <col min="8197" max="8197" width="24.7109375" style="50" customWidth="1"/>
    <col min="8198" max="8198" width="30.5703125" style="50" customWidth="1"/>
    <col min="8199" max="8199" width="25.85546875" style="50" customWidth="1"/>
    <col min="8200" max="8200" width="25.7109375" style="50" customWidth="1"/>
    <col min="8201" max="8201" width="23.5703125" style="50" customWidth="1"/>
    <col min="8202" max="8202" width="28.28515625" style="50" customWidth="1"/>
    <col min="8203" max="8203" width="20.28515625" style="50" customWidth="1"/>
    <col min="8204" max="8204" width="20.42578125" style="50" customWidth="1"/>
    <col min="8205" max="8205" width="10.28515625" style="50" customWidth="1"/>
    <col min="8206" max="8448" width="8.85546875" style="50"/>
    <col min="8449" max="8449" width="25.28515625" style="50" customWidth="1"/>
    <col min="8450" max="8450" width="20" style="50" customWidth="1"/>
    <col min="8451" max="8451" width="21.28515625" style="50" customWidth="1"/>
    <col min="8452" max="8452" width="23.140625" style="50" customWidth="1"/>
    <col min="8453" max="8453" width="24.7109375" style="50" customWidth="1"/>
    <col min="8454" max="8454" width="30.5703125" style="50" customWidth="1"/>
    <col min="8455" max="8455" width="25.85546875" style="50" customWidth="1"/>
    <col min="8456" max="8456" width="25.7109375" style="50" customWidth="1"/>
    <col min="8457" max="8457" width="23.5703125" style="50" customWidth="1"/>
    <col min="8458" max="8458" width="28.28515625" style="50" customWidth="1"/>
    <col min="8459" max="8459" width="20.28515625" style="50" customWidth="1"/>
    <col min="8460" max="8460" width="20.42578125" style="50" customWidth="1"/>
    <col min="8461" max="8461" width="10.28515625" style="50" customWidth="1"/>
    <col min="8462" max="8704" width="8.85546875" style="50"/>
    <col min="8705" max="8705" width="25.28515625" style="50" customWidth="1"/>
    <col min="8706" max="8706" width="20" style="50" customWidth="1"/>
    <col min="8707" max="8707" width="21.28515625" style="50" customWidth="1"/>
    <col min="8708" max="8708" width="23.140625" style="50" customWidth="1"/>
    <col min="8709" max="8709" width="24.7109375" style="50" customWidth="1"/>
    <col min="8710" max="8710" width="30.5703125" style="50" customWidth="1"/>
    <col min="8711" max="8711" width="25.85546875" style="50" customWidth="1"/>
    <col min="8712" max="8712" width="25.7109375" style="50" customWidth="1"/>
    <col min="8713" max="8713" width="23.5703125" style="50" customWidth="1"/>
    <col min="8714" max="8714" width="28.28515625" style="50" customWidth="1"/>
    <col min="8715" max="8715" width="20.28515625" style="50" customWidth="1"/>
    <col min="8716" max="8716" width="20.42578125" style="50" customWidth="1"/>
    <col min="8717" max="8717" width="10.28515625" style="50" customWidth="1"/>
    <col min="8718" max="8960" width="8.85546875" style="50"/>
    <col min="8961" max="8961" width="25.28515625" style="50" customWidth="1"/>
    <col min="8962" max="8962" width="20" style="50" customWidth="1"/>
    <col min="8963" max="8963" width="21.28515625" style="50" customWidth="1"/>
    <col min="8964" max="8964" width="23.140625" style="50" customWidth="1"/>
    <col min="8965" max="8965" width="24.7109375" style="50" customWidth="1"/>
    <col min="8966" max="8966" width="30.5703125" style="50" customWidth="1"/>
    <col min="8967" max="8967" width="25.85546875" style="50" customWidth="1"/>
    <col min="8968" max="8968" width="25.7109375" style="50" customWidth="1"/>
    <col min="8969" max="8969" width="23.5703125" style="50" customWidth="1"/>
    <col min="8970" max="8970" width="28.28515625" style="50" customWidth="1"/>
    <col min="8971" max="8971" width="20.28515625" style="50" customWidth="1"/>
    <col min="8972" max="8972" width="20.42578125" style="50" customWidth="1"/>
    <col min="8973" max="8973" width="10.28515625" style="50" customWidth="1"/>
    <col min="8974" max="9216" width="8.85546875" style="50"/>
    <col min="9217" max="9217" width="25.28515625" style="50" customWidth="1"/>
    <col min="9218" max="9218" width="20" style="50" customWidth="1"/>
    <col min="9219" max="9219" width="21.28515625" style="50" customWidth="1"/>
    <col min="9220" max="9220" width="23.140625" style="50" customWidth="1"/>
    <col min="9221" max="9221" width="24.7109375" style="50" customWidth="1"/>
    <col min="9222" max="9222" width="30.5703125" style="50" customWidth="1"/>
    <col min="9223" max="9223" width="25.85546875" style="50" customWidth="1"/>
    <col min="9224" max="9224" width="25.7109375" style="50" customWidth="1"/>
    <col min="9225" max="9225" width="23.5703125" style="50" customWidth="1"/>
    <col min="9226" max="9226" width="28.28515625" style="50" customWidth="1"/>
    <col min="9227" max="9227" width="20.28515625" style="50" customWidth="1"/>
    <col min="9228" max="9228" width="20.42578125" style="50" customWidth="1"/>
    <col min="9229" max="9229" width="10.28515625" style="50" customWidth="1"/>
    <col min="9230" max="9472" width="8.85546875" style="50"/>
    <col min="9473" max="9473" width="25.28515625" style="50" customWidth="1"/>
    <col min="9474" max="9474" width="20" style="50" customWidth="1"/>
    <col min="9475" max="9475" width="21.28515625" style="50" customWidth="1"/>
    <col min="9476" max="9476" width="23.140625" style="50" customWidth="1"/>
    <col min="9477" max="9477" width="24.7109375" style="50" customWidth="1"/>
    <col min="9478" max="9478" width="30.5703125" style="50" customWidth="1"/>
    <col min="9479" max="9479" width="25.85546875" style="50" customWidth="1"/>
    <col min="9480" max="9480" width="25.7109375" style="50" customWidth="1"/>
    <col min="9481" max="9481" width="23.5703125" style="50" customWidth="1"/>
    <col min="9482" max="9482" width="28.28515625" style="50" customWidth="1"/>
    <col min="9483" max="9483" width="20.28515625" style="50" customWidth="1"/>
    <col min="9484" max="9484" width="20.42578125" style="50" customWidth="1"/>
    <col min="9485" max="9485" width="10.28515625" style="50" customWidth="1"/>
    <col min="9486" max="9728" width="8.85546875" style="50"/>
    <col min="9729" max="9729" width="25.28515625" style="50" customWidth="1"/>
    <col min="9730" max="9730" width="20" style="50" customWidth="1"/>
    <col min="9731" max="9731" width="21.28515625" style="50" customWidth="1"/>
    <col min="9732" max="9732" width="23.140625" style="50" customWidth="1"/>
    <col min="9733" max="9733" width="24.7109375" style="50" customWidth="1"/>
    <col min="9734" max="9734" width="30.5703125" style="50" customWidth="1"/>
    <col min="9735" max="9735" width="25.85546875" style="50" customWidth="1"/>
    <col min="9736" max="9736" width="25.7109375" style="50" customWidth="1"/>
    <col min="9737" max="9737" width="23.5703125" style="50" customWidth="1"/>
    <col min="9738" max="9738" width="28.28515625" style="50" customWidth="1"/>
    <col min="9739" max="9739" width="20.28515625" style="50" customWidth="1"/>
    <col min="9740" max="9740" width="20.42578125" style="50" customWidth="1"/>
    <col min="9741" max="9741" width="10.28515625" style="50" customWidth="1"/>
    <col min="9742" max="9984" width="8.85546875" style="50"/>
    <col min="9985" max="9985" width="25.28515625" style="50" customWidth="1"/>
    <col min="9986" max="9986" width="20" style="50" customWidth="1"/>
    <col min="9987" max="9987" width="21.28515625" style="50" customWidth="1"/>
    <col min="9988" max="9988" width="23.140625" style="50" customWidth="1"/>
    <col min="9989" max="9989" width="24.7109375" style="50" customWidth="1"/>
    <col min="9990" max="9990" width="30.5703125" style="50" customWidth="1"/>
    <col min="9991" max="9991" width="25.85546875" style="50" customWidth="1"/>
    <col min="9992" max="9992" width="25.7109375" style="50" customWidth="1"/>
    <col min="9993" max="9993" width="23.5703125" style="50" customWidth="1"/>
    <col min="9994" max="9994" width="28.28515625" style="50" customWidth="1"/>
    <col min="9995" max="9995" width="20.28515625" style="50" customWidth="1"/>
    <col min="9996" max="9996" width="20.42578125" style="50" customWidth="1"/>
    <col min="9997" max="9997" width="10.28515625" style="50" customWidth="1"/>
    <col min="9998" max="10240" width="8.85546875" style="50"/>
    <col min="10241" max="10241" width="25.28515625" style="50" customWidth="1"/>
    <col min="10242" max="10242" width="20" style="50" customWidth="1"/>
    <col min="10243" max="10243" width="21.28515625" style="50" customWidth="1"/>
    <col min="10244" max="10244" width="23.140625" style="50" customWidth="1"/>
    <col min="10245" max="10245" width="24.7109375" style="50" customWidth="1"/>
    <col min="10246" max="10246" width="30.5703125" style="50" customWidth="1"/>
    <col min="10247" max="10247" width="25.85546875" style="50" customWidth="1"/>
    <col min="10248" max="10248" width="25.7109375" style="50" customWidth="1"/>
    <col min="10249" max="10249" width="23.5703125" style="50" customWidth="1"/>
    <col min="10250" max="10250" width="28.28515625" style="50" customWidth="1"/>
    <col min="10251" max="10251" width="20.28515625" style="50" customWidth="1"/>
    <col min="10252" max="10252" width="20.42578125" style="50" customWidth="1"/>
    <col min="10253" max="10253" width="10.28515625" style="50" customWidth="1"/>
    <col min="10254" max="10496" width="8.85546875" style="50"/>
    <col min="10497" max="10497" width="25.28515625" style="50" customWidth="1"/>
    <col min="10498" max="10498" width="20" style="50" customWidth="1"/>
    <col min="10499" max="10499" width="21.28515625" style="50" customWidth="1"/>
    <col min="10500" max="10500" width="23.140625" style="50" customWidth="1"/>
    <col min="10501" max="10501" width="24.7109375" style="50" customWidth="1"/>
    <col min="10502" max="10502" width="30.5703125" style="50" customWidth="1"/>
    <col min="10503" max="10503" width="25.85546875" style="50" customWidth="1"/>
    <col min="10504" max="10504" width="25.7109375" style="50" customWidth="1"/>
    <col min="10505" max="10505" width="23.5703125" style="50" customWidth="1"/>
    <col min="10506" max="10506" width="28.28515625" style="50" customWidth="1"/>
    <col min="10507" max="10507" width="20.28515625" style="50" customWidth="1"/>
    <col min="10508" max="10508" width="20.42578125" style="50" customWidth="1"/>
    <col min="10509" max="10509" width="10.28515625" style="50" customWidth="1"/>
    <col min="10510" max="10752" width="8.85546875" style="50"/>
    <col min="10753" max="10753" width="25.28515625" style="50" customWidth="1"/>
    <col min="10754" max="10754" width="20" style="50" customWidth="1"/>
    <col min="10755" max="10755" width="21.28515625" style="50" customWidth="1"/>
    <col min="10756" max="10756" width="23.140625" style="50" customWidth="1"/>
    <col min="10757" max="10757" width="24.7109375" style="50" customWidth="1"/>
    <col min="10758" max="10758" width="30.5703125" style="50" customWidth="1"/>
    <col min="10759" max="10759" width="25.85546875" style="50" customWidth="1"/>
    <col min="10760" max="10760" width="25.7109375" style="50" customWidth="1"/>
    <col min="10761" max="10761" width="23.5703125" style="50" customWidth="1"/>
    <col min="10762" max="10762" width="28.28515625" style="50" customWidth="1"/>
    <col min="10763" max="10763" width="20.28515625" style="50" customWidth="1"/>
    <col min="10764" max="10764" width="20.42578125" style="50" customWidth="1"/>
    <col min="10765" max="10765" width="10.28515625" style="50" customWidth="1"/>
    <col min="10766" max="11008" width="8.85546875" style="50"/>
    <col min="11009" max="11009" width="25.28515625" style="50" customWidth="1"/>
    <col min="11010" max="11010" width="20" style="50" customWidth="1"/>
    <col min="11011" max="11011" width="21.28515625" style="50" customWidth="1"/>
    <col min="11012" max="11012" width="23.140625" style="50" customWidth="1"/>
    <col min="11013" max="11013" width="24.7109375" style="50" customWidth="1"/>
    <col min="11014" max="11014" width="30.5703125" style="50" customWidth="1"/>
    <col min="11015" max="11015" width="25.85546875" style="50" customWidth="1"/>
    <col min="11016" max="11016" width="25.7109375" style="50" customWidth="1"/>
    <col min="11017" max="11017" width="23.5703125" style="50" customWidth="1"/>
    <col min="11018" max="11018" width="28.28515625" style="50" customWidth="1"/>
    <col min="11019" max="11019" width="20.28515625" style="50" customWidth="1"/>
    <col min="11020" max="11020" width="20.42578125" style="50" customWidth="1"/>
    <col min="11021" max="11021" width="10.28515625" style="50" customWidth="1"/>
    <col min="11022" max="11264" width="8.85546875" style="50"/>
    <col min="11265" max="11265" width="25.28515625" style="50" customWidth="1"/>
    <col min="11266" max="11266" width="20" style="50" customWidth="1"/>
    <col min="11267" max="11267" width="21.28515625" style="50" customWidth="1"/>
    <col min="11268" max="11268" width="23.140625" style="50" customWidth="1"/>
    <col min="11269" max="11269" width="24.7109375" style="50" customWidth="1"/>
    <col min="11270" max="11270" width="30.5703125" style="50" customWidth="1"/>
    <col min="11271" max="11271" width="25.85546875" style="50" customWidth="1"/>
    <col min="11272" max="11272" width="25.7109375" style="50" customWidth="1"/>
    <col min="11273" max="11273" width="23.5703125" style="50" customWidth="1"/>
    <col min="11274" max="11274" width="28.28515625" style="50" customWidth="1"/>
    <col min="11275" max="11275" width="20.28515625" style="50" customWidth="1"/>
    <col min="11276" max="11276" width="20.42578125" style="50" customWidth="1"/>
    <col min="11277" max="11277" width="10.28515625" style="50" customWidth="1"/>
    <col min="11278" max="11520" width="8.85546875" style="50"/>
    <col min="11521" max="11521" width="25.28515625" style="50" customWidth="1"/>
    <col min="11522" max="11522" width="20" style="50" customWidth="1"/>
    <col min="11523" max="11523" width="21.28515625" style="50" customWidth="1"/>
    <col min="11524" max="11524" width="23.140625" style="50" customWidth="1"/>
    <col min="11525" max="11525" width="24.7109375" style="50" customWidth="1"/>
    <col min="11526" max="11526" width="30.5703125" style="50" customWidth="1"/>
    <col min="11527" max="11527" width="25.85546875" style="50" customWidth="1"/>
    <col min="11528" max="11528" width="25.7109375" style="50" customWidth="1"/>
    <col min="11529" max="11529" width="23.5703125" style="50" customWidth="1"/>
    <col min="11530" max="11530" width="28.28515625" style="50" customWidth="1"/>
    <col min="11531" max="11531" width="20.28515625" style="50" customWidth="1"/>
    <col min="11532" max="11532" width="20.42578125" style="50" customWidth="1"/>
    <col min="11533" max="11533" width="10.28515625" style="50" customWidth="1"/>
    <col min="11534" max="11776" width="8.85546875" style="50"/>
    <col min="11777" max="11777" width="25.28515625" style="50" customWidth="1"/>
    <col min="11778" max="11778" width="20" style="50" customWidth="1"/>
    <col min="11779" max="11779" width="21.28515625" style="50" customWidth="1"/>
    <col min="11780" max="11780" width="23.140625" style="50" customWidth="1"/>
    <col min="11781" max="11781" width="24.7109375" style="50" customWidth="1"/>
    <col min="11782" max="11782" width="30.5703125" style="50" customWidth="1"/>
    <col min="11783" max="11783" width="25.85546875" style="50" customWidth="1"/>
    <col min="11784" max="11784" width="25.7109375" style="50" customWidth="1"/>
    <col min="11785" max="11785" width="23.5703125" style="50" customWidth="1"/>
    <col min="11786" max="11786" width="28.28515625" style="50" customWidth="1"/>
    <col min="11787" max="11787" width="20.28515625" style="50" customWidth="1"/>
    <col min="11788" max="11788" width="20.42578125" style="50" customWidth="1"/>
    <col min="11789" max="11789" width="10.28515625" style="50" customWidth="1"/>
    <col min="11790" max="12032" width="8.85546875" style="50"/>
    <col min="12033" max="12033" width="25.28515625" style="50" customWidth="1"/>
    <col min="12034" max="12034" width="20" style="50" customWidth="1"/>
    <col min="12035" max="12035" width="21.28515625" style="50" customWidth="1"/>
    <col min="12036" max="12036" width="23.140625" style="50" customWidth="1"/>
    <col min="12037" max="12037" width="24.7109375" style="50" customWidth="1"/>
    <col min="12038" max="12038" width="30.5703125" style="50" customWidth="1"/>
    <col min="12039" max="12039" width="25.85546875" style="50" customWidth="1"/>
    <col min="12040" max="12040" width="25.7109375" style="50" customWidth="1"/>
    <col min="12041" max="12041" width="23.5703125" style="50" customWidth="1"/>
    <col min="12042" max="12042" width="28.28515625" style="50" customWidth="1"/>
    <col min="12043" max="12043" width="20.28515625" style="50" customWidth="1"/>
    <col min="12044" max="12044" width="20.42578125" style="50" customWidth="1"/>
    <col min="12045" max="12045" width="10.28515625" style="50" customWidth="1"/>
    <col min="12046" max="12288" width="8.85546875" style="50"/>
    <col min="12289" max="12289" width="25.28515625" style="50" customWidth="1"/>
    <col min="12290" max="12290" width="20" style="50" customWidth="1"/>
    <col min="12291" max="12291" width="21.28515625" style="50" customWidth="1"/>
    <col min="12292" max="12292" width="23.140625" style="50" customWidth="1"/>
    <col min="12293" max="12293" width="24.7109375" style="50" customWidth="1"/>
    <col min="12294" max="12294" width="30.5703125" style="50" customWidth="1"/>
    <col min="12295" max="12295" width="25.85546875" style="50" customWidth="1"/>
    <col min="12296" max="12296" width="25.7109375" style="50" customWidth="1"/>
    <col min="12297" max="12297" width="23.5703125" style="50" customWidth="1"/>
    <col min="12298" max="12298" width="28.28515625" style="50" customWidth="1"/>
    <col min="12299" max="12299" width="20.28515625" style="50" customWidth="1"/>
    <col min="12300" max="12300" width="20.42578125" style="50" customWidth="1"/>
    <col min="12301" max="12301" width="10.28515625" style="50" customWidth="1"/>
    <col min="12302" max="12544" width="8.85546875" style="50"/>
    <col min="12545" max="12545" width="25.28515625" style="50" customWidth="1"/>
    <col min="12546" max="12546" width="20" style="50" customWidth="1"/>
    <col min="12547" max="12547" width="21.28515625" style="50" customWidth="1"/>
    <col min="12548" max="12548" width="23.140625" style="50" customWidth="1"/>
    <col min="12549" max="12549" width="24.7109375" style="50" customWidth="1"/>
    <col min="12550" max="12550" width="30.5703125" style="50" customWidth="1"/>
    <col min="12551" max="12551" width="25.85546875" style="50" customWidth="1"/>
    <col min="12552" max="12552" width="25.7109375" style="50" customWidth="1"/>
    <col min="12553" max="12553" width="23.5703125" style="50" customWidth="1"/>
    <col min="12554" max="12554" width="28.28515625" style="50" customWidth="1"/>
    <col min="12555" max="12555" width="20.28515625" style="50" customWidth="1"/>
    <col min="12556" max="12556" width="20.42578125" style="50" customWidth="1"/>
    <col min="12557" max="12557" width="10.28515625" style="50" customWidth="1"/>
    <col min="12558" max="12800" width="8.85546875" style="50"/>
    <col min="12801" max="12801" width="25.28515625" style="50" customWidth="1"/>
    <col min="12802" max="12802" width="20" style="50" customWidth="1"/>
    <col min="12803" max="12803" width="21.28515625" style="50" customWidth="1"/>
    <col min="12804" max="12804" width="23.140625" style="50" customWidth="1"/>
    <col min="12805" max="12805" width="24.7109375" style="50" customWidth="1"/>
    <col min="12806" max="12806" width="30.5703125" style="50" customWidth="1"/>
    <col min="12807" max="12807" width="25.85546875" style="50" customWidth="1"/>
    <col min="12808" max="12808" width="25.7109375" style="50" customWidth="1"/>
    <col min="12809" max="12809" width="23.5703125" style="50" customWidth="1"/>
    <col min="12810" max="12810" width="28.28515625" style="50" customWidth="1"/>
    <col min="12811" max="12811" width="20.28515625" style="50" customWidth="1"/>
    <col min="12812" max="12812" width="20.42578125" style="50" customWidth="1"/>
    <col min="12813" max="12813" width="10.28515625" style="50" customWidth="1"/>
    <col min="12814" max="13056" width="8.85546875" style="50"/>
    <col min="13057" max="13057" width="25.28515625" style="50" customWidth="1"/>
    <col min="13058" max="13058" width="20" style="50" customWidth="1"/>
    <col min="13059" max="13059" width="21.28515625" style="50" customWidth="1"/>
    <col min="13060" max="13060" width="23.140625" style="50" customWidth="1"/>
    <col min="13061" max="13061" width="24.7109375" style="50" customWidth="1"/>
    <col min="13062" max="13062" width="30.5703125" style="50" customWidth="1"/>
    <col min="13063" max="13063" width="25.85546875" style="50" customWidth="1"/>
    <col min="13064" max="13064" width="25.7109375" style="50" customWidth="1"/>
    <col min="13065" max="13065" width="23.5703125" style="50" customWidth="1"/>
    <col min="13066" max="13066" width="28.28515625" style="50" customWidth="1"/>
    <col min="13067" max="13067" width="20.28515625" style="50" customWidth="1"/>
    <col min="13068" max="13068" width="20.42578125" style="50" customWidth="1"/>
    <col min="13069" max="13069" width="10.28515625" style="50" customWidth="1"/>
    <col min="13070" max="13312" width="8.85546875" style="50"/>
    <col min="13313" max="13313" width="25.28515625" style="50" customWidth="1"/>
    <col min="13314" max="13314" width="20" style="50" customWidth="1"/>
    <col min="13315" max="13315" width="21.28515625" style="50" customWidth="1"/>
    <col min="13316" max="13316" width="23.140625" style="50" customWidth="1"/>
    <col min="13317" max="13317" width="24.7109375" style="50" customWidth="1"/>
    <col min="13318" max="13318" width="30.5703125" style="50" customWidth="1"/>
    <col min="13319" max="13319" width="25.85546875" style="50" customWidth="1"/>
    <col min="13320" max="13320" width="25.7109375" style="50" customWidth="1"/>
    <col min="13321" max="13321" width="23.5703125" style="50" customWidth="1"/>
    <col min="13322" max="13322" width="28.28515625" style="50" customWidth="1"/>
    <col min="13323" max="13323" width="20.28515625" style="50" customWidth="1"/>
    <col min="13324" max="13324" width="20.42578125" style="50" customWidth="1"/>
    <col min="13325" max="13325" width="10.28515625" style="50" customWidth="1"/>
    <col min="13326" max="13568" width="8.85546875" style="50"/>
    <col min="13569" max="13569" width="25.28515625" style="50" customWidth="1"/>
    <col min="13570" max="13570" width="20" style="50" customWidth="1"/>
    <col min="13571" max="13571" width="21.28515625" style="50" customWidth="1"/>
    <col min="13572" max="13572" width="23.140625" style="50" customWidth="1"/>
    <col min="13573" max="13573" width="24.7109375" style="50" customWidth="1"/>
    <col min="13574" max="13574" width="30.5703125" style="50" customWidth="1"/>
    <col min="13575" max="13575" width="25.85546875" style="50" customWidth="1"/>
    <col min="13576" max="13576" width="25.7109375" style="50" customWidth="1"/>
    <col min="13577" max="13577" width="23.5703125" style="50" customWidth="1"/>
    <col min="13578" max="13578" width="28.28515625" style="50" customWidth="1"/>
    <col min="13579" max="13579" width="20.28515625" style="50" customWidth="1"/>
    <col min="13580" max="13580" width="20.42578125" style="50" customWidth="1"/>
    <col min="13581" max="13581" width="10.28515625" style="50" customWidth="1"/>
    <col min="13582" max="13824" width="8.85546875" style="50"/>
    <col min="13825" max="13825" width="25.28515625" style="50" customWidth="1"/>
    <col min="13826" max="13826" width="20" style="50" customWidth="1"/>
    <col min="13827" max="13827" width="21.28515625" style="50" customWidth="1"/>
    <col min="13828" max="13828" width="23.140625" style="50" customWidth="1"/>
    <col min="13829" max="13829" width="24.7109375" style="50" customWidth="1"/>
    <col min="13830" max="13830" width="30.5703125" style="50" customWidth="1"/>
    <col min="13831" max="13831" width="25.85546875" style="50" customWidth="1"/>
    <col min="13832" max="13832" width="25.7109375" style="50" customWidth="1"/>
    <col min="13833" max="13833" width="23.5703125" style="50" customWidth="1"/>
    <col min="13834" max="13834" width="28.28515625" style="50" customWidth="1"/>
    <col min="13835" max="13835" width="20.28515625" style="50" customWidth="1"/>
    <col min="13836" max="13836" width="20.42578125" style="50" customWidth="1"/>
    <col min="13837" max="13837" width="10.28515625" style="50" customWidth="1"/>
    <col min="13838" max="14080" width="8.85546875" style="50"/>
    <col min="14081" max="14081" width="25.28515625" style="50" customWidth="1"/>
    <col min="14082" max="14082" width="20" style="50" customWidth="1"/>
    <col min="14083" max="14083" width="21.28515625" style="50" customWidth="1"/>
    <col min="14084" max="14084" width="23.140625" style="50" customWidth="1"/>
    <col min="14085" max="14085" width="24.7109375" style="50" customWidth="1"/>
    <col min="14086" max="14086" width="30.5703125" style="50" customWidth="1"/>
    <col min="14087" max="14087" width="25.85546875" style="50" customWidth="1"/>
    <col min="14088" max="14088" width="25.7109375" style="50" customWidth="1"/>
    <col min="14089" max="14089" width="23.5703125" style="50" customWidth="1"/>
    <col min="14090" max="14090" width="28.28515625" style="50" customWidth="1"/>
    <col min="14091" max="14091" width="20.28515625" style="50" customWidth="1"/>
    <col min="14092" max="14092" width="20.42578125" style="50" customWidth="1"/>
    <col min="14093" max="14093" width="10.28515625" style="50" customWidth="1"/>
    <col min="14094" max="14336" width="8.85546875" style="50"/>
    <col min="14337" max="14337" width="25.28515625" style="50" customWidth="1"/>
    <col min="14338" max="14338" width="20" style="50" customWidth="1"/>
    <col min="14339" max="14339" width="21.28515625" style="50" customWidth="1"/>
    <col min="14340" max="14340" width="23.140625" style="50" customWidth="1"/>
    <col min="14341" max="14341" width="24.7109375" style="50" customWidth="1"/>
    <col min="14342" max="14342" width="30.5703125" style="50" customWidth="1"/>
    <col min="14343" max="14343" width="25.85546875" style="50" customWidth="1"/>
    <col min="14344" max="14344" width="25.7109375" style="50" customWidth="1"/>
    <col min="14345" max="14345" width="23.5703125" style="50" customWidth="1"/>
    <col min="14346" max="14346" width="28.28515625" style="50" customWidth="1"/>
    <col min="14347" max="14347" width="20.28515625" style="50" customWidth="1"/>
    <col min="14348" max="14348" width="20.42578125" style="50" customWidth="1"/>
    <col min="14349" max="14349" width="10.28515625" style="50" customWidth="1"/>
    <col min="14350" max="14592" width="8.85546875" style="50"/>
    <col min="14593" max="14593" width="25.28515625" style="50" customWidth="1"/>
    <col min="14594" max="14594" width="20" style="50" customWidth="1"/>
    <col min="14595" max="14595" width="21.28515625" style="50" customWidth="1"/>
    <col min="14596" max="14596" width="23.140625" style="50" customWidth="1"/>
    <col min="14597" max="14597" width="24.7109375" style="50" customWidth="1"/>
    <col min="14598" max="14598" width="30.5703125" style="50" customWidth="1"/>
    <col min="14599" max="14599" width="25.85546875" style="50" customWidth="1"/>
    <col min="14600" max="14600" width="25.7109375" style="50" customWidth="1"/>
    <col min="14601" max="14601" width="23.5703125" style="50" customWidth="1"/>
    <col min="14602" max="14602" width="28.28515625" style="50" customWidth="1"/>
    <col min="14603" max="14603" width="20.28515625" style="50" customWidth="1"/>
    <col min="14604" max="14604" width="20.42578125" style="50" customWidth="1"/>
    <col min="14605" max="14605" width="10.28515625" style="50" customWidth="1"/>
    <col min="14606" max="14848" width="8.85546875" style="50"/>
    <col min="14849" max="14849" width="25.28515625" style="50" customWidth="1"/>
    <col min="14850" max="14850" width="20" style="50" customWidth="1"/>
    <col min="14851" max="14851" width="21.28515625" style="50" customWidth="1"/>
    <col min="14852" max="14852" width="23.140625" style="50" customWidth="1"/>
    <col min="14853" max="14853" width="24.7109375" style="50" customWidth="1"/>
    <col min="14854" max="14854" width="30.5703125" style="50" customWidth="1"/>
    <col min="14855" max="14855" width="25.85546875" style="50" customWidth="1"/>
    <col min="14856" max="14856" width="25.7109375" style="50" customWidth="1"/>
    <col min="14857" max="14857" width="23.5703125" style="50" customWidth="1"/>
    <col min="14858" max="14858" width="28.28515625" style="50" customWidth="1"/>
    <col min="14859" max="14859" width="20.28515625" style="50" customWidth="1"/>
    <col min="14860" max="14860" width="20.42578125" style="50" customWidth="1"/>
    <col min="14861" max="14861" width="10.28515625" style="50" customWidth="1"/>
    <col min="14862" max="15104" width="8.85546875" style="50"/>
    <col min="15105" max="15105" width="25.28515625" style="50" customWidth="1"/>
    <col min="15106" max="15106" width="20" style="50" customWidth="1"/>
    <col min="15107" max="15107" width="21.28515625" style="50" customWidth="1"/>
    <col min="15108" max="15108" width="23.140625" style="50" customWidth="1"/>
    <col min="15109" max="15109" width="24.7109375" style="50" customWidth="1"/>
    <col min="15110" max="15110" width="30.5703125" style="50" customWidth="1"/>
    <col min="15111" max="15111" width="25.85546875" style="50" customWidth="1"/>
    <col min="15112" max="15112" width="25.7109375" style="50" customWidth="1"/>
    <col min="15113" max="15113" width="23.5703125" style="50" customWidth="1"/>
    <col min="15114" max="15114" width="28.28515625" style="50" customWidth="1"/>
    <col min="15115" max="15115" width="20.28515625" style="50" customWidth="1"/>
    <col min="15116" max="15116" width="20.42578125" style="50" customWidth="1"/>
    <col min="15117" max="15117" width="10.28515625" style="50" customWidth="1"/>
    <col min="15118" max="15360" width="8.85546875" style="50"/>
    <col min="15361" max="15361" width="25.28515625" style="50" customWidth="1"/>
    <col min="15362" max="15362" width="20" style="50" customWidth="1"/>
    <col min="15363" max="15363" width="21.28515625" style="50" customWidth="1"/>
    <col min="15364" max="15364" width="23.140625" style="50" customWidth="1"/>
    <col min="15365" max="15365" width="24.7109375" style="50" customWidth="1"/>
    <col min="15366" max="15366" width="30.5703125" style="50" customWidth="1"/>
    <col min="15367" max="15367" width="25.85546875" style="50" customWidth="1"/>
    <col min="15368" max="15368" width="25.7109375" style="50" customWidth="1"/>
    <col min="15369" max="15369" width="23.5703125" style="50" customWidth="1"/>
    <col min="15370" max="15370" width="28.28515625" style="50" customWidth="1"/>
    <col min="15371" max="15371" width="20.28515625" style="50" customWidth="1"/>
    <col min="15372" max="15372" width="20.42578125" style="50" customWidth="1"/>
    <col min="15373" max="15373" width="10.28515625" style="50" customWidth="1"/>
    <col min="15374" max="15616" width="8.85546875" style="50"/>
    <col min="15617" max="15617" width="25.28515625" style="50" customWidth="1"/>
    <col min="15618" max="15618" width="20" style="50" customWidth="1"/>
    <col min="15619" max="15619" width="21.28515625" style="50" customWidth="1"/>
    <col min="15620" max="15620" width="23.140625" style="50" customWidth="1"/>
    <col min="15621" max="15621" width="24.7109375" style="50" customWidth="1"/>
    <col min="15622" max="15622" width="30.5703125" style="50" customWidth="1"/>
    <col min="15623" max="15623" width="25.85546875" style="50" customWidth="1"/>
    <col min="15624" max="15624" width="25.7109375" style="50" customWidth="1"/>
    <col min="15625" max="15625" width="23.5703125" style="50" customWidth="1"/>
    <col min="15626" max="15626" width="28.28515625" style="50" customWidth="1"/>
    <col min="15627" max="15627" width="20.28515625" style="50" customWidth="1"/>
    <col min="15628" max="15628" width="20.42578125" style="50" customWidth="1"/>
    <col min="15629" max="15629" width="10.28515625" style="50" customWidth="1"/>
    <col min="15630" max="15872" width="8.85546875" style="50"/>
    <col min="15873" max="15873" width="25.28515625" style="50" customWidth="1"/>
    <col min="15874" max="15874" width="20" style="50" customWidth="1"/>
    <col min="15875" max="15875" width="21.28515625" style="50" customWidth="1"/>
    <col min="15876" max="15876" width="23.140625" style="50" customWidth="1"/>
    <col min="15877" max="15877" width="24.7109375" style="50" customWidth="1"/>
    <col min="15878" max="15878" width="30.5703125" style="50" customWidth="1"/>
    <col min="15879" max="15879" width="25.85546875" style="50" customWidth="1"/>
    <col min="15880" max="15880" width="25.7109375" style="50" customWidth="1"/>
    <col min="15881" max="15881" width="23.5703125" style="50" customWidth="1"/>
    <col min="15882" max="15882" width="28.28515625" style="50" customWidth="1"/>
    <col min="15883" max="15883" width="20.28515625" style="50" customWidth="1"/>
    <col min="15884" max="15884" width="20.42578125" style="50" customWidth="1"/>
    <col min="15885" max="15885" width="10.28515625" style="50" customWidth="1"/>
    <col min="15886" max="16128" width="8.85546875" style="50"/>
    <col min="16129" max="16129" width="25.28515625" style="50" customWidth="1"/>
    <col min="16130" max="16130" width="20" style="50" customWidth="1"/>
    <col min="16131" max="16131" width="21.28515625" style="50" customWidth="1"/>
    <col min="16132" max="16132" width="23.140625" style="50" customWidth="1"/>
    <col min="16133" max="16133" width="24.7109375" style="50" customWidth="1"/>
    <col min="16134" max="16134" width="30.5703125" style="50" customWidth="1"/>
    <col min="16135" max="16135" width="25.85546875" style="50" customWidth="1"/>
    <col min="16136" max="16136" width="25.7109375" style="50" customWidth="1"/>
    <col min="16137" max="16137" width="23.5703125" style="50" customWidth="1"/>
    <col min="16138" max="16138" width="28.28515625" style="50" customWidth="1"/>
    <col min="16139" max="16139" width="20.28515625" style="50" customWidth="1"/>
    <col min="16140" max="16140" width="20.42578125" style="50" customWidth="1"/>
    <col min="16141" max="16141" width="10.28515625" style="50" customWidth="1"/>
    <col min="16142" max="16384" width="8.85546875" style="50"/>
  </cols>
  <sheetData>
    <row r="1" spans="1:12" ht="39.6" customHeight="1" x14ac:dyDescent="0.5">
      <c r="A1" s="104" t="s">
        <v>188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2" ht="27" thickBot="1" x14ac:dyDescent="0.45">
      <c r="A2" s="51" t="s">
        <v>168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4" customHeight="1" thickBot="1" x14ac:dyDescent="0.4">
      <c r="A3" s="53"/>
      <c r="B3" s="94" t="s">
        <v>169</v>
      </c>
      <c r="C3" s="94"/>
      <c r="D3" s="94"/>
      <c r="E3" s="94"/>
      <c r="F3" s="95" t="s">
        <v>170</v>
      </c>
      <c r="G3" s="96"/>
      <c r="H3" s="96"/>
      <c r="I3" s="97"/>
      <c r="J3" s="98" t="s">
        <v>171</v>
      </c>
    </row>
    <row r="4" spans="1:12" ht="113.25" customHeight="1" thickBot="1" x14ac:dyDescent="0.4">
      <c r="A4" s="53"/>
      <c r="B4" s="54" t="s">
        <v>172</v>
      </c>
      <c r="C4" s="54" t="s">
        <v>173</v>
      </c>
      <c r="D4" s="54" t="s">
        <v>174</v>
      </c>
      <c r="E4" s="55" t="s">
        <v>175</v>
      </c>
      <c r="F4" s="54" t="s">
        <v>172</v>
      </c>
      <c r="G4" s="54" t="s">
        <v>173</v>
      </c>
      <c r="H4" s="54" t="s">
        <v>174</v>
      </c>
      <c r="I4" s="55" t="s">
        <v>175</v>
      </c>
      <c r="J4" s="98"/>
    </row>
    <row r="5" spans="1:12" ht="24" thickBot="1" x14ac:dyDescent="0.4">
      <c r="A5" s="53" t="s">
        <v>176</v>
      </c>
      <c r="B5" s="56">
        <v>21337633</v>
      </c>
      <c r="C5" s="56">
        <v>4036998.1903238818</v>
      </c>
      <c r="D5" s="57">
        <v>0.18919615827696923</v>
      </c>
      <c r="E5" s="58"/>
      <c r="F5" s="56">
        <v>454839</v>
      </c>
      <c r="G5" s="56">
        <v>100447.22248625782</v>
      </c>
      <c r="H5" s="57">
        <v>0.22084127017748656</v>
      </c>
      <c r="I5" s="58"/>
      <c r="J5" s="59">
        <v>0.16726085872309948</v>
      </c>
    </row>
    <row r="6" spans="1:12" ht="24" thickBot="1" x14ac:dyDescent="0.4">
      <c r="A6" s="53" t="s">
        <v>177</v>
      </c>
      <c r="B6" s="56">
        <v>20730663</v>
      </c>
      <c r="C6" s="56">
        <v>3804419.1850009356</v>
      </c>
      <c r="D6" s="57">
        <v>0.1835165226023372</v>
      </c>
      <c r="E6" s="57">
        <v>-3.0019825594542304E-2</v>
      </c>
      <c r="F6" s="56">
        <v>449008</v>
      </c>
      <c r="G6" s="56">
        <v>94560.214408611835</v>
      </c>
      <c r="H6" s="57">
        <v>0.21059806152365176</v>
      </c>
      <c r="I6" s="57">
        <v>-4.6382674060887696E-2</v>
      </c>
      <c r="J6" s="59">
        <v>0.14757003095572863</v>
      </c>
    </row>
    <row r="7" spans="1:12" ht="24" thickBot="1" x14ac:dyDescent="0.4">
      <c r="A7" s="60" t="s">
        <v>178</v>
      </c>
      <c r="B7" s="61">
        <v>19599955</v>
      </c>
      <c r="C7" s="62">
        <v>3494901.1794246407</v>
      </c>
      <c r="D7" s="57">
        <v>0.17831169405361597</v>
      </c>
      <c r="E7" s="57">
        <v>-2.8361634554288084E-2</v>
      </c>
      <c r="F7" s="61">
        <v>450468</v>
      </c>
      <c r="G7" s="62">
        <v>91127.204922694626</v>
      </c>
      <c r="H7" s="57">
        <v>0.20229451353413477</v>
      </c>
      <c r="I7" s="57">
        <v>-3.9428416052084359E-2</v>
      </c>
      <c r="J7" s="59">
        <v>0.13449942028652084</v>
      </c>
      <c r="K7" s="89">
        <f>-((H7/D7)^(1/5)-1)+E7</f>
        <v>-5.3921119709682497E-2</v>
      </c>
    </row>
    <row r="8" spans="1:12" ht="24" thickBot="1" x14ac:dyDescent="0.4">
      <c r="A8" s="63"/>
      <c r="B8" s="64"/>
      <c r="C8" s="65"/>
      <c r="D8" s="66"/>
      <c r="E8" s="66"/>
      <c r="F8" s="64"/>
      <c r="G8" s="65"/>
      <c r="H8" s="66"/>
      <c r="I8" s="66"/>
      <c r="J8" s="67"/>
    </row>
    <row r="9" spans="1:12" ht="24" thickBot="1" x14ac:dyDescent="0.4">
      <c r="A9" s="60" t="s">
        <v>179</v>
      </c>
      <c r="B9" s="61"/>
      <c r="C9" s="62"/>
      <c r="D9" s="68">
        <f>D7*(1+E9)</f>
        <v>0.17325448295011128</v>
      </c>
      <c r="E9" s="69">
        <f>E7</f>
        <v>-2.8361634554288084E-2</v>
      </c>
      <c r="F9" s="70"/>
      <c r="G9" s="71"/>
      <c r="H9" s="68">
        <f>H7*(1+I9)</f>
        <v>0.19007341199892766</v>
      </c>
      <c r="I9" s="72">
        <f>-((H7/D7)^(1/4)-1)+E9</f>
        <v>-6.0412422075623695E-2</v>
      </c>
      <c r="J9" s="59">
        <f t="shared" ref="J9:J14" si="0">H9/D9-1</f>
        <v>9.7076443636147536E-2</v>
      </c>
      <c r="K9" s="73"/>
    </row>
    <row r="10" spans="1:12" ht="24" thickBot="1" x14ac:dyDescent="0.4">
      <c r="A10" s="74" t="s">
        <v>180</v>
      </c>
      <c r="B10" s="70"/>
      <c r="C10" s="71"/>
      <c r="D10" s="68">
        <f>D9*(1+E10)</f>
        <v>0.16588381245462649</v>
      </c>
      <c r="E10" s="75">
        <f>E9+E9/2</f>
        <v>-4.2542451831432126E-2</v>
      </c>
      <c r="F10" s="76"/>
      <c r="G10" s="76"/>
      <c r="H10" s="68">
        <f>H9*(1+I10)</f>
        <v>0.17284921921237795</v>
      </c>
      <c r="I10" s="75">
        <f>I9+I9/2</f>
        <v>-9.0618633113435543E-2</v>
      </c>
      <c r="J10" s="59">
        <f t="shared" si="0"/>
        <v>4.1989671292710806E-2</v>
      </c>
    </row>
    <row r="11" spans="1:12" ht="24" thickBot="1" x14ac:dyDescent="0.4">
      <c r="A11" s="77"/>
      <c r="B11" s="78"/>
      <c r="C11" s="79"/>
      <c r="D11" s="80"/>
      <c r="E11" s="81"/>
      <c r="F11" s="82"/>
      <c r="G11" s="82"/>
      <c r="H11" s="80"/>
      <c r="I11" s="81"/>
      <c r="J11" s="83"/>
    </row>
    <row r="12" spans="1:12" ht="24" thickBot="1" x14ac:dyDescent="0.4">
      <c r="A12" s="59" t="s">
        <v>181</v>
      </c>
      <c r="B12" s="59"/>
      <c r="C12" s="59"/>
      <c r="D12" s="68">
        <f>D9*(1+E12)</f>
        <v>0.16834070261978809</v>
      </c>
      <c r="E12" s="68">
        <v>-2.8361634554288084E-2</v>
      </c>
      <c r="F12" s="59"/>
      <c r="G12" s="59"/>
      <c r="H12" s="68">
        <f>H9*(1+I12)</f>
        <v>0.17859061680789454</v>
      </c>
      <c r="I12" s="68">
        <v>-6.0412422075623695E-2</v>
      </c>
      <c r="J12" s="59">
        <f>H12/D12-1</f>
        <v>6.0887913787889714E-2</v>
      </c>
    </row>
    <row r="13" spans="1:12" ht="24" thickBot="1" x14ac:dyDescent="0.4">
      <c r="A13" s="59" t="s">
        <v>182</v>
      </c>
      <c r="B13" s="59"/>
      <c r="C13" s="59"/>
      <c r="D13" s="68">
        <f>D12*(1+E13)</f>
        <v>0.16356628513147359</v>
      </c>
      <c r="E13" s="68">
        <v>-2.8361634554288084E-2</v>
      </c>
      <c r="F13" s="59"/>
      <c r="G13" s="59"/>
      <c r="H13" s="68">
        <f>H12*(1+I13)</f>
        <v>0.16780152508655002</v>
      </c>
      <c r="I13" s="68">
        <v>-6.0412422075623695E-2</v>
      </c>
      <c r="J13" s="59">
        <f t="shared" si="0"/>
        <v>2.5893110867390323E-2</v>
      </c>
    </row>
    <row r="14" spans="1:12" ht="24" thickBot="1" x14ac:dyDescent="0.4">
      <c r="A14" s="59" t="s">
        <v>183</v>
      </c>
      <c r="B14" s="59"/>
      <c r="C14" s="59"/>
      <c r="D14" s="68">
        <f t="shared" ref="D14" si="1">D13*(1+E14)</f>
        <v>0.15892727792717226</v>
      </c>
      <c r="E14" s="68">
        <v>-2.8361634554288084E-2</v>
      </c>
      <c r="F14" s="59"/>
      <c r="G14" s="59"/>
      <c r="H14" s="68">
        <f t="shared" ref="H14" si="2">H13*(1+I14)</f>
        <v>0.15766422852808801</v>
      </c>
      <c r="I14" s="68">
        <v>-6.0412422075623695E-2</v>
      </c>
      <c r="J14" s="59">
        <f t="shared" si="0"/>
        <v>-7.9473418003361829E-3</v>
      </c>
      <c r="K14" s="84"/>
    </row>
    <row r="15" spans="1:12" ht="24" thickBot="1" x14ac:dyDescent="0.4">
      <c r="A15" s="83"/>
      <c r="B15" s="83"/>
      <c r="C15" s="83"/>
      <c r="D15" s="80"/>
      <c r="E15" s="80"/>
      <c r="F15" s="83"/>
      <c r="G15" s="83"/>
      <c r="H15" s="80"/>
      <c r="I15" s="80"/>
      <c r="J15" s="83"/>
      <c r="K15" s="84"/>
    </row>
    <row r="16" spans="1:12" ht="23.25" x14ac:dyDescent="0.35">
      <c r="A16" s="90" t="s">
        <v>184</v>
      </c>
      <c r="B16" s="91"/>
      <c r="C16" s="83"/>
      <c r="D16" s="80"/>
      <c r="E16" s="80"/>
      <c r="F16" s="83"/>
      <c r="G16" s="83"/>
      <c r="H16" s="80"/>
      <c r="I16" s="80"/>
      <c r="J16" s="83"/>
      <c r="K16" s="84"/>
    </row>
    <row r="17" spans="1:12" ht="24" thickBot="1" x14ac:dyDescent="0.4">
      <c r="A17" s="92" t="s">
        <v>185</v>
      </c>
      <c r="B17" s="93"/>
      <c r="C17" s="85"/>
      <c r="D17" s="85"/>
      <c r="E17" s="85"/>
      <c r="F17" s="85"/>
      <c r="G17" s="85"/>
      <c r="H17" s="85"/>
      <c r="I17" s="86"/>
      <c r="J17" s="87"/>
      <c r="K17" s="86"/>
      <c r="L17" s="52"/>
    </row>
    <row r="18" spans="1:12" ht="27" thickBot="1" x14ac:dyDescent="0.45">
      <c r="A18" s="51" t="s">
        <v>186</v>
      </c>
      <c r="B18" s="52"/>
      <c r="C18" s="85"/>
      <c r="D18" s="85"/>
      <c r="E18" s="85"/>
      <c r="F18" s="85"/>
      <c r="G18" s="85"/>
      <c r="H18" s="85"/>
      <c r="I18" s="86"/>
      <c r="J18" s="85"/>
      <c r="K18" s="86"/>
      <c r="L18" s="52"/>
    </row>
    <row r="19" spans="1:12" ht="24" customHeight="1" thickBot="1" x14ac:dyDescent="0.4">
      <c r="A19" s="53"/>
      <c r="B19" s="94" t="s">
        <v>169</v>
      </c>
      <c r="C19" s="94"/>
      <c r="D19" s="94"/>
      <c r="E19" s="94"/>
      <c r="F19" s="95" t="s">
        <v>170</v>
      </c>
      <c r="G19" s="96"/>
      <c r="H19" s="96"/>
      <c r="I19" s="97"/>
      <c r="J19" s="98" t="s">
        <v>171</v>
      </c>
    </row>
    <row r="20" spans="1:12" ht="103.5" customHeight="1" thickBot="1" x14ac:dyDescent="0.4">
      <c r="A20" s="53"/>
      <c r="B20" s="54" t="s">
        <v>172</v>
      </c>
      <c r="C20" s="54" t="s">
        <v>173</v>
      </c>
      <c r="D20" s="54" t="s">
        <v>174</v>
      </c>
      <c r="E20" s="55" t="s">
        <v>175</v>
      </c>
      <c r="F20" s="54" t="s">
        <v>172</v>
      </c>
      <c r="G20" s="54" t="s">
        <v>173</v>
      </c>
      <c r="H20" s="54" t="s">
        <v>174</v>
      </c>
      <c r="I20" s="55" t="s">
        <v>175</v>
      </c>
      <c r="J20" s="98"/>
    </row>
    <row r="21" spans="1:12" ht="24" thickBot="1" x14ac:dyDescent="0.4">
      <c r="A21" s="53" t="s">
        <v>176</v>
      </c>
      <c r="B21" s="56">
        <v>21337633</v>
      </c>
      <c r="C21" s="56">
        <v>4036998.1903238818</v>
      </c>
      <c r="D21" s="57">
        <f>C21/B21</f>
        <v>0.18919615827696923</v>
      </c>
      <c r="E21" s="58"/>
      <c r="F21" s="56">
        <v>454839</v>
      </c>
      <c r="G21" s="56">
        <v>100447.22248625782</v>
      </c>
      <c r="H21" s="57">
        <f>G21/F21</f>
        <v>0.22084127017748656</v>
      </c>
      <c r="I21" s="58"/>
      <c r="J21" s="59">
        <f>H21/D21-1</f>
        <v>0.16726085872309948</v>
      </c>
      <c r="K21" s="52"/>
      <c r="L21" s="52"/>
    </row>
    <row r="22" spans="1:12" ht="24" thickBot="1" x14ac:dyDescent="0.4">
      <c r="A22" s="53" t="s">
        <v>177</v>
      </c>
      <c r="B22" s="56">
        <v>20730663</v>
      </c>
      <c r="C22" s="56">
        <v>3804419.1850009356</v>
      </c>
      <c r="D22" s="57">
        <f>C22/B22</f>
        <v>0.1835165226023372</v>
      </c>
      <c r="E22" s="57">
        <f>D22/D21-1</f>
        <v>-3.0019825594542304E-2</v>
      </c>
      <c r="F22" s="56">
        <v>449008</v>
      </c>
      <c r="G22" s="56">
        <v>94560.214408611835</v>
      </c>
      <c r="H22" s="57">
        <f>G22/F22</f>
        <v>0.21059806152365176</v>
      </c>
      <c r="I22" s="57">
        <f>H22/H21-1</f>
        <v>-4.6382674060887696E-2</v>
      </c>
      <c r="J22" s="59">
        <f t="shared" ref="J22:J23" si="3">H22/D22-1</f>
        <v>0.14757003095572863</v>
      </c>
      <c r="K22" s="52"/>
      <c r="L22" s="52"/>
    </row>
    <row r="23" spans="1:12" ht="24" thickBot="1" x14ac:dyDescent="0.4">
      <c r="A23" s="60" t="s">
        <v>178</v>
      </c>
      <c r="B23" s="61">
        <v>19599955</v>
      </c>
      <c r="C23" s="62">
        <v>3494901.1794246407</v>
      </c>
      <c r="D23" s="57">
        <f>C23/B23</f>
        <v>0.17831169405361597</v>
      </c>
      <c r="E23" s="57">
        <f>D23/D22-1</f>
        <v>-2.8361634554288084E-2</v>
      </c>
      <c r="F23" s="61">
        <v>450468</v>
      </c>
      <c r="G23" s="62">
        <v>91127.204922694626</v>
      </c>
      <c r="H23" s="57">
        <f>G23/F23</f>
        <v>0.20229451353413477</v>
      </c>
      <c r="I23" s="57">
        <f>H23/H22-1</f>
        <v>-3.9428416052084359E-2</v>
      </c>
      <c r="J23" s="59">
        <f t="shared" si="3"/>
        <v>0.13449942028652084</v>
      </c>
      <c r="K23" s="52"/>
      <c r="L23" s="52"/>
    </row>
    <row r="24" spans="1:12" ht="24" thickBot="1" x14ac:dyDescent="0.4">
      <c r="A24" s="63"/>
      <c r="B24" s="64"/>
      <c r="C24" s="65"/>
      <c r="D24" s="66"/>
      <c r="E24" s="66"/>
      <c r="F24" s="64"/>
      <c r="G24" s="65"/>
      <c r="H24" s="66"/>
      <c r="I24" s="66"/>
      <c r="J24" s="67"/>
      <c r="K24" s="52"/>
      <c r="L24" s="52"/>
    </row>
    <row r="25" spans="1:12" ht="24" thickBot="1" x14ac:dyDescent="0.4">
      <c r="A25" s="60" t="s">
        <v>179</v>
      </c>
      <c r="B25" s="61"/>
      <c r="C25" s="62"/>
      <c r="D25" s="68">
        <f>D23*(1+E25)</f>
        <v>0.17310664552338514</v>
      </c>
      <c r="E25" s="69">
        <f>AVERAGE(E22:E23)</f>
        <v>-2.9190730074415194E-2</v>
      </c>
      <c r="F25" s="70"/>
      <c r="G25" s="71"/>
      <c r="H25" s="68">
        <f>H23*(1+I25)</f>
        <v>0.18990569052401021</v>
      </c>
      <c r="I25" s="88">
        <f>-((H23/D23)^(1/4)-1)+E25</f>
        <v>-6.1241517595750805E-2</v>
      </c>
      <c r="J25" s="59">
        <f>H25/D25-1</f>
        <v>9.7044483473372356E-2</v>
      </c>
    </row>
    <row r="26" spans="1:12" ht="24" thickBot="1" x14ac:dyDescent="0.4">
      <c r="A26" s="74" t="s">
        <v>180</v>
      </c>
      <c r="B26" s="70"/>
      <c r="C26" s="71"/>
      <c r="D26" s="68">
        <f>D25*(1+E26)</f>
        <v>0.16552698147804423</v>
      </c>
      <c r="E26" s="75">
        <f>E25+E25/2</f>
        <v>-4.3786095111622791E-2</v>
      </c>
      <c r="F26" s="76"/>
      <c r="G26" s="76"/>
      <c r="H26" s="68">
        <f>H25*(1+I26)</f>
        <v>0.17246052149237115</v>
      </c>
      <c r="I26" s="75">
        <f>I25+I25/2</f>
        <v>-9.1862276393626208E-2</v>
      </c>
      <c r="J26" s="59">
        <f t="shared" ref="J26" si="4">H26/D26-1</f>
        <v>4.1887672646568452E-2</v>
      </c>
    </row>
    <row r="27" spans="1:12" ht="15.75" thickBot="1" x14ac:dyDescent="0.3"/>
    <row r="28" spans="1:12" ht="24" thickBot="1" x14ac:dyDescent="0.4">
      <c r="A28" s="59" t="s">
        <v>181</v>
      </c>
      <c r="B28" s="59"/>
      <c r="C28" s="59"/>
      <c r="D28" s="68">
        <f>D25*(1+E28)</f>
        <v>0.16805353615982455</v>
      </c>
      <c r="E28" s="68">
        <v>-2.9190730074415194E-2</v>
      </c>
      <c r="F28" s="59"/>
      <c r="G28" s="59"/>
      <c r="H28" s="68">
        <f>H25*(1+I28)</f>
        <v>0.17827557783625084</v>
      </c>
      <c r="I28" s="68">
        <v>-6.1241517595750805E-2</v>
      </c>
      <c r="J28" s="59">
        <f t="shared" ref="J28:J30" si="5">H28/D28-1</f>
        <v>6.0826102859893316E-2</v>
      </c>
    </row>
    <row r="29" spans="1:12" ht="24" thickBot="1" x14ac:dyDescent="0.4">
      <c r="A29" s="59" t="s">
        <v>182</v>
      </c>
      <c r="B29" s="59"/>
      <c r="C29" s="59"/>
      <c r="D29" s="68">
        <f>D28*(1+E29)</f>
        <v>0.16314793074773212</v>
      </c>
      <c r="E29" s="68">
        <v>-2.9190730074415194E-2</v>
      </c>
      <c r="F29" s="59"/>
      <c r="G29" s="59"/>
      <c r="H29" s="68">
        <f>H28*(1+I29)</f>
        <v>0.16735771089929943</v>
      </c>
      <c r="I29" s="68">
        <v>-6.1241517595750805E-2</v>
      </c>
      <c r="J29" s="59">
        <f t="shared" si="5"/>
        <v>2.5803454155215011E-2</v>
      </c>
    </row>
    <row r="30" spans="1:12" ht="24" thickBot="1" x14ac:dyDescent="0.4">
      <c r="A30" s="59" t="s">
        <v>183</v>
      </c>
      <c r="B30" s="59"/>
      <c r="C30" s="59"/>
      <c r="D30" s="68">
        <f t="shared" ref="D30" si="6">D29*(1+E30)</f>
        <v>0.1583855235390757</v>
      </c>
      <c r="E30" s="68">
        <v>-2.9190730074415194E-2</v>
      </c>
      <c r="F30" s="59"/>
      <c r="G30" s="59"/>
      <c r="H30" s="68">
        <f t="shared" ref="H30" si="7">H29*(1+I30)</f>
        <v>0.15710847070247541</v>
      </c>
      <c r="I30" s="68">
        <v>-6.1241517595750805E-2</v>
      </c>
      <c r="J30" s="59">
        <f t="shared" si="5"/>
        <v>-8.0629391377755599E-3</v>
      </c>
    </row>
    <row r="31" spans="1:12" ht="24" thickBot="1" x14ac:dyDescent="0.4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2" ht="23.25" x14ac:dyDescent="0.35">
      <c r="A32" s="90" t="s">
        <v>184</v>
      </c>
      <c r="B32" s="91"/>
      <c r="C32" s="52"/>
      <c r="D32" s="52"/>
      <c r="E32" s="52"/>
      <c r="F32" s="52"/>
      <c r="G32" s="52"/>
      <c r="H32" s="52"/>
      <c r="I32" s="52"/>
      <c r="J32" s="52"/>
    </row>
    <row r="33" spans="1:10" ht="24" thickBot="1" x14ac:dyDescent="0.4">
      <c r="A33" s="92" t="s">
        <v>185</v>
      </c>
      <c r="B33" s="93"/>
      <c r="C33" s="52"/>
      <c r="F33" s="52"/>
      <c r="G33" s="52"/>
      <c r="J33" s="52"/>
    </row>
    <row r="34" spans="1:10" ht="23.25" x14ac:dyDescent="0.35">
      <c r="C34" s="52"/>
    </row>
    <row r="35" spans="1:10" ht="23.25" x14ac:dyDescent="0.35">
      <c r="C35" s="52"/>
    </row>
    <row r="36" spans="1:10" ht="23.25" x14ac:dyDescent="0.35">
      <c r="C36" s="52"/>
    </row>
    <row r="37" spans="1:10" ht="23.25" x14ac:dyDescent="0.35">
      <c r="C37" s="52"/>
    </row>
  </sheetData>
  <mergeCells count="11">
    <mergeCell ref="A1:J1"/>
    <mergeCell ref="A32:B32"/>
    <mergeCell ref="A33:B33"/>
    <mergeCell ref="B3:E3"/>
    <mergeCell ref="F3:I3"/>
    <mergeCell ref="J3:J4"/>
    <mergeCell ref="A16:B16"/>
    <mergeCell ref="A17:B17"/>
    <mergeCell ref="B19:E19"/>
    <mergeCell ref="F19:I19"/>
    <mergeCell ref="J19:J20"/>
  </mergeCells>
  <pageMargins left="0.7" right="0.7" top="0.75" bottom="0.75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sqref="A1:J1"/>
    </sheetView>
  </sheetViews>
  <sheetFormatPr defaultRowHeight="15" x14ac:dyDescent="0.25"/>
  <cols>
    <col min="1" max="1" width="14.85546875" customWidth="1"/>
    <col min="2" max="2" width="41.140625" customWidth="1"/>
    <col min="3" max="3" width="21.140625" customWidth="1"/>
    <col min="4" max="5" width="19.140625" customWidth="1"/>
    <col min="6" max="6" width="19.140625" style="1" customWidth="1"/>
    <col min="7" max="7" width="21.42578125" style="1" hidden="1" customWidth="1"/>
    <col min="8" max="8" width="21.42578125" style="1" customWidth="1"/>
    <col min="9" max="9" width="18.42578125" bestFit="1" customWidth="1"/>
    <col min="10" max="10" width="19.140625" style="1" customWidth="1"/>
  </cols>
  <sheetData>
    <row r="1" spans="1:10" ht="21.75" thickBot="1" x14ac:dyDescent="0.4">
      <c r="A1" s="105" t="s">
        <v>187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91.5" customHeight="1" thickBot="1" x14ac:dyDescent="0.3">
      <c r="A2" s="18" t="s">
        <v>48</v>
      </c>
      <c r="B2" s="18" t="s">
        <v>47</v>
      </c>
      <c r="C2" s="19" t="s">
        <v>52</v>
      </c>
      <c r="D2" s="19" t="s">
        <v>51</v>
      </c>
      <c r="E2" s="19" t="s">
        <v>53</v>
      </c>
      <c r="F2" s="19" t="s">
        <v>54</v>
      </c>
      <c r="G2" s="20" t="s">
        <v>55</v>
      </c>
      <c r="H2" s="20" t="s">
        <v>57</v>
      </c>
      <c r="I2" s="20" t="s">
        <v>49</v>
      </c>
      <c r="J2" s="20" t="s">
        <v>56</v>
      </c>
    </row>
    <row r="3" spans="1:10" ht="15.75" x14ac:dyDescent="0.25">
      <c r="A3" s="11">
        <v>210045</v>
      </c>
      <c r="B3" s="12" t="s">
        <v>46</v>
      </c>
      <c r="C3" s="13">
        <v>193</v>
      </c>
      <c r="D3" s="13">
        <v>36</v>
      </c>
      <c r="E3" s="14">
        <v>0.12938666400806062</v>
      </c>
      <c r="F3" s="15">
        <v>9.0422734687395756E-2</v>
      </c>
      <c r="G3" s="16">
        <v>23</v>
      </c>
      <c r="H3" s="33">
        <f>G3/C3</f>
        <v>0.11917098445595854</v>
      </c>
      <c r="I3" s="17">
        <v>-0.30114331812618234</v>
      </c>
      <c r="J3" s="15">
        <v>-0.22570532915360508</v>
      </c>
    </row>
    <row r="4" spans="1:10" ht="15.75" x14ac:dyDescent="0.25">
      <c r="A4" s="2">
        <v>210039</v>
      </c>
      <c r="B4" s="3" t="s">
        <v>45</v>
      </c>
      <c r="C4" s="9">
        <v>4805</v>
      </c>
      <c r="D4" s="9">
        <v>455</v>
      </c>
      <c r="E4" s="4">
        <v>9.8018468767435973E-2</v>
      </c>
      <c r="F4" s="5">
        <v>7.9161158024564457E-2</v>
      </c>
      <c r="G4" s="10">
        <v>-742</v>
      </c>
      <c r="H4" s="33">
        <f t="shared" ref="H4:H49" si="0">G4/C4</f>
        <v>-0.15442247658688865</v>
      </c>
      <c r="I4" s="6">
        <v>-0.19238528187594328</v>
      </c>
      <c r="J4" s="5">
        <v>-0.2318674105677716</v>
      </c>
    </row>
    <row r="5" spans="1:10" ht="15.75" x14ac:dyDescent="0.25">
      <c r="A5" s="2">
        <v>210028</v>
      </c>
      <c r="B5" s="3" t="s">
        <v>44</v>
      </c>
      <c r="C5" s="9">
        <v>5640</v>
      </c>
      <c r="D5" s="9">
        <v>653</v>
      </c>
      <c r="E5" s="4">
        <v>0.12189684089984909</v>
      </c>
      <c r="F5" s="5">
        <v>0.10377010024918938</v>
      </c>
      <c r="G5" s="10">
        <v>-481</v>
      </c>
      <c r="H5" s="33">
        <f t="shared" si="0"/>
        <v>-8.528368794326241E-2</v>
      </c>
      <c r="I5" s="6">
        <v>-0.14870558184155658</v>
      </c>
      <c r="J5" s="5">
        <v>-2.3341523341523285E-2</v>
      </c>
    </row>
    <row r="6" spans="1:10" ht="15.75" x14ac:dyDescent="0.25">
      <c r="A6" s="2">
        <v>210013</v>
      </c>
      <c r="B6" s="3" t="s">
        <v>43</v>
      </c>
      <c r="C6" s="9">
        <v>3775</v>
      </c>
      <c r="D6" s="9">
        <v>1072</v>
      </c>
      <c r="E6" s="4">
        <v>0.18538370309130681</v>
      </c>
      <c r="F6" s="5">
        <v>0.15795969641866184</v>
      </c>
      <c r="G6" s="10">
        <v>-905</v>
      </c>
      <c r="H6" s="33">
        <f t="shared" si="0"/>
        <v>-0.23973509933774834</v>
      </c>
      <c r="I6" s="6">
        <v>-0.1479310544311323</v>
      </c>
      <c r="J6" s="5">
        <v>-8.327402135231321E-2</v>
      </c>
    </row>
    <row r="7" spans="1:10" ht="15.75" x14ac:dyDescent="0.25">
      <c r="A7" s="2">
        <v>210051</v>
      </c>
      <c r="B7" s="3" t="s">
        <v>42</v>
      </c>
      <c r="C7" s="9">
        <v>6850</v>
      </c>
      <c r="D7" s="9">
        <v>1083</v>
      </c>
      <c r="E7" s="4">
        <v>0.12021354241135135</v>
      </c>
      <c r="F7" s="5">
        <v>0.10386342202921472</v>
      </c>
      <c r="G7" s="10">
        <v>-1160</v>
      </c>
      <c r="H7" s="33">
        <f t="shared" si="0"/>
        <v>-0.16934306569343066</v>
      </c>
      <c r="I7" s="6">
        <v>-0.13600897248488986</v>
      </c>
      <c r="J7" s="5">
        <v>-0.133110819037078</v>
      </c>
    </row>
    <row r="8" spans="1:10" ht="15.75" x14ac:dyDescent="0.25">
      <c r="A8" s="2">
        <v>210030</v>
      </c>
      <c r="B8" s="3" t="s">
        <v>41</v>
      </c>
      <c r="C8" s="9">
        <v>1318</v>
      </c>
      <c r="D8" s="9">
        <v>244</v>
      </c>
      <c r="E8" s="4">
        <v>0.14131119117923013</v>
      </c>
      <c r="F8" s="5">
        <v>0.12374375660777093</v>
      </c>
      <c r="G8" s="10">
        <v>-134</v>
      </c>
      <c r="H8" s="33">
        <f t="shared" si="0"/>
        <v>-0.10166919575113809</v>
      </c>
      <c r="I8" s="6">
        <v>-0.12431736244567999</v>
      </c>
      <c r="J8" s="5">
        <v>-9.2567567567567566E-2</v>
      </c>
    </row>
    <row r="9" spans="1:10" ht="15.75" x14ac:dyDescent="0.25">
      <c r="A9" s="2">
        <v>210024</v>
      </c>
      <c r="B9" s="3" t="s">
        <v>40</v>
      </c>
      <c r="C9" s="9">
        <v>8648</v>
      </c>
      <c r="D9" s="9">
        <v>1463</v>
      </c>
      <c r="E9" s="4">
        <v>0.14055487679633033</v>
      </c>
      <c r="F9" s="5">
        <v>0.12539605225455222</v>
      </c>
      <c r="G9" s="10">
        <v>-747</v>
      </c>
      <c r="H9" s="33">
        <f t="shared" si="0"/>
        <v>-8.6378353376503236E-2</v>
      </c>
      <c r="I9" s="6">
        <v>-0.10784986538563057</v>
      </c>
      <c r="J9" s="5">
        <v>-4.1165142031776569E-2</v>
      </c>
    </row>
    <row r="10" spans="1:10" ht="15.75" x14ac:dyDescent="0.25">
      <c r="A10" s="2">
        <v>210018</v>
      </c>
      <c r="B10" s="3" t="s">
        <v>39</v>
      </c>
      <c r="C10" s="9">
        <v>5797</v>
      </c>
      <c r="D10" s="9">
        <v>757</v>
      </c>
      <c r="E10" s="4">
        <v>0.11909650427487063</v>
      </c>
      <c r="F10" s="5">
        <v>0.10830150669304003</v>
      </c>
      <c r="G10" s="10">
        <v>14</v>
      </c>
      <c r="H10" s="33">
        <f t="shared" si="0"/>
        <v>2.4150422632396068E-3</v>
      </c>
      <c r="I10" s="7">
        <v>-9.0640759336782173E-2</v>
      </c>
      <c r="J10" s="5">
        <v>2.7022222222222059E-2</v>
      </c>
    </row>
    <row r="11" spans="1:10" ht="15.75" x14ac:dyDescent="0.25">
      <c r="A11" s="2">
        <v>210003</v>
      </c>
      <c r="B11" s="3" t="s">
        <v>38</v>
      </c>
      <c r="C11" s="9">
        <v>7825</v>
      </c>
      <c r="D11" s="9">
        <v>738</v>
      </c>
      <c r="E11" s="4">
        <v>0.10088641251795216</v>
      </c>
      <c r="F11" s="5">
        <v>9.1928144786755664E-2</v>
      </c>
      <c r="G11" s="10">
        <v>825</v>
      </c>
      <c r="H11" s="33">
        <f t="shared" si="0"/>
        <v>0.10543130990415335</v>
      </c>
      <c r="I11" s="7">
        <v>-8.8795582156342645E-2</v>
      </c>
      <c r="J11" s="5">
        <v>-1.9540928954363213E-2</v>
      </c>
    </row>
    <row r="12" spans="1:10" ht="15.75" x14ac:dyDescent="0.25">
      <c r="A12" s="2">
        <v>210027</v>
      </c>
      <c r="B12" s="3" t="s">
        <v>37</v>
      </c>
      <c r="C12" s="9">
        <v>8620</v>
      </c>
      <c r="D12" s="9">
        <v>1082</v>
      </c>
      <c r="E12" s="4">
        <v>0.12492749626321319</v>
      </c>
      <c r="F12" s="5">
        <v>0.11414804694190521</v>
      </c>
      <c r="G12" s="10">
        <v>-564</v>
      </c>
      <c r="H12" s="33">
        <f t="shared" si="0"/>
        <v>-6.5429234338747103E-2</v>
      </c>
      <c r="I12" s="7">
        <v>-8.628564282274942E-2</v>
      </c>
      <c r="J12" s="5">
        <v>-1.0181610181610012E-2</v>
      </c>
    </row>
    <row r="13" spans="1:10" ht="15.75" x14ac:dyDescent="0.25">
      <c r="A13" s="2">
        <v>210040</v>
      </c>
      <c r="B13" s="3" t="s">
        <v>36</v>
      </c>
      <c r="C13" s="9">
        <v>6365</v>
      </c>
      <c r="D13" s="9">
        <v>1179</v>
      </c>
      <c r="E13" s="4">
        <v>0.14380333636223677</v>
      </c>
      <c r="F13" s="5">
        <v>0.13220225844037947</v>
      </c>
      <c r="G13" s="10">
        <v>777</v>
      </c>
      <c r="H13" s="33">
        <f t="shared" si="0"/>
        <v>0.1220738413197172</v>
      </c>
      <c r="I13" s="7">
        <v>-8.0673218127808255E-2</v>
      </c>
      <c r="J13" s="5">
        <v>-0.34082848709137359</v>
      </c>
    </row>
    <row r="14" spans="1:10" ht="15.75" x14ac:dyDescent="0.25">
      <c r="A14" s="2">
        <v>210058</v>
      </c>
      <c r="B14" s="3" t="s">
        <v>35</v>
      </c>
      <c r="C14" s="9">
        <v>1707</v>
      </c>
      <c r="D14" s="9">
        <v>192</v>
      </c>
      <c r="E14" s="4">
        <v>0.11853149921868256</v>
      </c>
      <c r="F14" s="5">
        <v>0.1092163848028255</v>
      </c>
      <c r="G14" s="10">
        <v>-87</v>
      </c>
      <c r="H14" s="33">
        <f t="shared" si="0"/>
        <v>-5.0966608084358524E-2</v>
      </c>
      <c r="I14" s="7">
        <v>-7.858767059607763E-2</v>
      </c>
      <c r="J14" s="5">
        <v>0.16007532956685466</v>
      </c>
    </row>
    <row r="15" spans="1:10" ht="15.75" x14ac:dyDescent="0.25">
      <c r="A15" s="2">
        <v>210055</v>
      </c>
      <c r="B15" s="3" t="s">
        <v>34</v>
      </c>
      <c r="C15" s="9">
        <v>4219</v>
      </c>
      <c r="D15" s="9">
        <v>524</v>
      </c>
      <c r="E15" s="4">
        <v>0.13110210087702617</v>
      </c>
      <c r="F15" s="5">
        <v>0.12117643277130116</v>
      </c>
      <c r="G15" s="10">
        <v>-732</v>
      </c>
      <c r="H15" s="33">
        <f t="shared" si="0"/>
        <v>-0.17350082958046931</v>
      </c>
      <c r="I15" s="7">
        <v>-7.5709451178324727E-2</v>
      </c>
      <c r="J15" s="5">
        <v>-0.11343569222739325</v>
      </c>
    </row>
    <row r="16" spans="1:10" ht="15.75" x14ac:dyDescent="0.25">
      <c r="A16" s="2">
        <v>210011</v>
      </c>
      <c r="B16" s="3" t="s">
        <v>33</v>
      </c>
      <c r="C16" s="9">
        <v>12210</v>
      </c>
      <c r="D16" s="9">
        <v>1599</v>
      </c>
      <c r="E16" s="4">
        <v>0.13071782037034194</v>
      </c>
      <c r="F16" s="5">
        <v>0.12132164565773887</v>
      </c>
      <c r="G16" s="10">
        <v>-375</v>
      </c>
      <c r="H16" s="33">
        <f t="shared" si="0"/>
        <v>-3.0712530712530713E-2</v>
      </c>
      <c r="I16" s="7">
        <v>-7.1881360062326483E-2</v>
      </c>
      <c r="J16" s="5">
        <v>-0.11338657049630785</v>
      </c>
    </row>
    <row r="17" spans="1:10" ht="15.75" x14ac:dyDescent="0.25">
      <c r="A17" s="2">
        <v>210062</v>
      </c>
      <c r="B17" s="3" t="s">
        <v>32</v>
      </c>
      <c r="C17" s="9">
        <v>9810</v>
      </c>
      <c r="D17" s="9">
        <v>1179</v>
      </c>
      <c r="E17" s="4">
        <v>0.11282793920031592</v>
      </c>
      <c r="F17" s="5">
        <v>0.10531239747478684</v>
      </c>
      <c r="G17" s="10">
        <v>-569</v>
      </c>
      <c r="H17" s="33">
        <f t="shared" si="0"/>
        <v>-5.8002038735983689E-2</v>
      </c>
      <c r="I17" s="8">
        <v>-6.6610644303144673E-2</v>
      </c>
      <c r="J17" s="5">
        <v>-5.1809690601284264E-2</v>
      </c>
    </row>
    <row r="18" spans="1:10" ht="15.75" x14ac:dyDescent="0.25">
      <c r="A18" s="2">
        <v>210063</v>
      </c>
      <c r="B18" s="3" t="s">
        <v>31</v>
      </c>
      <c r="C18" s="9">
        <v>10997</v>
      </c>
      <c r="D18" s="9">
        <v>1157</v>
      </c>
      <c r="E18" s="4">
        <v>0.11652943104901424</v>
      </c>
      <c r="F18" s="5">
        <v>0.10932691586648327</v>
      </c>
      <c r="G18" s="10">
        <v>1183</v>
      </c>
      <c r="H18" s="33">
        <f t="shared" si="0"/>
        <v>0.10757479312539783</v>
      </c>
      <c r="I18" s="8">
        <v>-6.1808550146455921E-2</v>
      </c>
      <c r="J18" s="5">
        <v>-4.6377027597684917E-2</v>
      </c>
    </row>
    <row r="19" spans="1:10" ht="33" customHeight="1" x14ac:dyDescent="0.25">
      <c r="A19" s="2">
        <v>210043</v>
      </c>
      <c r="B19" s="3" t="s">
        <v>30</v>
      </c>
      <c r="C19" s="9">
        <v>12198</v>
      </c>
      <c r="D19" s="9">
        <v>1930</v>
      </c>
      <c r="E19" s="4">
        <v>0.1382582728104125</v>
      </c>
      <c r="F19" s="5">
        <v>0.13030469027326275</v>
      </c>
      <c r="G19" s="10">
        <v>-583</v>
      </c>
      <c r="H19" s="33">
        <f t="shared" si="0"/>
        <v>-4.7794720445974749E-2</v>
      </c>
      <c r="I19" s="8">
        <v>-5.7526991878859568E-2</v>
      </c>
      <c r="J19" s="5">
        <v>-2.7465744132410874E-2</v>
      </c>
    </row>
    <row r="20" spans="1:10" ht="15.75" x14ac:dyDescent="0.25">
      <c r="A20" s="2">
        <v>210008</v>
      </c>
      <c r="B20" s="3" t="s">
        <v>29</v>
      </c>
      <c r="C20" s="9">
        <v>12843</v>
      </c>
      <c r="D20" s="9">
        <v>1385</v>
      </c>
      <c r="E20" s="4">
        <v>0.13994383882278927</v>
      </c>
      <c r="F20" s="5">
        <v>0.13190412331864898</v>
      </c>
      <c r="G20" s="10">
        <v>-1802</v>
      </c>
      <c r="H20" s="33">
        <f t="shared" si="0"/>
        <v>-0.14030989644164135</v>
      </c>
      <c r="I20" s="8">
        <v>-5.7449585289145677E-2</v>
      </c>
      <c r="J20" s="5">
        <v>-2.7255029201818104E-3</v>
      </c>
    </row>
    <row r="21" spans="1:10" ht="15.75" x14ac:dyDescent="0.25">
      <c r="A21" s="2">
        <v>210012</v>
      </c>
      <c r="B21" s="3" t="s">
        <v>28</v>
      </c>
      <c r="C21" s="9">
        <v>16823</v>
      </c>
      <c r="D21" s="9">
        <v>2424</v>
      </c>
      <c r="E21" s="4">
        <v>0.1351626379613039</v>
      </c>
      <c r="F21" s="5">
        <v>0.12767781868795608</v>
      </c>
      <c r="G21" s="10">
        <v>-623</v>
      </c>
      <c r="H21" s="33">
        <f t="shared" si="0"/>
        <v>-3.7032633894073588E-2</v>
      </c>
      <c r="I21" s="8">
        <v>-5.5376392368804428E-2</v>
      </c>
      <c r="J21" s="5">
        <v>-1.3214486342251419E-2</v>
      </c>
    </row>
    <row r="22" spans="1:10" ht="15.75" x14ac:dyDescent="0.25">
      <c r="A22" s="2">
        <v>210044</v>
      </c>
      <c r="B22" s="3" t="s">
        <v>27</v>
      </c>
      <c r="C22" s="9">
        <v>13349</v>
      </c>
      <c r="D22" s="9">
        <v>1097</v>
      </c>
      <c r="E22" s="4">
        <v>0.10588850441265754</v>
      </c>
      <c r="F22" s="5">
        <v>0.10017454334688175</v>
      </c>
      <c r="G22" s="10">
        <v>-41</v>
      </c>
      <c r="H22" s="33">
        <f t="shared" si="0"/>
        <v>-3.0713911154393587E-3</v>
      </c>
      <c r="I22" s="8">
        <v>-5.3962052797610016E-2</v>
      </c>
      <c r="J22" s="5">
        <v>-4.8680819316332058E-2</v>
      </c>
    </row>
    <row r="23" spans="1:10" ht="15.75" x14ac:dyDescent="0.25">
      <c r="A23" s="2">
        <v>210057</v>
      </c>
      <c r="B23" s="3" t="s">
        <v>26</v>
      </c>
      <c r="C23" s="9">
        <v>16466</v>
      </c>
      <c r="D23" s="9">
        <v>1350</v>
      </c>
      <c r="E23" s="4">
        <v>0.10841961619580816</v>
      </c>
      <c r="F23" s="5">
        <v>0.10289238349705651</v>
      </c>
      <c r="G23" s="10">
        <v>-383</v>
      </c>
      <c r="H23" s="33">
        <f t="shared" si="0"/>
        <v>-2.3260051014211101E-2</v>
      </c>
      <c r="I23" s="8">
        <v>-5.0980006134400457E-2</v>
      </c>
      <c r="J23" s="5">
        <v>-7.0996272166329311E-2</v>
      </c>
    </row>
    <row r="24" spans="1:10" ht="15.75" x14ac:dyDescent="0.25">
      <c r="A24" s="2">
        <v>210034</v>
      </c>
      <c r="B24" s="3" t="s">
        <v>25</v>
      </c>
      <c r="C24" s="9">
        <v>6123</v>
      </c>
      <c r="D24" s="9">
        <v>721</v>
      </c>
      <c r="E24" s="4">
        <v>0.1285225950160484</v>
      </c>
      <c r="F24" s="5">
        <v>0.12242728627087589</v>
      </c>
      <c r="G24" s="10">
        <v>-607</v>
      </c>
      <c r="H24" s="33">
        <f t="shared" si="0"/>
        <v>-9.9134411236322065E-2</v>
      </c>
      <c r="I24" s="8">
        <v>-4.7425970074844837E-2</v>
      </c>
      <c r="J24" s="5">
        <v>3.1565601364053508E-2</v>
      </c>
    </row>
    <row r="25" spans="1:10" ht="15.75" x14ac:dyDescent="0.25">
      <c r="A25" s="2">
        <v>210023</v>
      </c>
      <c r="B25" s="3" t="s">
        <v>24</v>
      </c>
      <c r="C25" s="9">
        <v>20913</v>
      </c>
      <c r="D25" s="9">
        <v>1784</v>
      </c>
      <c r="E25" s="4">
        <v>0.11873692373853001</v>
      </c>
      <c r="F25" s="5">
        <v>0.11313757596843985</v>
      </c>
      <c r="G25" s="10">
        <v>-1010</v>
      </c>
      <c r="H25" s="33">
        <f t="shared" si="0"/>
        <v>-4.8295318701286283E-2</v>
      </c>
      <c r="I25" s="8">
        <v>-4.7157595074809766E-2</v>
      </c>
      <c r="J25" s="5">
        <v>-3.0357089763030309E-2</v>
      </c>
    </row>
    <row r="26" spans="1:10" ht="15.75" x14ac:dyDescent="0.25">
      <c r="A26" s="2">
        <v>210038</v>
      </c>
      <c r="B26" s="3" t="s">
        <v>23</v>
      </c>
      <c r="C26" s="9">
        <v>4428</v>
      </c>
      <c r="D26" s="9">
        <v>986</v>
      </c>
      <c r="E26" s="4">
        <v>0.15927743594436131</v>
      </c>
      <c r="F26" s="5">
        <v>0.15252510370108088</v>
      </c>
      <c r="G26" s="10">
        <v>-935</v>
      </c>
      <c r="H26" s="33">
        <f t="shared" si="0"/>
        <v>-0.21115627822944896</v>
      </c>
      <c r="I26" s="8">
        <v>-4.2393526761939748E-2</v>
      </c>
      <c r="J26" s="5">
        <v>-2.1679631230193119E-2</v>
      </c>
    </row>
    <row r="27" spans="1:10" ht="15.75" x14ac:dyDescent="0.25">
      <c r="A27" s="2">
        <v>210029</v>
      </c>
      <c r="B27" s="3" t="s">
        <v>22</v>
      </c>
      <c r="C27" s="9">
        <v>13784</v>
      </c>
      <c r="D27" s="9">
        <v>2215</v>
      </c>
      <c r="E27" s="4">
        <v>0.14607743787339855</v>
      </c>
      <c r="F27" s="5">
        <v>0.14103592612244267</v>
      </c>
      <c r="G27" s="10">
        <v>-693</v>
      </c>
      <c r="H27" s="33">
        <f t="shared" si="0"/>
        <v>-5.027568195008706E-2</v>
      </c>
      <c r="I27" s="8">
        <v>-3.4512597046815863E-2</v>
      </c>
      <c r="J27" s="5">
        <v>6.9700570781174864E-3</v>
      </c>
    </row>
    <row r="28" spans="1:10" ht="15.75" x14ac:dyDescent="0.25">
      <c r="A28" s="2">
        <v>210022</v>
      </c>
      <c r="B28" s="3" t="s">
        <v>21</v>
      </c>
      <c r="C28" s="9">
        <v>8426</v>
      </c>
      <c r="D28" s="9">
        <v>1034</v>
      </c>
      <c r="E28" s="4">
        <v>0.10878611417749169</v>
      </c>
      <c r="F28" s="5">
        <v>0.10608177534493449</v>
      </c>
      <c r="G28" s="10">
        <v>107</v>
      </c>
      <c r="H28" s="33">
        <f t="shared" si="0"/>
        <v>1.269878946119155E-2</v>
      </c>
      <c r="I28" s="8">
        <v>-2.4859228156131175E-2</v>
      </c>
      <c r="J28" s="5">
        <v>-2.7351685332965281E-2</v>
      </c>
    </row>
    <row r="29" spans="1:10" ht="15.75" x14ac:dyDescent="0.25">
      <c r="A29" s="2">
        <v>210032</v>
      </c>
      <c r="B29" s="3" t="s">
        <v>20</v>
      </c>
      <c r="C29" s="9">
        <v>3786</v>
      </c>
      <c r="D29" s="9">
        <v>436</v>
      </c>
      <c r="E29" s="4">
        <v>0.10321655130966827</v>
      </c>
      <c r="F29" s="5">
        <v>0.10080000387115824</v>
      </c>
      <c r="G29" s="10">
        <v>-96</v>
      </c>
      <c r="H29" s="33">
        <f t="shared" si="0"/>
        <v>-2.5356576862123614E-2</v>
      </c>
      <c r="I29" s="8">
        <v>-2.341240244754883E-2</v>
      </c>
      <c r="J29" s="5">
        <v>8.381103349123542E-2</v>
      </c>
    </row>
    <row r="30" spans="1:10" ht="15.75" x14ac:dyDescent="0.25">
      <c r="A30" s="2">
        <v>210015</v>
      </c>
      <c r="B30" s="3" t="s">
        <v>19</v>
      </c>
      <c r="C30" s="9">
        <v>15696</v>
      </c>
      <c r="D30" s="9">
        <v>2038</v>
      </c>
      <c r="E30" s="4">
        <v>0.12764414760347331</v>
      </c>
      <c r="F30" s="5">
        <v>0.12560681181655753</v>
      </c>
      <c r="G30" s="10">
        <v>280</v>
      </c>
      <c r="H30" s="33">
        <f t="shared" si="0"/>
        <v>1.7838939857288481E-2</v>
      </c>
      <c r="I30" s="8">
        <v>-1.5961059125442767E-2</v>
      </c>
      <c r="J30" s="5">
        <v>-3.9078282828282851E-2</v>
      </c>
    </row>
    <row r="31" spans="1:10" ht="15.75" x14ac:dyDescent="0.25">
      <c r="A31" s="2">
        <v>210056</v>
      </c>
      <c r="B31" s="3" t="s">
        <v>18</v>
      </c>
      <c r="C31" s="9">
        <v>7804</v>
      </c>
      <c r="D31" s="9">
        <v>1390</v>
      </c>
      <c r="E31" s="4">
        <v>0.13309153028714565</v>
      </c>
      <c r="F31" s="5">
        <v>0.13212326546698111</v>
      </c>
      <c r="G31" s="10">
        <v>-1109</v>
      </c>
      <c r="H31" s="33">
        <f t="shared" si="0"/>
        <v>-0.1421066119938493</v>
      </c>
      <c r="I31" s="8">
        <v>-7.2751798561149217E-3</v>
      </c>
      <c r="J31" s="5">
        <v>3.7348364573205561E-2</v>
      </c>
    </row>
    <row r="32" spans="1:10" ht="15.75" x14ac:dyDescent="0.25">
      <c r="A32" s="2">
        <v>210010</v>
      </c>
      <c r="B32" s="3" t="s">
        <v>17</v>
      </c>
      <c r="C32" s="9">
        <v>1528</v>
      </c>
      <c r="D32" s="9">
        <v>226</v>
      </c>
      <c r="E32" s="4">
        <v>0.10690309983390169</v>
      </c>
      <c r="F32" s="5">
        <v>0.10626641634912755</v>
      </c>
      <c r="G32" s="10">
        <v>-8</v>
      </c>
      <c r="H32" s="33">
        <f t="shared" si="0"/>
        <v>-5.235602094240838E-3</v>
      </c>
      <c r="I32" s="8">
        <v>-5.9557064833795081E-3</v>
      </c>
      <c r="J32" s="5">
        <v>-3.5384615384615348E-2</v>
      </c>
    </row>
    <row r="33" spans="1:10" ht="15.75" x14ac:dyDescent="0.25">
      <c r="A33" s="2">
        <v>210017</v>
      </c>
      <c r="B33" s="3" t="s">
        <v>16</v>
      </c>
      <c r="C33" s="9">
        <v>1471</v>
      </c>
      <c r="D33" s="9">
        <v>89</v>
      </c>
      <c r="E33" s="4">
        <v>7.1056695221298816E-2</v>
      </c>
      <c r="F33" s="5">
        <v>7.0849312942943041E-2</v>
      </c>
      <c r="G33" s="10">
        <v>-66</v>
      </c>
      <c r="H33" s="33">
        <f t="shared" si="0"/>
        <v>-4.4867437117607073E-2</v>
      </c>
      <c r="I33" s="8">
        <v>-2.9185466297004803E-3</v>
      </c>
      <c r="J33" s="5">
        <v>-0.11351351351351346</v>
      </c>
    </row>
    <row r="34" spans="1:10" ht="15.75" x14ac:dyDescent="0.25">
      <c r="A34" s="2">
        <v>210049</v>
      </c>
      <c r="B34" s="3" t="s">
        <v>15</v>
      </c>
      <c r="C34" s="9">
        <v>8826</v>
      </c>
      <c r="D34" s="9">
        <v>984</v>
      </c>
      <c r="E34" s="4">
        <v>0.11215201592873</v>
      </c>
      <c r="F34" s="5">
        <v>0.11237323886570733</v>
      </c>
      <c r="G34" s="10">
        <v>-609</v>
      </c>
      <c r="H34" s="33">
        <f t="shared" si="0"/>
        <v>-6.9000679809653298E-2</v>
      </c>
      <c r="I34" s="8">
        <v>1.9725275122821628E-3</v>
      </c>
      <c r="J34" s="5">
        <v>3.0145330356746936E-2</v>
      </c>
    </row>
    <row r="35" spans="1:10" ht="15.75" x14ac:dyDescent="0.25">
      <c r="A35" s="2">
        <v>210048</v>
      </c>
      <c r="B35" s="3" t="s">
        <v>14</v>
      </c>
      <c r="C35" s="9">
        <v>12197</v>
      </c>
      <c r="D35" s="9">
        <v>1162</v>
      </c>
      <c r="E35" s="4">
        <v>0.11421737721647165</v>
      </c>
      <c r="F35" s="5">
        <v>0.11450090053053123</v>
      </c>
      <c r="G35" s="10">
        <v>519</v>
      </c>
      <c r="H35" s="33">
        <f t="shared" si="0"/>
        <v>4.2551447077150119E-2</v>
      </c>
      <c r="I35" s="8">
        <v>2.4823132956575122E-3</v>
      </c>
      <c r="J35" s="5">
        <v>4.97097195296341E-2</v>
      </c>
    </row>
    <row r="36" spans="1:10" ht="15.75" x14ac:dyDescent="0.25">
      <c r="A36" s="2">
        <v>210061</v>
      </c>
      <c r="B36" s="3" t="s">
        <v>13</v>
      </c>
      <c r="C36" s="9">
        <v>2062</v>
      </c>
      <c r="D36" s="9">
        <v>295</v>
      </c>
      <c r="E36" s="4">
        <v>0.11039859882314373</v>
      </c>
      <c r="F36" s="5">
        <v>0.110930886837538</v>
      </c>
      <c r="G36" s="10">
        <v>27</v>
      </c>
      <c r="H36" s="33">
        <f t="shared" si="0"/>
        <v>1.3094083414161009E-2</v>
      </c>
      <c r="I36" s="8">
        <v>4.8215105994866558E-3</v>
      </c>
      <c r="J36" s="5">
        <v>-2.1514809708819027E-2</v>
      </c>
    </row>
    <row r="37" spans="1:10" ht="15.75" x14ac:dyDescent="0.25">
      <c r="A37" s="2">
        <v>210009</v>
      </c>
      <c r="B37" s="3" t="s">
        <v>12</v>
      </c>
      <c r="C37" s="9">
        <v>32098</v>
      </c>
      <c r="D37" s="9">
        <v>5134</v>
      </c>
      <c r="E37" s="4">
        <v>0.13862893785702948</v>
      </c>
      <c r="F37" s="5">
        <v>0.13965876258343937</v>
      </c>
      <c r="G37" s="10">
        <v>-201</v>
      </c>
      <c r="H37" s="33">
        <f t="shared" si="0"/>
        <v>-6.2620724032650009E-3</v>
      </c>
      <c r="I37" s="8">
        <v>7.4286418285334221E-3</v>
      </c>
      <c r="J37" s="5">
        <v>4.1481894432759736E-2</v>
      </c>
    </row>
    <row r="38" spans="1:10" ht="15.75" x14ac:dyDescent="0.25">
      <c r="A38" s="2">
        <v>210005</v>
      </c>
      <c r="B38" s="3" t="s">
        <v>11</v>
      </c>
      <c r="C38" s="9">
        <v>12475</v>
      </c>
      <c r="D38" s="9">
        <v>1258</v>
      </c>
      <c r="E38" s="4">
        <v>0.10433527201473929</v>
      </c>
      <c r="F38" s="5">
        <v>0.10544062989198394</v>
      </c>
      <c r="G38" s="10">
        <v>-964</v>
      </c>
      <c r="H38" s="33">
        <f t="shared" si="0"/>
        <v>-7.7274549098196393E-2</v>
      </c>
      <c r="I38" s="8">
        <v>1.059428758750447E-2</v>
      </c>
      <c r="J38" s="5">
        <v>9.4048885391837755E-2</v>
      </c>
    </row>
    <row r="39" spans="1:10" ht="15.75" x14ac:dyDescent="0.25">
      <c r="A39" s="2">
        <v>210002</v>
      </c>
      <c r="B39" s="3" t="s">
        <v>10</v>
      </c>
      <c r="C39" s="9">
        <v>21587</v>
      </c>
      <c r="D39" s="9">
        <v>3273</v>
      </c>
      <c r="E39" s="4">
        <v>0.13587581444199301</v>
      </c>
      <c r="F39" s="5">
        <v>0.13762315459757979</v>
      </c>
      <c r="G39" s="10">
        <v>-2414</v>
      </c>
      <c r="H39" s="33">
        <f t="shared" si="0"/>
        <v>-0.11182656228285542</v>
      </c>
      <c r="I39" s="8">
        <v>1.2859832066233867E-2</v>
      </c>
      <c r="J39" s="5">
        <v>-6.2760710871644365E-3</v>
      </c>
    </row>
    <row r="40" spans="1:10" ht="15.75" x14ac:dyDescent="0.25">
      <c r="A40" s="2">
        <v>210006</v>
      </c>
      <c r="B40" s="3" t="s">
        <v>9</v>
      </c>
      <c r="C40" s="9">
        <v>3079</v>
      </c>
      <c r="D40" s="9">
        <v>462</v>
      </c>
      <c r="E40" s="4">
        <v>0.10996511606507058</v>
      </c>
      <c r="F40" s="5">
        <v>0.11206101355582058</v>
      </c>
      <c r="G40" s="10">
        <v>-211</v>
      </c>
      <c r="H40" s="33">
        <f t="shared" si="0"/>
        <v>-6.8528743098408576E-2</v>
      </c>
      <c r="I40" s="8">
        <v>1.9059657878320202E-2</v>
      </c>
      <c r="J40" s="5">
        <v>8.7410665200659876E-2</v>
      </c>
    </row>
    <row r="41" spans="1:10" ht="15.75" x14ac:dyDescent="0.25">
      <c r="A41" s="2">
        <v>210033</v>
      </c>
      <c r="B41" s="3" t="s">
        <v>8</v>
      </c>
      <c r="C41" s="9">
        <v>7876</v>
      </c>
      <c r="D41" s="9">
        <v>948</v>
      </c>
      <c r="E41" s="4">
        <v>0.11789399300179407</v>
      </c>
      <c r="F41" s="5">
        <v>0.12045880263865502</v>
      </c>
      <c r="G41" s="10">
        <v>-248</v>
      </c>
      <c r="H41" s="33">
        <f t="shared" si="0"/>
        <v>-3.1488065007618082E-2</v>
      </c>
      <c r="I41" s="8">
        <v>2.1755219002735249E-2</v>
      </c>
      <c r="J41" s="5">
        <v>6.1493761629890731E-2</v>
      </c>
    </row>
    <row r="42" spans="1:10" ht="15.75" x14ac:dyDescent="0.25">
      <c r="A42" s="2">
        <v>210001</v>
      </c>
      <c r="B42" s="3" t="s">
        <v>7</v>
      </c>
      <c r="C42" s="9">
        <v>11361</v>
      </c>
      <c r="D42" s="9">
        <v>1241</v>
      </c>
      <c r="E42" s="4">
        <v>0.11241913726929614</v>
      </c>
      <c r="F42" s="5">
        <v>0.11532936308298194</v>
      </c>
      <c r="G42" s="10">
        <v>398</v>
      </c>
      <c r="H42" s="33">
        <f t="shared" si="0"/>
        <v>3.5032127453569227E-2</v>
      </c>
      <c r="I42" s="8">
        <v>2.5887281154937769E-2</v>
      </c>
      <c r="J42" s="5">
        <v>2.2849087839499127E-2</v>
      </c>
    </row>
    <row r="43" spans="1:10" ht="15.75" x14ac:dyDescent="0.25">
      <c r="A43" s="2">
        <v>210004</v>
      </c>
      <c r="B43" s="3" t="s">
        <v>6</v>
      </c>
      <c r="C43" s="9">
        <v>23172</v>
      </c>
      <c r="D43" s="9">
        <v>1733</v>
      </c>
      <c r="E43" s="4">
        <v>0.11262055540153218</v>
      </c>
      <c r="F43" s="5">
        <v>0.11579167367366544</v>
      </c>
      <c r="G43" s="10">
        <v>825</v>
      </c>
      <c r="H43" s="33">
        <f t="shared" si="0"/>
        <v>3.5603314344899016E-2</v>
      </c>
      <c r="I43" s="8">
        <v>2.8157544249600708E-2</v>
      </c>
      <c r="J43" s="5">
        <v>-3.9436030537254307E-2</v>
      </c>
    </row>
    <row r="44" spans="1:10" ht="15.75" x14ac:dyDescent="0.25">
      <c r="A44" s="2">
        <v>210016</v>
      </c>
      <c r="B44" s="3" t="s">
        <v>5</v>
      </c>
      <c r="C44" s="9">
        <v>8572</v>
      </c>
      <c r="D44" s="9">
        <v>960</v>
      </c>
      <c r="E44" s="4">
        <v>0.10747655550629268</v>
      </c>
      <c r="F44" s="5">
        <v>0.11277841009106818</v>
      </c>
      <c r="G44" s="10">
        <v>-112</v>
      </c>
      <c r="H44" s="33">
        <f t="shared" si="0"/>
        <v>-1.3065795613625758E-2</v>
      </c>
      <c r="I44" s="8">
        <v>4.9330335902559419E-2</v>
      </c>
      <c r="J44" s="5">
        <v>5.5645619107258737E-2</v>
      </c>
    </row>
    <row r="45" spans="1:10" ht="15.75" x14ac:dyDescent="0.25">
      <c r="A45" s="2">
        <v>210035</v>
      </c>
      <c r="B45" s="3" t="s">
        <v>4</v>
      </c>
      <c r="C45" s="9">
        <v>5550</v>
      </c>
      <c r="D45" s="9">
        <v>670</v>
      </c>
      <c r="E45" s="4">
        <v>0.11517973288806768</v>
      </c>
      <c r="F45" s="5">
        <v>0.1210382002260975</v>
      </c>
      <c r="G45" s="10">
        <v>-199</v>
      </c>
      <c r="H45" s="33">
        <f t="shared" si="0"/>
        <v>-3.5855855855855857E-2</v>
      </c>
      <c r="I45" s="8">
        <v>5.0863699638226345E-2</v>
      </c>
      <c r="J45" s="5">
        <v>-6.6702528240989878E-2</v>
      </c>
    </row>
    <row r="46" spans="1:10" ht="15.75" x14ac:dyDescent="0.25">
      <c r="A46" s="2">
        <v>210019</v>
      </c>
      <c r="B46" s="3" t="s">
        <v>3</v>
      </c>
      <c r="C46" s="9">
        <v>12825</v>
      </c>
      <c r="D46" s="9">
        <v>1380</v>
      </c>
      <c r="E46" s="4">
        <v>0.10550199501923085</v>
      </c>
      <c r="F46" s="5">
        <v>0.11181628530959656</v>
      </c>
      <c r="G46" s="10">
        <v>-446</v>
      </c>
      <c r="H46" s="33">
        <f t="shared" si="0"/>
        <v>-3.4775828460038988E-2</v>
      </c>
      <c r="I46" s="8">
        <v>5.9849961028838772E-2</v>
      </c>
      <c r="J46" s="5">
        <v>0.11039230044983772</v>
      </c>
    </row>
    <row r="47" spans="1:10" ht="15.75" x14ac:dyDescent="0.25">
      <c r="A47" s="2">
        <v>210060</v>
      </c>
      <c r="B47" s="3" t="s">
        <v>2</v>
      </c>
      <c r="C47" s="9">
        <v>1521</v>
      </c>
      <c r="D47" s="9">
        <v>208</v>
      </c>
      <c r="E47" s="4">
        <v>0.11798072561290333</v>
      </c>
      <c r="F47" s="5">
        <v>0.12710806807327812</v>
      </c>
      <c r="G47" s="10">
        <v>-131</v>
      </c>
      <c r="H47" s="33">
        <f t="shared" si="0"/>
        <v>-8.6127547666009205E-2</v>
      </c>
      <c r="I47" s="8">
        <v>7.7362996480643265E-2</v>
      </c>
      <c r="J47" s="5">
        <v>0.14482869293107581</v>
      </c>
    </row>
    <row r="48" spans="1:10" ht="16.5" thickBot="1" x14ac:dyDescent="0.3">
      <c r="A48" s="21">
        <v>210037</v>
      </c>
      <c r="B48" s="22" t="s">
        <v>1</v>
      </c>
      <c r="C48" s="23">
        <v>5552</v>
      </c>
      <c r="D48" s="23">
        <v>507</v>
      </c>
      <c r="E48" s="24">
        <v>9.9880353441607908E-2</v>
      </c>
      <c r="F48" s="25">
        <v>0.12026057239763063</v>
      </c>
      <c r="G48" s="26">
        <v>-108</v>
      </c>
      <c r="H48" s="33">
        <f t="shared" si="0"/>
        <v>-1.9452449567723344E-2</v>
      </c>
      <c r="I48" s="27">
        <v>0.20404632396437616</v>
      </c>
      <c r="J48" s="25">
        <v>0.19987446462856306</v>
      </c>
    </row>
    <row r="49" spans="1:10" ht="16.5" thickBot="1" x14ac:dyDescent="0.3">
      <c r="A49" s="99" t="s">
        <v>0</v>
      </c>
      <c r="B49" s="100"/>
      <c r="C49" s="28">
        <v>423170</v>
      </c>
      <c r="D49" s="28">
        <v>52733</v>
      </c>
      <c r="E49" s="29">
        <v>0.12431286752005541</v>
      </c>
      <c r="F49" s="30">
        <v>0.12036401589385258</v>
      </c>
      <c r="G49" s="31">
        <v>-15117</v>
      </c>
      <c r="H49" s="33">
        <f t="shared" si="0"/>
        <v>-3.5723231798095327E-2</v>
      </c>
      <c r="I49" s="32">
        <v>-3.1765429476283025E-2</v>
      </c>
      <c r="J49" s="30">
        <v>-1.7001404514839114E-2</v>
      </c>
    </row>
    <row r="50" spans="1:10" s="41" customFormat="1" ht="47.25" x14ac:dyDescent="0.25">
      <c r="A50" s="34"/>
      <c r="B50" s="34"/>
      <c r="C50" s="35"/>
      <c r="D50" s="35"/>
      <c r="E50" s="36"/>
      <c r="F50" s="37" t="s">
        <v>58</v>
      </c>
      <c r="G50" s="38"/>
      <c r="H50" s="39">
        <f>CORREL(H3:H48,I3:I48)</f>
        <v>8.8114675311299295E-2</v>
      </c>
      <c r="I50" s="37"/>
      <c r="J50" s="40">
        <f>CORREL(I3:I48,J3:J48)</f>
        <v>0.67067134959718588</v>
      </c>
    </row>
    <row r="51" spans="1:10" ht="15.75" x14ac:dyDescent="0.25">
      <c r="A51" t="s">
        <v>50</v>
      </c>
      <c r="H51" s="33"/>
    </row>
  </sheetData>
  <sortState ref="A3:K48">
    <sortCondition ref="I3:I48"/>
  </sortState>
  <mergeCells count="2">
    <mergeCell ref="A49:B49"/>
    <mergeCell ref="A1:J1"/>
  </mergeCells>
  <pageMargins left="0.7" right="0.7" top="0.75" bottom="0.75" header="0.3" footer="0.3"/>
  <pageSetup paperSize="5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pane xSplit="22680" topLeftCell="N1"/>
      <selection activeCell="H30" sqref="H30"/>
      <selection pane="topRight" activeCell="N1" sqref="N1"/>
    </sheetView>
  </sheetViews>
  <sheetFormatPr defaultColWidth="8.85546875" defaultRowHeight="15" x14ac:dyDescent="0.25"/>
  <cols>
    <col min="1" max="1" width="8.85546875" style="42"/>
    <col min="2" max="2" width="50.7109375" style="42" customWidth="1"/>
    <col min="3" max="3" width="13.140625" style="42" customWidth="1"/>
    <col min="4" max="4" width="13.85546875" style="42" customWidth="1"/>
    <col min="5" max="5" width="13.140625" style="42" customWidth="1"/>
    <col min="6" max="6" width="14.85546875" style="42" customWidth="1"/>
    <col min="7" max="7" width="13.140625" style="42" customWidth="1"/>
    <col min="8" max="8" width="14.28515625" style="42" customWidth="1"/>
    <col min="9" max="9" width="13.140625" style="42" customWidth="1"/>
    <col min="10" max="10" width="14.140625" style="42" customWidth="1"/>
    <col min="11" max="11" width="13.140625" style="42" customWidth="1"/>
    <col min="12" max="12" width="14.5703125" style="42" customWidth="1"/>
    <col min="13" max="13" width="12.7109375" style="43" customWidth="1"/>
    <col min="14" max="16384" width="8.85546875" style="42"/>
  </cols>
  <sheetData>
    <row r="1" spans="1:13" ht="21" x14ac:dyDescent="0.35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89.25" x14ac:dyDescent="0.25">
      <c r="A2" s="101" t="s">
        <v>59</v>
      </c>
      <c r="B2" s="101" t="s">
        <v>60</v>
      </c>
      <c r="C2" s="102" t="s">
        <v>61</v>
      </c>
      <c r="D2" s="103" t="s">
        <v>62</v>
      </c>
      <c r="E2" s="102" t="s">
        <v>63</v>
      </c>
      <c r="F2" s="103" t="s">
        <v>64</v>
      </c>
      <c r="G2" s="102" t="s">
        <v>65</v>
      </c>
      <c r="H2" s="103" t="s">
        <v>66</v>
      </c>
      <c r="I2" s="102" t="s">
        <v>67</v>
      </c>
      <c r="J2" s="103" t="s">
        <v>68</v>
      </c>
      <c r="K2" s="102" t="s">
        <v>69</v>
      </c>
      <c r="L2" s="103" t="s">
        <v>70</v>
      </c>
      <c r="M2" s="44" t="s">
        <v>71</v>
      </c>
    </row>
    <row r="3" spans="1:13" s="109" customFormat="1" x14ac:dyDescent="0.25">
      <c r="A3" s="106" t="s">
        <v>72</v>
      </c>
      <c r="B3" s="106" t="s">
        <v>73</v>
      </c>
      <c r="C3" s="106">
        <v>628</v>
      </c>
      <c r="D3" s="107">
        <v>1.2086762722134174</v>
      </c>
      <c r="E3" s="106">
        <v>797</v>
      </c>
      <c r="F3" s="107">
        <v>1.1989822805607997</v>
      </c>
      <c r="G3" s="106">
        <v>151</v>
      </c>
      <c r="H3" s="107">
        <v>1.0747145335788395</v>
      </c>
      <c r="I3" s="106">
        <v>180</v>
      </c>
      <c r="J3" s="107">
        <v>0.92384921932094533</v>
      </c>
      <c r="K3" s="106">
        <v>599</v>
      </c>
      <c r="L3" s="107">
        <v>1.1455839856754575</v>
      </c>
      <c r="M3" s="108">
        <f t="shared" ref="M3:M50" si="0">AVERAGE(D3,F3,H3,J3,L3)</f>
        <v>1.1103612582698918</v>
      </c>
    </row>
    <row r="4" spans="1:13" s="109" customFormat="1" x14ac:dyDescent="0.25">
      <c r="A4" s="106" t="s">
        <v>74</v>
      </c>
      <c r="B4" s="106" t="s">
        <v>75</v>
      </c>
      <c r="C4" s="106">
        <v>410</v>
      </c>
      <c r="D4" s="107">
        <v>1.2474221870023006</v>
      </c>
      <c r="E4" s="106">
        <v>490</v>
      </c>
      <c r="F4" s="107">
        <v>1.0139468131622402</v>
      </c>
      <c r="G4" s="106">
        <v>38</v>
      </c>
      <c r="H4" s="107">
        <v>0.99491131890071605</v>
      </c>
      <c r="I4" s="106">
        <v>170</v>
      </c>
      <c r="J4" s="107">
        <v>1.3282911494011702</v>
      </c>
      <c r="K4" s="106">
        <v>371</v>
      </c>
      <c r="L4" s="107">
        <v>0.93037917095115485</v>
      </c>
      <c r="M4" s="108">
        <f t="shared" si="0"/>
        <v>1.1029901278835164</v>
      </c>
    </row>
    <row r="5" spans="1:13" s="109" customFormat="1" x14ac:dyDescent="0.25">
      <c r="A5" s="106" t="s">
        <v>76</v>
      </c>
      <c r="B5" s="106" t="s">
        <v>77</v>
      </c>
      <c r="C5" s="106">
        <v>391</v>
      </c>
      <c r="D5" s="107">
        <v>1.0937222890019984</v>
      </c>
      <c r="E5" s="106">
        <v>928</v>
      </c>
      <c r="F5" s="107">
        <v>1.021527484038214</v>
      </c>
      <c r="G5" s="106">
        <v>466</v>
      </c>
      <c r="H5" s="107">
        <v>1.014243702192541</v>
      </c>
      <c r="I5" s="106">
        <v>676</v>
      </c>
      <c r="J5" s="107">
        <v>1.3803052323169469</v>
      </c>
      <c r="K5" s="106">
        <v>363</v>
      </c>
      <c r="L5" s="107">
        <v>0.99781941659905915</v>
      </c>
      <c r="M5" s="108">
        <f t="shared" si="0"/>
        <v>1.101523624829752</v>
      </c>
    </row>
    <row r="6" spans="1:13" s="109" customFormat="1" x14ac:dyDescent="0.25">
      <c r="A6" s="106" t="s">
        <v>78</v>
      </c>
      <c r="B6" s="106" t="s">
        <v>79</v>
      </c>
      <c r="C6" s="106">
        <v>429</v>
      </c>
      <c r="D6" s="107">
        <v>1.0425969335360086</v>
      </c>
      <c r="E6" s="106">
        <v>437</v>
      </c>
      <c r="F6" s="107">
        <v>1.1683717850881701</v>
      </c>
      <c r="G6" s="106">
        <v>99</v>
      </c>
      <c r="H6" s="107">
        <v>1.1002267666839385</v>
      </c>
      <c r="I6" s="106">
        <v>314</v>
      </c>
      <c r="J6" s="107">
        <v>1.1472767171206457</v>
      </c>
      <c r="K6" s="106">
        <v>380</v>
      </c>
      <c r="L6" s="107">
        <v>1.0459711880146221</v>
      </c>
      <c r="M6" s="108">
        <f t="shared" si="0"/>
        <v>1.1008886780886769</v>
      </c>
    </row>
    <row r="7" spans="1:13" s="109" customFormat="1" x14ac:dyDescent="0.25">
      <c r="A7" s="106" t="s">
        <v>80</v>
      </c>
      <c r="B7" s="106" t="s">
        <v>81</v>
      </c>
      <c r="C7" s="106">
        <v>677</v>
      </c>
      <c r="D7" s="107">
        <v>1.0665381513011198</v>
      </c>
      <c r="E7" s="106">
        <v>515</v>
      </c>
      <c r="F7" s="107">
        <v>1.0854701626366612</v>
      </c>
      <c r="G7" s="106">
        <v>194</v>
      </c>
      <c r="H7" s="107">
        <v>1.0369740802854388</v>
      </c>
      <c r="I7" s="106">
        <v>574</v>
      </c>
      <c r="J7" s="107">
        <v>1.2310857237905688</v>
      </c>
      <c r="K7" s="106">
        <v>430</v>
      </c>
      <c r="L7" s="107">
        <v>1.0736507176750156</v>
      </c>
      <c r="M7" s="108">
        <f t="shared" si="0"/>
        <v>1.0987437671377609</v>
      </c>
    </row>
    <row r="8" spans="1:13" s="109" customFormat="1" x14ac:dyDescent="0.25">
      <c r="A8" s="106" t="s">
        <v>82</v>
      </c>
      <c r="B8" s="106" t="s">
        <v>83</v>
      </c>
      <c r="C8" s="106">
        <v>862</v>
      </c>
      <c r="D8" s="107">
        <v>1.0101131674573867</v>
      </c>
      <c r="E8" s="106">
        <v>761</v>
      </c>
      <c r="F8" s="107">
        <v>1.069317737150945</v>
      </c>
      <c r="G8" s="106">
        <v>184</v>
      </c>
      <c r="H8" s="107">
        <v>0.89235865841491224</v>
      </c>
      <c r="I8" s="106">
        <v>390</v>
      </c>
      <c r="J8" s="107">
        <v>1.5079291654721987</v>
      </c>
      <c r="K8" s="106">
        <v>670</v>
      </c>
      <c r="L8" s="107">
        <v>1.0041775808222437</v>
      </c>
      <c r="M8" s="108">
        <f t="shared" si="0"/>
        <v>1.0967792618635372</v>
      </c>
    </row>
    <row r="9" spans="1:13" s="109" customFormat="1" ht="26.25" x14ac:dyDescent="0.25">
      <c r="A9" s="106" t="s">
        <v>84</v>
      </c>
      <c r="B9" s="106" t="s">
        <v>85</v>
      </c>
      <c r="C9" s="106">
        <v>348</v>
      </c>
      <c r="D9" s="107">
        <v>1.068469446537593</v>
      </c>
      <c r="E9" s="106">
        <v>428</v>
      </c>
      <c r="F9" s="107">
        <v>0.99616168377602976</v>
      </c>
      <c r="G9" s="106">
        <v>25</v>
      </c>
      <c r="H9" s="107">
        <v>1.0914483761642313</v>
      </c>
      <c r="I9" s="106">
        <v>190</v>
      </c>
      <c r="J9" s="107">
        <v>1.2843172230117172</v>
      </c>
      <c r="K9" s="106">
        <v>608</v>
      </c>
      <c r="L9" s="107">
        <v>1.0061736434110007</v>
      </c>
      <c r="M9" s="108">
        <f t="shared" si="0"/>
        <v>1.0893140745801144</v>
      </c>
    </row>
    <row r="10" spans="1:13" s="109" customFormat="1" x14ac:dyDescent="0.25">
      <c r="A10" s="106" t="s">
        <v>86</v>
      </c>
      <c r="B10" s="106" t="s">
        <v>87</v>
      </c>
      <c r="C10" s="106">
        <v>386</v>
      </c>
      <c r="D10" s="107">
        <v>1.122610104689109</v>
      </c>
      <c r="E10" s="106">
        <v>694</v>
      </c>
      <c r="F10" s="107">
        <v>1.0683615923879926</v>
      </c>
      <c r="G10" s="106">
        <v>171</v>
      </c>
      <c r="H10" s="107">
        <v>1.0751852383995988</v>
      </c>
      <c r="I10" s="106">
        <v>161</v>
      </c>
      <c r="J10" s="107">
        <v>1.0345748393052632</v>
      </c>
      <c r="K10" s="106">
        <v>427</v>
      </c>
      <c r="L10" s="107">
        <v>1.1409871514412921</v>
      </c>
      <c r="M10" s="108">
        <f t="shared" si="0"/>
        <v>1.0883437852446511</v>
      </c>
    </row>
    <row r="11" spans="1:13" s="109" customFormat="1" x14ac:dyDescent="0.25">
      <c r="A11" s="106" t="s">
        <v>88</v>
      </c>
      <c r="B11" s="106" t="s">
        <v>89</v>
      </c>
      <c r="C11" s="106">
        <v>165</v>
      </c>
      <c r="D11" s="107">
        <v>1.1339176403314188</v>
      </c>
      <c r="E11" s="106">
        <v>329</v>
      </c>
      <c r="F11" s="107">
        <v>1.1379006361758894</v>
      </c>
      <c r="G11" s="106">
        <v>512</v>
      </c>
      <c r="H11" s="107">
        <v>1.1211626545298519</v>
      </c>
      <c r="I11" s="106">
        <v>57</v>
      </c>
      <c r="J11" s="107">
        <v>1.0383013095357374</v>
      </c>
      <c r="K11" s="106">
        <v>122</v>
      </c>
      <c r="L11" s="107">
        <v>0.99782778043355758</v>
      </c>
      <c r="M11" s="108">
        <f t="shared" si="0"/>
        <v>1.0858220042012909</v>
      </c>
    </row>
    <row r="12" spans="1:13" s="109" customFormat="1" ht="26.25" x14ac:dyDescent="0.25">
      <c r="A12" s="106" t="s">
        <v>90</v>
      </c>
      <c r="B12" s="106" t="s">
        <v>91</v>
      </c>
      <c r="C12" s="106">
        <v>190</v>
      </c>
      <c r="D12" s="107">
        <v>0.95715538591606075</v>
      </c>
      <c r="E12" s="106">
        <v>265</v>
      </c>
      <c r="F12" s="107">
        <v>1.0070615757027483</v>
      </c>
      <c r="G12" s="106">
        <v>29</v>
      </c>
      <c r="H12" s="107">
        <v>1.0250543188163548</v>
      </c>
      <c r="I12" s="106">
        <v>77</v>
      </c>
      <c r="J12" s="107">
        <v>1.3254252551132355</v>
      </c>
      <c r="K12" s="106">
        <v>263</v>
      </c>
      <c r="L12" s="107">
        <v>1.0957069800033512</v>
      </c>
      <c r="M12" s="108">
        <f t="shared" si="0"/>
        <v>1.0820807031103501</v>
      </c>
    </row>
    <row r="13" spans="1:13" s="109" customFormat="1" x14ac:dyDescent="0.25">
      <c r="A13" s="106" t="s">
        <v>92</v>
      </c>
      <c r="B13" s="106" t="s">
        <v>93</v>
      </c>
      <c r="C13" s="106">
        <v>278</v>
      </c>
      <c r="D13" s="107">
        <v>0.91499312204935046</v>
      </c>
      <c r="E13" s="106">
        <v>409</v>
      </c>
      <c r="F13" s="107">
        <v>1.1630351236488585</v>
      </c>
      <c r="G13" s="106">
        <v>64</v>
      </c>
      <c r="H13" s="107">
        <v>0.96671912257060555</v>
      </c>
      <c r="I13" s="106">
        <v>209</v>
      </c>
      <c r="J13" s="107">
        <v>1.299903558440197</v>
      </c>
      <c r="K13" s="106">
        <v>436</v>
      </c>
      <c r="L13" s="107">
        <v>1.0630948376563687</v>
      </c>
      <c r="M13" s="108">
        <f t="shared" si="0"/>
        <v>1.0815491528730761</v>
      </c>
    </row>
    <row r="14" spans="1:13" s="109" customFormat="1" x14ac:dyDescent="0.25">
      <c r="A14" s="106" t="s">
        <v>94</v>
      </c>
      <c r="B14" s="106" t="s">
        <v>95</v>
      </c>
      <c r="C14" s="106">
        <v>103</v>
      </c>
      <c r="D14" s="107">
        <v>1.024044927870478</v>
      </c>
      <c r="E14" s="106">
        <v>176</v>
      </c>
      <c r="F14" s="107">
        <v>1.0189496624041106</v>
      </c>
      <c r="G14" s="106">
        <v>46</v>
      </c>
      <c r="H14" s="107">
        <v>1.0887681374024469</v>
      </c>
      <c r="I14" s="106">
        <v>78</v>
      </c>
      <c r="J14" s="107">
        <v>1.2030269215455931</v>
      </c>
      <c r="K14" s="106">
        <v>127</v>
      </c>
      <c r="L14" s="107">
        <v>1.0705773937609824</v>
      </c>
      <c r="M14" s="108">
        <f t="shared" si="0"/>
        <v>1.0810734085967222</v>
      </c>
    </row>
    <row r="15" spans="1:13" s="109" customFormat="1" x14ac:dyDescent="0.25">
      <c r="A15" s="106" t="s">
        <v>96</v>
      </c>
      <c r="B15" s="106" t="s">
        <v>97</v>
      </c>
      <c r="C15" s="106">
        <v>380</v>
      </c>
      <c r="D15" s="107">
        <v>1.1033828609129042</v>
      </c>
      <c r="E15" s="106">
        <v>556</v>
      </c>
      <c r="F15" s="107">
        <v>1.0208501341219784</v>
      </c>
      <c r="G15" s="106">
        <v>70</v>
      </c>
      <c r="H15" s="107">
        <v>0.97399009806961356</v>
      </c>
      <c r="I15" s="106">
        <v>149</v>
      </c>
      <c r="J15" s="107">
        <v>1.326318090724365</v>
      </c>
      <c r="K15" s="106">
        <v>403</v>
      </c>
      <c r="L15" s="107">
        <v>0.97615541050635735</v>
      </c>
      <c r="M15" s="108">
        <f t="shared" si="0"/>
        <v>1.0801393188670436</v>
      </c>
    </row>
    <row r="16" spans="1:13" s="109" customFormat="1" x14ac:dyDescent="0.25">
      <c r="A16" s="106" t="s">
        <v>98</v>
      </c>
      <c r="B16" s="106" t="s">
        <v>99</v>
      </c>
      <c r="C16" s="106">
        <v>353</v>
      </c>
      <c r="D16" s="107">
        <v>1.0160579146104454</v>
      </c>
      <c r="E16" s="106">
        <v>290</v>
      </c>
      <c r="F16" s="107">
        <v>1.0512223222638439</v>
      </c>
      <c r="G16" s="106">
        <v>87</v>
      </c>
      <c r="H16" s="107">
        <v>1.0665724659674496</v>
      </c>
      <c r="I16" s="106">
        <v>206</v>
      </c>
      <c r="J16" s="107">
        <v>1.249659289971724</v>
      </c>
      <c r="K16" s="106">
        <v>590</v>
      </c>
      <c r="L16" s="107">
        <v>1.0070950235270866</v>
      </c>
      <c r="M16" s="108">
        <f t="shared" si="0"/>
        <v>1.0781214032681099</v>
      </c>
    </row>
    <row r="17" spans="1:13" s="109" customFormat="1" x14ac:dyDescent="0.25">
      <c r="A17" s="106" t="s">
        <v>100</v>
      </c>
      <c r="B17" s="106" t="s">
        <v>101</v>
      </c>
      <c r="C17" s="106">
        <v>102</v>
      </c>
      <c r="D17" s="107">
        <v>1.1033118622052989</v>
      </c>
      <c r="E17" s="106">
        <v>265</v>
      </c>
      <c r="F17" s="107">
        <v>1.1109615624900995</v>
      </c>
      <c r="G17" s="106">
        <v>144</v>
      </c>
      <c r="H17" s="107">
        <v>1.0606269941815718</v>
      </c>
      <c r="I17" s="106">
        <v>25</v>
      </c>
      <c r="J17" s="107">
        <v>0.99635476369859999</v>
      </c>
      <c r="K17" s="106">
        <v>157</v>
      </c>
      <c r="L17" s="107">
        <v>1.1132643323699711</v>
      </c>
      <c r="M17" s="108">
        <f t="shared" si="0"/>
        <v>1.0769039029891083</v>
      </c>
    </row>
    <row r="18" spans="1:13" s="109" customFormat="1" x14ac:dyDescent="0.25">
      <c r="A18" s="106" t="s">
        <v>102</v>
      </c>
      <c r="B18" s="106" t="s">
        <v>103</v>
      </c>
      <c r="C18" s="106">
        <v>199</v>
      </c>
      <c r="D18" s="107">
        <v>1.0591450625360685</v>
      </c>
      <c r="E18" s="106">
        <v>340</v>
      </c>
      <c r="F18" s="107">
        <v>1.0331692859854866</v>
      </c>
      <c r="G18" s="106">
        <v>28</v>
      </c>
      <c r="H18" s="107">
        <v>1.0933689709889418</v>
      </c>
      <c r="I18" s="106">
        <v>1037</v>
      </c>
      <c r="J18" s="107">
        <v>1.187416370145175</v>
      </c>
      <c r="K18" s="106">
        <v>239</v>
      </c>
      <c r="L18" s="107">
        <v>0.97648582704105713</v>
      </c>
      <c r="M18" s="108">
        <f t="shared" si="0"/>
        <v>1.0699171033393458</v>
      </c>
    </row>
    <row r="19" spans="1:13" s="109" customFormat="1" x14ac:dyDescent="0.25">
      <c r="A19" s="106" t="s">
        <v>104</v>
      </c>
      <c r="B19" s="106" t="s">
        <v>105</v>
      </c>
      <c r="C19" s="106">
        <v>485</v>
      </c>
      <c r="D19" s="107">
        <v>1.1497557946181487</v>
      </c>
      <c r="E19" s="106">
        <v>850</v>
      </c>
      <c r="F19" s="107">
        <v>1.1027473882457963</v>
      </c>
      <c r="G19" s="106">
        <v>181</v>
      </c>
      <c r="H19" s="107">
        <v>1.0956604138626189</v>
      </c>
      <c r="I19" s="106">
        <v>432</v>
      </c>
      <c r="J19" s="107">
        <v>0.90926587772934808</v>
      </c>
      <c r="K19" s="106">
        <v>575</v>
      </c>
      <c r="L19" s="107">
        <v>1.0868677417377006</v>
      </c>
      <c r="M19" s="108">
        <f t="shared" si="0"/>
        <v>1.0688594432387224</v>
      </c>
    </row>
    <row r="20" spans="1:13" s="109" customFormat="1" ht="26.25" x14ac:dyDescent="0.25">
      <c r="A20" s="106" t="s">
        <v>106</v>
      </c>
      <c r="B20" s="106" t="s">
        <v>107</v>
      </c>
      <c r="C20" s="106">
        <v>1014</v>
      </c>
      <c r="D20" s="107">
        <v>1.194130257050372</v>
      </c>
      <c r="E20" s="106">
        <v>1198</v>
      </c>
      <c r="F20" s="107">
        <v>1.1570579470000633</v>
      </c>
      <c r="G20" s="106">
        <v>264</v>
      </c>
      <c r="H20" s="107">
        <v>0.9296146310229102</v>
      </c>
      <c r="I20" s="106">
        <v>404</v>
      </c>
      <c r="J20" s="107">
        <v>0.9944313553673374</v>
      </c>
      <c r="K20" s="106">
        <v>1167</v>
      </c>
      <c r="L20" s="107">
        <v>1.062453997073679</v>
      </c>
      <c r="M20" s="108">
        <f t="shared" si="0"/>
        <v>1.0675376375028724</v>
      </c>
    </row>
    <row r="21" spans="1:13" s="109" customFormat="1" x14ac:dyDescent="0.25">
      <c r="A21" s="106" t="s">
        <v>108</v>
      </c>
      <c r="B21" s="106" t="s">
        <v>109</v>
      </c>
      <c r="C21" s="106">
        <v>352</v>
      </c>
      <c r="D21" s="107">
        <v>1.2469087293572774</v>
      </c>
      <c r="E21" s="106">
        <v>1037</v>
      </c>
      <c r="F21" s="107">
        <v>1.0060452773268975</v>
      </c>
      <c r="G21" s="106">
        <v>150</v>
      </c>
      <c r="H21" s="107">
        <v>1.1143588292413167</v>
      </c>
      <c r="I21" s="106">
        <v>578</v>
      </c>
      <c r="J21" s="107">
        <v>0.90796108171403656</v>
      </c>
      <c r="K21" s="106">
        <v>518</v>
      </c>
      <c r="L21" s="107">
        <v>1.0583386218318953</v>
      </c>
      <c r="M21" s="108">
        <f t="shared" si="0"/>
        <v>1.0667225078942848</v>
      </c>
    </row>
    <row r="22" spans="1:13" s="109" customFormat="1" x14ac:dyDescent="0.25">
      <c r="A22" s="106" t="s">
        <v>110</v>
      </c>
      <c r="B22" s="106" t="s">
        <v>111</v>
      </c>
      <c r="C22" s="106">
        <v>849</v>
      </c>
      <c r="D22" s="107">
        <v>1.0795783927704776</v>
      </c>
      <c r="E22" s="106">
        <v>1151</v>
      </c>
      <c r="F22" s="107">
        <v>1.0934023519520299</v>
      </c>
      <c r="G22" s="106">
        <v>365</v>
      </c>
      <c r="H22" s="107">
        <v>1.085126866243475</v>
      </c>
      <c r="I22" s="106">
        <v>1849</v>
      </c>
      <c r="J22" s="107">
        <v>1.011990299076853</v>
      </c>
      <c r="K22" s="106">
        <v>785</v>
      </c>
      <c r="L22" s="107">
        <v>1.0495538236655695</v>
      </c>
      <c r="M22" s="108">
        <f t="shared" si="0"/>
        <v>1.063930346741681</v>
      </c>
    </row>
    <row r="23" spans="1:13" s="109" customFormat="1" x14ac:dyDescent="0.25">
      <c r="A23" s="106" t="s">
        <v>112</v>
      </c>
      <c r="B23" s="106" t="s">
        <v>113</v>
      </c>
      <c r="C23" s="106">
        <v>692</v>
      </c>
      <c r="D23" s="107">
        <v>1.1473092980310859</v>
      </c>
      <c r="E23" s="106">
        <v>590</v>
      </c>
      <c r="F23" s="107">
        <v>1.1087824041628649</v>
      </c>
      <c r="G23" s="106">
        <v>131</v>
      </c>
      <c r="H23" s="107">
        <v>0.95611252374935096</v>
      </c>
      <c r="I23" s="106">
        <v>104</v>
      </c>
      <c r="J23" s="107">
        <v>1.0450526327818275</v>
      </c>
      <c r="K23" s="106">
        <v>654</v>
      </c>
      <c r="L23" s="107">
        <v>1.0277073589481622</v>
      </c>
      <c r="M23" s="108">
        <f t="shared" si="0"/>
        <v>1.0569928435346583</v>
      </c>
    </row>
    <row r="24" spans="1:13" s="109" customFormat="1" x14ac:dyDescent="0.25">
      <c r="A24" s="106" t="s">
        <v>114</v>
      </c>
      <c r="B24" s="106" t="s">
        <v>115</v>
      </c>
      <c r="C24" s="106">
        <v>726</v>
      </c>
      <c r="D24" s="107">
        <v>1.0016021283865437</v>
      </c>
      <c r="E24" s="106">
        <v>1297</v>
      </c>
      <c r="F24" s="107">
        <v>0.98543182746291003</v>
      </c>
      <c r="G24" s="106">
        <v>314</v>
      </c>
      <c r="H24" s="107">
        <v>1.001684054776049</v>
      </c>
      <c r="I24" s="106">
        <v>308</v>
      </c>
      <c r="J24" s="107">
        <v>1.2650135067100372</v>
      </c>
      <c r="K24" s="106">
        <v>1134</v>
      </c>
      <c r="L24" s="107">
        <v>1.0236403398801366</v>
      </c>
      <c r="M24" s="108">
        <f t="shared" si="0"/>
        <v>1.0554743714431354</v>
      </c>
    </row>
    <row r="25" spans="1:13" s="109" customFormat="1" x14ac:dyDescent="0.25">
      <c r="A25" s="106" t="s">
        <v>116</v>
      </c>
      <c r="B25" s="106" t="s">
        <v>117</v>
      </c>
      <c r="C25" s="106">
        <v>391</v>
      </c>
      <c r="D25" s="107">
        <v>1.0345345521391529</v>
      </c>
      <c r="E25" s="106">
        <v>607</v>
      </c>
      <c r="F25" s="107">
        <v>1.067708247293037</v>
      </c>
      <c r="G25" s="106">
        <v>142</v>
      </c>
      <c r="H25" s="107">
        <v>1.0333646936559651</v>
      </c>
      <c r="I25" s="106">
        <v>314</v>
      </c>
      <c r="J25" s="107">
        <v>1.1003169988216623</v>
      </c>
      <c r="K25" s="106">
        <v>373</v>
      </c>
      <c r="L25" s="107">
        <v>0.98943207984012038</v>
      </c>
      <c r="M25" s="108">
        <f t="shared" si="0"/>
        <v>1.0450713143499875</v>
      </c>
    </row>
    <row r="26" spans="1:13" s="109" customFormat="1" x14ac:dyDescent="0.25">
      <c r="A26" s="106" t="s">
        <v>118</v>
      </c>
      <c r="B26" s="106" t="s">
        <v>119</v>
      </c>
      <c r="C26" s="106">
        <v>297</v>
      </c>
      <c r="D26" s="107">
        <v>0.98000328747650467</v>
      </c>
      <c r="E26" s="106">
        <v>311</v>
      </c>
      <c r="F26" s="107">
        <v>0.89326415440558826</v>
      </c>
      <c r="G26" s="106">
        <v>27</v>
      </c>
      <c r="H26" s="107">
        <v>1.0961048064286696</v>
      </c>
      <c r="I26" s="106">
        <v>232</v>
      </c>
      <c r="J26" s="107">
        <v>1.1360217431772603</v>
      </c>
      <c r="K26" s="106">
        <v>369</v>
      </c>
      <c r="L26" s="107">
        <v>1.046068607709703</v>
      </c>
      <c r="M26" s="108">
        <f t="shared" si="0"/>
        <v>1.0302925198395452</v>
      </c>
    </row>
    <row r="27" spans="1:13" s="109" customFormat="1" ht="26.25" x14ac:dyDescent="0.25">
      <c r="A27" s="106" t="s">
        <v>120</v>
      </c>
      <c r="B27" s="106" t="s">
        <v>121</v>
      </c>
      <c r="C27" s="106">
        <v>173</v>
      </c>
      <c r="D27" s="107">
        <v>1.0137860975458248</v>
      </c>
      <c r="E27" s="106">
        <v>263</v>
      </c>
      <c r="F27" s="107">
        <v>0.98001481442659155</v>
      </c>
      <c r="G27" s="106">
        <v>51</v>
      </c>
      <c r="H27" s="107">
        <v>1.0178938199156915</v>
      </c>
      <c r="I27" s="106">
        <v>55</v>
      </c>
      <c r="J27" s="107">
        <v>1.0770508224410495</v>
      </c>
      <c r="K27" s="106">
        <v>311</v>
      </c>
      <c r="L27" s="107">
        <v>1.0437734833495993</v>
      </c>
      <c r="M27" s="108">
        <f t="shared" si="0"/>
        <v>1.0265038075357513</v>
      </c>
    </row>
    <row r="28" spans="1:13" s="109" customFormat="1" x14ac:dyDescent="0.25">
      <c r="A28" s="106" t="s">
        <v>122</v>
      </c>
      <c r="B28" s="106" t="s">
        <v>123</v>
      </c>
      <c r="C28" s="106">
        <v>982</v>
      </c>
      <c r="D28" s="107">
        <v>1.0417324777552803</v>
      </c>
      <c r="E28" s="106">
        <v>926</v>
      </c>
      <c r="F28" s="107">
        <v>0.97720375716176489</v>
      </c>
      <c r="G28" s="106">
        <v>280</v>
      </c>
      <c r="H28" s="107">
        <v>0.99275796855986398</v>
      </c>
      <c r="I28" s="106">
        <v>608</v>
      </c>
      <c r="J28" s="107">
        <v>1.0517815485147552</v>
      </c>
      <c r="K28" s="106">
        <v>904</v>
      </c>
      <c r="L28" s="107">
        <v>1.0476540945348869</v>
      </c>
      <c r="M28" s="108">
        <f t="shared" si="0"/>
        <v>1.0222259693053102</v>
      </c>
    </row>
    <row r="29" spans="1:13" s="109" customFormat="1" x14ac:dyDescent="0.25">
      <c r="A29" s="106" t="s">
        <v>124</v>
      </c>
      <c r="B29" s="106" t="s">
        <v>125</v>
      </c>
      <c r="C29" s="106">
        <v>600</v>
      </c>
      <c r="D29" s="107">
        <v>1.0388970803002191</v>
      </c>
      <c r="E29" s="106">
        <v>760</v>
      </c>
      <c r="F29" s="107">
        <v>0.98187667183246008</v>
      </c>
      <c r="G29" s="106">
        <v>213</v>
      </c>
      <c r="H29" s="107">
        <v>1.0136769907320533</v>
      </c>
      <c r="I29" s="106">
        <v>535</v>
      </c>
      <c r="J29" s="107">
        <v>1.095481128771403</v>
      </c>
      <c r="K29" s="106">
        <v>702</v>
      </c>
      <c r="L29" s="107">
        <v>0.98043804535022128</v>
      </c>
      <c r="M29" s="108">
        <f t="shared" si="0"/>
        <v>1.0220739833972712</v>
      </c>
    </row>
    <row r="30" spans="1:13" s="109" customFormat="1" ht="26.25" x14ac:dyDescent="0.25">
      <c r="A30" s="106" t="s">
        <v>126</v>
      </c>
      <c r="B30" s="106" t="s">
        <v>127</v>
      </c>
      <c r="C30" s="106">
        <v>558</v>
      </c>
      <c r="D30" s="107">
        <v>1.0081411238994169</v>
      </c>
      <c r="E30" s="106">
        <v>931</v>
      </c>
      <c r="F30" s="107">
        <v>0.98552647459660858</v>
      </c>
      <c r="G30" s="106">
        <v>105</v>
      </c>
      <c r="H30" s="107">
        <v>1.0550964257690691</v>
      </c>
      <c r="I30" s="106">
        <v>511</v>
      </c>
      <c r="J30" s="107">
        <v>1.0343115657683224</v>
      </c>
      <c r="K30" s="106">
        <v>779</v>
      </c>
      <c r="L30" s="107">
        <v>1.0150812776429492</v>
      </c>
      <c r="M30" s="108">
        <f t="shared" si="0"/>
        <v>1.0196313735352731</v>
      </c>
    </row>
    <row r="31" spans="1:13" s="109" customFormat="1" ht="26.25" x14ac:dyDescent="0.25">
      <c r="A31" s="106" t="s">
        <v>128</v>
      </c>
      <c r="B31" s="106" t="s">
        <v>129</v>
      </c>
      <c r="C31" s="106">
        <v>410</v>
      </c>
      <c r="D31" s="107">
        <v>0.93909654332998527</v>
      </c>
      <c r="E31" s="106">
        <v>800</v>
      </c>
      <c r="F31" s="107">
        <v>1.0249434452099995</v>
      </c>
      <c r="G31" s="106">
        <v>269</v>
      </c>
      <c r="H31" s="107">
        <v>1.0578554091427264</v>
      </c>
      <c r="I31" s="106">
        <v>388</v>
      </c>
      <c r="J31" s="107">
        <v>1.0485481594986583</v>
      </c>
      <c r="K31" s="106">
        <v>788</v>
      </c>
      <c r="L31" s="107">
        <v>0.9801830179845259</v>
      </c>
      <c r="M31" s="108">
        <f t="shared" si="0"/>
        <v>1.010125315033179</v>
      </c>
    </row>
    <row r="32" spans="1:13" s="109" customFormat="1" x14ac:dyDescent="0.25">
      <c r="A32" s="106" t="s">
        <v>130</v>
      </c>
      <c r="B32" s="106" t="s">
        <v>131</v>
      </c>
      <c r="C32" s="106">
        <v>557</v>
      </c>
      <c r="D32" s="107">
        <v>0.96731688602546129</v>
      </c>
      <c r="E32" s="106">
        <v>637</v>
      </c>
      <c r="F32" s="107">
        <v>1.0376019679879263</v>
      </c>
      <c r="G32" s="106">
        <v>360</v>
      </c>
      <c r="H32" s="107">
        <v>1.0226289913520334</v>
      </c>
      <c r="I32" s="106">
        <v>997</v>
      </c>
      <c r="J32" s="107">
        <v>0.95351911881151474</v>
      </c>
      <c r="K32" s="106">
        <v>269</v>
      </c>
      <c r="L32" s="107">
        <v>1.0619683722438549</v>
      </c>
      <c r="M32" s="108">
        <f t="shared" si="0"/>
        <v>1.0086070672841581</v>
      </c>
    </row>
    <row r="33" spans="1:13" s="109" customFormat="1" x14ac:dyDescent="0.25">
      <c r="A33" s="106" t="s">
        <v>132</v>
      </c>
      <c r="B33" s="106" t="s">
        <v>133</v>
      </c>
      <c r="C33" s="106">
        <v>756</v>
      </c>
      <c r="D33" s="107">
        <v>1.046454754521682</v>
      </c>
      <c r="E33" s="106">
        <v>881</v>
      </c>
      <c r="F33" s="107">
        <v>1.0472461244939204</v>
      </c>
      <c r="G33" s="106">
        <v>393</v>
      </c>
      <c r="H33" s="107">
        <v>1.0244302819566584</v>
      </c>
      <c r="I33" s="106">
        <v>605</v>
      </c>
      <c r="J33" s="107">
        <v>0.93916535410982793</v>
      </c>
      <c r="K33" s="106">
        <v>939</v>
      </c>
      <c r="L33" s="107">
        <v>0.98449978627834001</v>
      </c>
      <c r="M33" s="108">
        <f t="shared" si="0"/>
        <v>1.0083592602720857</v>
      </c>
    </row>
    <row r="34" spans="1:13" s="109" customFormat="1" x14ac:dyDescent="0.25">
      <c r="A34" s="106" t="s">
        <v>134</v>
      </c>
      <c r="B34" s="106" t="s">
        <v>135</v>
      </c>
      <c r="C34" s="106">
        <v>222</v>
      </c>
      <c r="D34" s="107">
        <v>0.99611037478689635</v>
      </c>
      <c r="E34" s="106">
        <v>480</v>
      </c>
      <c r="F34" s="107">
        <v>1.090496019391658</v>
      </c>
      <c r="G34" s="106">
        <v>439</v>
      </c>
      <c r="H34" s="107">
        <v>1.006661017829473</v>
      </c>
      <c r="I34" s="106">
        <v>106</v>
      </c>
      <c r="J34" s="107">
        <v>0.98609986347665213</v>
      </c>
      <c r="K34" s="106">
        <v>252</v>
      </c>
      <c r="L34" s="107">
        <v>0.94744106334840772</v>
      </c>
      <c r="M34" s="108">
        <f t="shared" si="0"/>
        <v>1.0053616677666175</v>
      </c>
    </row>
    <row r="35" spans="1:13" s="109" customFormat="1" ht="26.25" x14ac:dyDescent="0.25">
      <c r="A35" s="106" t="s">
        <v>136</v>
      </c>
      <c r="B35" s="106" t="s">
        <v>137</v>
      </c>
      <c r="C35" s="106">
        <v>80</v>
      </c>
      <c r="D35" s="107">
        <v>0.96170755601050317</v>
      </c>
      <c r="E35" s="106">
        <v>157</v>
      </c>
      <c r="F35" s="107">
        <v>0.97733497818266124</v>
      </c>
      <c r="G35" s="106">
        <v>40</v>
      </c>
      <c r="H35" s="107">
        <v>1.0102847335348035</v>
      </c>
      <c r="I35" s="106">
        <v>45</v>
      </c>
      <c r="J35" s="107">
        <v>0.99928668376481256</v>
      </c>
      <c r="K35" s="106">
        <v>122</v>
      </c>
      <c r="L35" s="107">
        <v>1.0610407337801857</v>
      </c>
      <c r="M35" s="108">
        <f t="shared" si="0"/>
        <v>1.0019309370545932</v>
      </c>
    </row>
    <row r="36" spans="1:13" s="109" customFormat="1" x14ac:dyDescent="0.25">
      <c r="A36" s="106" t="s">
        <v>138</v>
      </c>
      <c r="B36" s="106" t="s">
        <v>139</v>
      </c>
      <c r="C36" s="106">
        <v>300</v>
      </c>
      <c r="D36" s="107">
        <v>0.91856144044491306</v>
      </c>
      <c r="E36" s="106">
        <v>440</v>
      </c>
      <c r="F36" s="107">
        <v>1.0832539462473025</v>
      </c>
      <c r="G36" s="106">
        <v>70</v>
      </c>
      <c r="H36" s="107">
        <v>1.0010427132969466</v>
      </c>
      <c r="I36" s="106">
        <v>318</v>
      </c>
      <c r="J36" s="107">
        <v>0.88047231346801269</v>
      </c>
      <c r="K36" s="106">
        <v>459</v>
      </c>
      <c r="L36" s="107">
        <v>1.0222158461872635</v>
      </c>
      <c r="M36" s="108">
        <f t="shared" si="0"/>
        <v>0.98110925192888776</v>
      </c>
    </row>
    <row r="37" spans="1:13" s="109" customFormat="1" x14ac:dyDescent="0.25">
      <c r="A37" s="106" t="s">
        <v>140</v>
      </c>
      <c r="B37" s="106" t="s">
        <v>141</v>
      </c>
      <c r="C37" s="106">
        <v>137</v>
      </c>
      <c r="D37" s="107">
        <v>0.8975454837329202</v>
      </c>
      <c r="E37" s="106">
        <v>173</v>
      </c>
      <c r="F37" s="107">
        <v>1.084116965776674</v>
      </c>
      <c r="G37" s="106">
        <v>38</v>
      </c>
      <c r="H37" s="107">
        <v>0.98094167236120966</v>
      </c>
      <c r="I37" s="106">
        <v>177</v>
      </c>
      <c r="J37" s="107">
        <v>0.84357376847045984</v>
      </c>
      <c r="K37" s="106">
        <v>149</v>
      </c>
      <c r="L37" s="107">
        <v>1.0643855429481641</v>
      </c>
      <c r="M37" s="108">
        <f t="shared" si="0"/>
        <v>0.97411268665788564</v>
      </c>
    </row>
    <row r="38" spans="1:13" s="109" customFormat="1" x14ac:dyDescent="0.25">
      <c r="A38" s="106" t="s">
        <v>142</v>
      </c>
      <c r="B38" s="106" t="s">
        <v>143</v>
      </c>
      <c r="C38" s="106">
        <v>569</v>
      </c>
      <c r="D38" s="107">
        <v>0.92818888795409371</v>
      </c>
      <c r="E38" s="106">
        <v>540</v>
      </c>
      <c r="F38" s="107">
        <v>0.92080834252530008</v>
      </c>
      <c r="G38" s="106">
        <v>47</v>
      </c>
      <c r="H38" s="107">
        <v>0.97872049875373357</v>
      </c>
      <c r="I38" s="106">
        <v>510</v>
      </c>
      <c r="J38" s="107">
        <v>1.1192290102245734</v>
      </c>
      <c r="K38" s="106">
        <v>369</v>
      </c>
      <c r="L38" s="107">
        <v>0.89253233422748979</v>
      </c>
      <c r="M38" s="108">
        <f t="shared" si="0"/>
        <v>0.96789581473703801</v>
      </c>
    </row>
    <row r="39" spans="1:13" s="109" customFormat="1" x14ac:dyDescent="0.25">
      <c r="A39" s="106" t="s">
        <v>144</v>
      </c>
      <c r="B39" s="106" t="s">
        <v>145</v>
      </c>
      <c r="C39" s="106">
        <v>253</v>
      </c>
      <c r="D39" s="107">
        <v>0.96525227911820055</v>
      </c>
      <c r="E39" s="106">
        <v>636</v>
      </c>
      <c r="F39" s="107">
        <v>0.94210859639806244</v>
      </c>
      <c r="G39" s="106">
        <v>653</v>
      </c>
      <c r="H39" s="107">
        <v>0.99318290261802211</v>
      </c>
      <c r="I39" s="106">
        <v>1146</v>
      </c>
      <c r="J39" s="107">
        <v>0.96187099848727753</v>
      </c>
      <c r="K39" s="106">
        <v>308</v>
      </c>
      <c r="L39" s="107">
        <v>0.90474309251197393</v>
      </c>
      <c r="M39" s="108">
        <f t="shared" si="0"/>
        <v>0.95343157382670718</v>
      </c>
    </row>
    <row r="40" spans="1:13" s="109" customFormat="1" x14ac:dyDescent="0.25">
      <c r="A40" s="106" t="s">
        <v>146</v>
      </c>
      <c r="B40" s="106" t="s">
        <v>147</v>
      </c>
      <c r="C40" s="106">
        <v>299</v>
      </c>
      <c r="D40" s="107">
        <v>0.99814674400775527</v>
      </c>
      <c r="E40" s="106">
        <v>784</v>
      </c>
      <c r="F40" s="107">
        <v>0.95695607517507075</v>
      </c>
      <c r="G40" s="106">
        <v>543</v>
      </c>
      <c r="H40" s="107">
        <v>0.8710167547344132</v>
      </c>
      <c r="I40" s="106">
        <v>1158</v>
      </c>
      <c r="J40" s="107">
        <v>0.97979314917880778</v>
      </c>
      <c r="K40" s="106">
        <v>395</v>
      </c>
      <c r="L40" s="107">
        <v>0.93895960082900221</v>
      </c>
      <c r="M40" s="108">
        <f t="shared" si="0"/>
        <v>0.94897446478500991</v>
      </c>
    </row>
    <row r="41" spans="1:13" s="109" customFormat="1" ht="26.25" x14ac:dyDescent="0.25">
      <c r="A41" s="106" t="s">
        <v>148</v>
      </c>
      <c r="B41" s="106" t="s">
        <v>149</v>
      </c>
      <c r="C41" s="106">
        <v>50</v>
      </c>
      <c r="D41" s="107">
        <v>0.95370052874907696</v>
      </c>
      <c r="E41" s="106">
        <v>160</v>
      </c>
      <c r="F41" s="107">
        <v>0.96475628422680759</v>
      </c>
      <c r="G41" s="106">
        <v>82</v>
      </c>
      <c r="H41" s="107">
        <v>0.96806497778481582</v>
      </c>
      <c r="I41" s="106">
        <v>266</v>
      </c>
      <c r="J41" s="107">
        <v>0.9281378657216075</v>
      </c>
      <c r="K41" s="106">
        <v>82</v>
      </c>
      <c r="L41" s="107">
        <v>0.92920313999962545</v>
      </c>
      <c r="M41" s="108">
        <f t="shared" si="0"/>
        <v>0.94877255929638671</v>
      </c>
    </row>
    <row r="42" spans="1:13" s="109" customFormat="1" x14ac:dyDescent="0.25">
      <c r="A42" s="106" t="s">
        <v>150</v>
      </c>
      <c r="B42" s="106" t="s">
        <v>151</v>
      </c>
      <c r="C42" s="106">
        <v>1174</v>
      </c>
      <c r="D42" s="107">
        <v>0.96906602868259151</v>
      </c>
      <c r="E42" s="106">
        <v>587</v>
      </c>
      <c r="F42" s="107">
        <v>0.99003381896025244</v>
      </c>
      <c r="G42" s="106">
        <v>281</v>
      </c>
      <c r="H42" s="107">
        <v>0.90586933870122421</v>
      </c>
      <c r="I42" s="106">
        <v>781</v>
      </c>
      <c r="J42" s="107">
        <v>0.77644511445707232</v>
      </c>
      <c r="K42" s="106">
        <v>717</v>
      </c>
      <c r="L42" s="107">
        <v>0.98944371692095556</v>
      </c>
      <c r="M42" s="108">
        <f t="shared" si="0"/>
        <v>0.92617160354441919</v>
      </c>
    </row>
    <row r="43" spans="1:13" s="109" customFormat="1" x14ac:dyDescent="0.25">
      <c r="A43" s="106" t="s">
        <v>152</v>
      </c>
      <c r="B43" s="106" t="s">
        <v>153</v>
      </c>
      <c r="C43" s="106">
        <v>857</v>
      </c>
      <c r="D43" s="107">
        <v>0.91120070258450803</v>
      </c>
      <c r="E43" s="106">
        <v>1290</v>
      </c>
      <c r="F43" s="107">
        <v>0.92069841321609858</v>
      </c>
      <c r="G43" s="106">
        <v>734</v>
      </c>
      <c r="H43" s="107">
        <v>0.90715260503431672</v>
      </c>
      <c r="I43" s="106">
        <v>931</v>
      </c>
      <c r="J43" s="107">
        <v>0.88071304459499267</v>
      </c>
      <c r="K43" s="106">
        <v>670</v>
      </c>
      <c r="L43" s="107">
        <v>0.8704858878437276</v>
      </c>
      <c r="M43" s="108">
        <f t="shared" si="0"/>
        <v>0.89805013065472872</v>
      </c>
    </row>
    <row r="44" spans="1:13" s="109" customFormat="1" x14ac:dyDescent="0.25">
      <c r="A44" s="106" t="s">
        <v>154</v>
      </c>
      <c r="B44" s="106" t="s">
        <v>155</v>
      </c>
      <c r="C44" s="106">
        <v>105</v>
      </c>
      <c r="D44" s="107">
        <v>0.9867691410601418</v>
      </c>
      <c r="E44" s="106">
        <v>189</v>
      </c>
      <c r="F44" s="107">
        <v>1.1289807406919372</v>
      </c>
      <c r="G44" s="106">
        <v>3</v>
      </c>
      <c r="H44" s="107">
        <v>0</v>
      </c>
      <c r="I44" s="106">
        <v>71</v>
      </c>
      <c r="J44" s="107">
        <v>1.078826478289991</v>
      </c>
      <c r="K44" s="106">
        <v>148</v>
      </c>
      <c r="L44" s="107">
        <v>1.2274535445745376</v>
      </c>
      <c r="M44" s="108">
        <f t="shared" si="0"/>
        <v>0.88440598092332157</v>
      </c>
    </row>
    <row r="45" spans="1:13" s="109" customFormat="1" x14ac:dyDescent="0.25">
      <c r="A45" s="106" t="s">
        <v>156</v>
      </c>
      <c r="B45" s="106" t="s">
        <v>157</v>
      </c>
      <c r="C45" s="106">
        <v>323</v>
      </c>
      <c r="D45" s="107">
        <v>1.0991328249615351</v>
      </c>
      <c r="E45" s="106">
        <v>730</v>
      </c>
      <c r="F45" s="107">
        <v>1.0213910870139604</v>
      </c>
      <c r="G45" s="106">
        <v>496</v>
      </c>
      <c r="H45" s="107">
        <v>1.0611427582453048</v>
      </c>
      <c r="I45" s="106">
        <v>12</v>
      </c>
      <c r="J45" s="107">
        <v>0</v>
      </c>
      <c r="K45" s="106">
        <v>227</v>
      </c>
      <c r="L45" s="107">
        <v>0.98038261895834389</v>
      </c>
      <c r="M45" s="108">
        <f t="shared" si="0"/>
        <v>0.83240985783582888</v>
      </c>
    </row>
    <row r="46" spans="1:13" s="109" customFormat="1" x14ac:dyDescent="0.25">
      <c r="A46" s="106" t="s">
        <v>158</v>
      </c>
      <c r="B46" s="106" t="s">
        <v>159</v>
      </c>
      <c r="C46" s="106">
        <v>86</v>
      </c>
      <c r="D46" s="107">
        <v>0.99054502587275595</v>
      </c>
      <c r="E46" s="106">
        <v>188</v>
      </c>
      <c r="F46" s="107">
        <v>1.0649385139834953</v>
      </c>
      <c r="G46" s="106">
        <v>9</v>
      </c>
      <c r="H46" s="107">
        <v>0</v>
      </c>
      <c r="I46" s="106">
        <v>2</v>
      </c>
      <c r="J46" s="107">
        <v>0</v>
      </c>
      <c r="K46" s="106">
        <v>112</v>
      </c>
      <c r="L46" s="107">
        <v>1.0238570114056116</v>
      </c>
      <c r="M46" s="108">
        <f t="shared" si="0"/>
        <v>0.61586811025237254</v>
      </c>
    </row>
    <row r="47" spans="1:13" s="109" customFormat="1" ht="26.25" x14ac:dyDescent="0.25">
      <c r="A47" s="106" t="s">
        <v>160</v>
      </c>
      <c r="B47" s="106" t="s">
        <v>161</v>
      </c>
      <c r="C47" s="106">
        <v>110</v>
      </c>
      <c r="D47" s="107">
        <v>1.0274591444718679</v>
      </c>
      <c r="E47" s="106">
        <v>144</v>
      </c>
      <c r="F47" s="107">
        <v>1.0410290250828236</v>
      </c>
      <c r="G47" s="106">
        <v>9</v>
      </c>
      <c r="H47" s="107">
        <v>0</v>
      </c>
      <c r="I47" s="106">
        <v>14</v>
      </c>
      <c r="J47" s="107">
        <v>0</v>
      </c>
      <c r="K47" s="106">
        <v>146</v>
      </c>
      <c r="L47" s="107">
        <v>0.99640620841814476</v>
      </c>
      <c r="M47" s="108">
        <f t="shared" si="0"/>
        <v>0.61297887559456732</v>
      </c>
    </row>
    <row r="48" spans="1:13" s="109" customFormat="1" x14ac:dyDescent="0.25">
      <c r="A48" s="106" t="s">
        <v>162</v>
      </c>
      <c r="B48" s="106" t="s">
        <v>163</v>
      </c>
      <c r="C48" s="106">
        <v>52</v>
      </c>
      <c r="D48" s="107">
        <v>0.96227922154933787</v>
      </c>
      <c r="E48" s="106">
        <v>50</v>
      </c>
      <c r="F48" s="107">
        <v>1.0037136065143806</v>
      </c>
      <c r="G48" s="106">
        <v>5</v>
      </c>
      <c r="H48" s="107">
        <v>0</v>
      </c>
      <c r="I48" s="106">
        <v>0</v>
      </c>
      <c r="J48" s="107">
        <v>0</v>
      </c>
      <c r="K48" s="106">
        <v>56</v>
      </c>
      <c r="L48" s="107">
        <v>0.94500823257861188</v>
      </c>
      <c r="M48" s="108">
        <f t="shared" si="0"/>
        <v>0.58220021212846607</v>
      </c>
    </row>
    <row r="49" spans="1:13" s="109" customFormat="1" ht="26.25" x14ac:dyDescent="0.25">
      <c r="A49" s="106" t="s">
        <v>164</v>
      </c>
      <c r="B49" s="106" t="s">
        <v>165</v>
      </c>
      <c r="C49" s="106">
        <v>3</v>
      </c>
      <c r="D49" s="107">
        <v>0</v>
      </c>
      <c r="E49" s="106">
        <v>7</v>
      </c>
      <c r="F49" s="107">
        <v>0</v>
      </c>
      <c r="G49" s="106">
        <v>0</v>
      </c>
      <c r="H49" s="107">
        <v>0</v>
      </c>
      <c r="I49" s="106">
        <v>254</v>
      </c>
      <c r="J49" s="107">
        <v>1.2756178442910013</v>
      </c>
      <c r="K49" s="106">
        <v>2</v>
      </c>
      <c r="L49" s="107">
        <v>0</v>
      </c>
      <c r="M49" s="108">
        <f t="shared" si="0"/>
        <v>0.25512356885820026</v>
      </c>
    </row>
    <row r="50" spans="1:13" s="109" customFormat="1" ht="26.25" x14ac:dyDescent="0.25">
      <c r="A50" s="106" t="s">
        <v>166</v>
      </c>
      <c r="B50" s="106" t="s">
        <v>167</v>
      </c>
      <c r="C50" s="106">
        <v>0</v>
      </c>
      <c r="D50" s="107">
        <v>0</v>
      </c>
      <c r="E50" s="106">
        <v>0</v>
      </c>
      <c r="F50" s="107">
        <v>0</v>
      </c>
      <c r="G50" s="106">
        <v>0</v>
      </c>
      <c r="H50" s="107">
        <v>0</v>
      </c>
      <c r="I50" s="106">
        <v>0</v>
      </c>
      <c r="J50" s="107">
        <v>0</v>
      </c>
      <c r="K50" s="106">
        <v>0</v>
      </c>
      <c r="L50" s="107">
        <v>0</v>
      </c>
      <c r="M50" s="108">
        <f t="shared" si="0"/>
        <v>0</v>
      </c>
    </row>
    <row r="51" spans="1:13" x14ac:dyDescent="0.25">
      <c r="A51" s="46"/>
      <c r="B51" s="46"/>
      <c r="C51" s="46"/>
      <c r="D51" s="47"/>
      <c r="E51" s="46"/>
      <c r="F51" s="47"/>
      <c r="G51" s="46"/>
      <c r="H51" s="47"/>
      <c r="I51" s="46"/>
      <c r="J51" s="47"/>
      <c r="K51" s="46"/>
      <c r="L51" s="47"/>
      <c r="M51" s="45"/>
    </row>
    <row r="52" spans="1:13" x14ac:dyDescent="0.25">
      <c r="B52" s="48" t="s">
        <v>189</v>
      </c>
      <c r="C52" s="48"/>
      <c r="D52" s="49">
        <f>COUNTIF(D3:D50,"&gt;1")/46</f>
        <v>0.60869565217391308</v>
      </c>
      <c r="E52" s="48"/>
      <c r="F52" s="49">
        <f>COUNTIF(F3:F50,"&gt;1")/46</f>
        <v>0.69565217391304346</v>
      </c>
      <c r="G52" s="48"/>
      <c r="H52" s="49">
        <f>COUNTIF(H3:H50,"&gt;1")/46</f>
        <v>0.60869565217391308</v>
      </c>
      <c r="I52" s="48"/>
      <c r="J52" s="49">
        <f>COUNTIF(J3:J50,"&gt;1")/46</f>
        <v>0.58695652173913049</v>
      </c>
      <c r="K52" s="48"/>
      <c r="L52" s="49">
        <f>COUNTIF(L3:L50,"&gt;1")/46</f>
        <v>0.58695652173913049</v>
      </c>
    </row>
  </sheetData>
  <mergeCells count="1">
    <mergeCell ref="A1:M1"/>
  </mergeCells>
  <pageMargins left="0.25" right="0.25" top="0.75" bottom="0.75" header="0.3" footer="0.3"/>
  <pageSetup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911987-9DA9-4595-9DCF-52A7D031EFD2}"/>
</file>

<file path=customXml/itemProps2.xml><?xml version="1.0" encoding="utf-8"?>
<ds:datastoreItem xmlns:ds="http://schemas.openxmlformats.org/officeDocument/2006/customXml" ds:itemID="{56C36418-F857-4713-A891-BD72BAD22BB0}"/>
</file>

<file path=customXml/itemProps3.xml><?xml version="1.0" encoding="utf-8"?>
<ds:datastoreItem xmlns:ds="http://schemas.openxmlformats.org/officeDocument/2006/customXml" ds:itemID="{EA5A1240-047F-4702-8990-801DCF2449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3d1. State Target RY17</vt:lpstr>
      <vt:lpstr>3d2. Cumulative Improvement</vt:lpstr>
      <vt:lpstr>3d3. CMS Readmission Rates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cp:lastPrinted>2014-11-19T13:53:33Z</cp:lastPrinted>
  <dcterms:created xsi:type="dcterms:W3CDTF">2014-11-13T22:38:17Z</dcterms:created>
  <dcterms:modified xsi:type="dcterms:W3CDTF">2014-11-19T13:55:04Z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