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Waiver Modeling\Workgroups\Performance Measurement\Meeting Materials\November 21 Mtg\"/>
    </mc:Choice>
  </mc:AlternateContent>
  <bookViews>
    <workbookView xWindow="0" yWindow="0" windowWidth="16605" windowHeight="9435"/>
  </bookViews>
  <sheets>
    <sheet name="2a.Benchmarks" sheetId="1" r:id="rId1"/>
    <sheet name="2b1. FY14 Scores and scaling" sheetId="3" r:id="rId2"/>
    <sheet name="2b2.Percent At-Risk Scaling" sheetId="4" r:id="rId3"/>
  </sheets>
  <externalReferences>
    <externalReference r:id="rId4"/>
  </externalReferences>
  <definedNames>
    <definedName name="_xlnm._FilterDatabase" localSheetId="0" hidden="1">'2a.Benchmarks'!$A$2:$Q$2</definedName>
  </definedNames>
  <calcPr calcId="152511"/>
</workbook>
</file>

<file path=xl/calcChain.xml><?xml version="1.0" encoding="utf-8"?>
<calcChain xmlns="http://schemas.openxmlformats.org/spreadsheetml/2006/main">
  <c r="D69" i="4" l="1"/>
  <c r="C69" i="4"/>
  <c r="B5" i="4"/>
  <c r="D4" i="4"/>
  <c r="C4" i="4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H26" i="3" s="1"/>
  <c r="I26" i="3" s="1"/>
  <c r="G25" i="3"/>
  <c r="H25" i="3" s="1"/>
  <c r="I25" i="3" s="1"/>
  <c r="G24" i="3"/>
  <c r="H24" i="3" s="1"/>
  <c r="I24" i="3" s="1"/>
  <c r="G23" i="3"/>
  <c r="H23" i="3" s="1"/>
  <c r="I23" i="3" s="1"/>
  <c r="G22" i="3"/>
  <c r="H22" i="3" s="1"/>
  <c r="I22" i="3" s="1"/>
  <c r="G21" i="3"/>
  <c r="H21" i="3" s="1"/>
  <c r="I21" i="3" s="1"/>
  <c r="G20" i="3"/>
  <c r="H20" i="3" s="1"/>
  <c r="I20" i="3" s="1"/>
  <c r="G19" i="3"/>
  <c r="H19" i="3" s="1"/>
  <c r="I19" i="3" s="1"/>
  <c r="G18" i="3"/>
  <c r="H18" i="3" s="1"/>
  <c r="I18" i="3" s="1"/>
  <c r="G17" i="3"/>
  <c r="H17" i="3" s="1"/>
  <c r="I17" i="3" s="1"/>
  <c r="G16" i="3"/>
  <c r="H16" i="3" s="1"/>
  <c r="I16" i="3" s="1"/>
  <c r="G15" i="3"/>
  <c r="H15" i="3" s="1"/>
  <c r="I15" i="3" s="1"/>
  <c r="G14" i="3"/>
  <c r="H14" i="3" s="1"/>
  <c r="I14" i="3" s="1"/>
  <c r="G13" i="3"/>
  <c r="H13" i="3" s="1"/>
  <c r="I13" i="3" s="1"/>
  <c r="G12" i="3"/>
  <c r="H12" i="3" s="1"/>
  <c r="I12" i="3" s="1"/>
  <c r="G11" i="3"/>
  <c r="H11" i="3" s="1"/>
  <c r="I11" i="3" s="1"/>
  <c r="G10" i="3"/>
  <c r="H10" i="3" s="1"/>
  <c r="I10" i="3" s="1"/>
  <c r="G9" i="3"/>
  <c r="H9" i="3" s="1"/>
  <c r="I9" i="3" s="1"/>
  <c r="G8" i="3"/>
  <c r="H8" i="3" s="1"/>
  <c r="I8" i="3" s="1"/>
  <c r="G7" i="3"/>
  <c r="H7" i="3" s="1"/>
  <c r="I7" i="3" s="1"/>
  <c r="G6" i="3"/>
  <c r="H6" i="3" s="1"/>
  <c r="I6" i="3" s="1"/>
  <c r="G5" i="3"/>
  <c r="G4" i="3"/>
  <c r="H4" i="3" s="1"/>
  <c r="I4" i="3" s="1"/>
  <c r="G3" i="3"/>
  <c r="H3" i="3" s="1"/>
  <c r="G51" i="3" l="1"/>
  <c r="H5" i="3"/>
  <c r="I5" i="3" s="1"/>
  <c r="G50" i="3"/>
  <c r="I3" i="3"/>
  <c r="B6" i="4"/>
  <c r="C5" i="4"/>
  <c r="D5" i="4"/>
  <c r="G52" i="3" l="1"/>
  <c r="H45" i="3"/>
  <c r="I45" i="3" s="1"/>
  <c r="H28" i="3"/>
  <c r="I28" i="3" s="1"/>
  <c r="H40" i="3"/>
  <c r="I40" i="3" s="1"/>
  <c r="H44" i="3"/>
  <c r="I44" i="3" s="1"/>
  <c r="H32" i="3"/>
  <c r="I32" i="3" s="1"/>
  <c r="H50" i="3"/>
  <c r="H41" i="3"/>
  <c r="I41" i="3" s="1"/>
  <c r="H48" i="3"/>
  <c r="I48" i="3" s="1"/>
  <c r="H29" i="3"/>
  <c r="I29" i="3" s="1"/>
  <c r="D6" i="4"/>
  <c r="B7" i="4"/>
  <c r="C6" i="4"/>
  <c r="H43" i="3"/>
  <c r="I43" i="3" s="1"/>
  <c r="H27" i="3"/>
  <c r="H47" i="3"/>
  <c r="I47" i="3" s="1"/>
  <c r="H39" i="3"/>
  <c r="I39" i="3" s="1"/>
  <c r="H34" i="3"/>
  <c r="I34" i="3" s="1"/>
  <c r="H33" i="3"/>
  <c r="I33" i="3" s="1"/>
  <c r="H46" i="3"/>
  <c r="I46" i="3" s="1"/>
  <c r="H42" i="3" l="1"/>
  <c r="I42" i="3" s="1"/>
  <c r="H38" i="3"/>
  <c r="I38" i="3" s="1"/>
  <c r="H36" i="3"/>
  <c r="I36" i="3" s="1"/>
  <c r="H37" i="3"/>
  <c r="I37" i="3" s="1"/>
  <c r="H31" i="3"/>
  <c r="I31" i="3" s="1"/>
  <c r="H35" i="3"/>
  <c r="I35" i="3" s="1"/>
  <c r="H30" i="3"/>
  <c r="I30" i="3" s="1"/>
  <c r="I27" i="3"/>
  <c r="B8" i="4"/>
  <c r="D7" i="4"/>
  <c r="C7" i="4"/>
  <c r="H51" i="3" l="1"/>
  <c r="B9" i="4"/>
  <c r="C8" i="4"/>
  <c r="D8" i="4"/>
  <c r="B10" i="4" l="1"/>
  <c r="C9" i="4"/>
  <c r="D9" i="4"/>
  <c r="B11" i="4" l="1"/>
  <c r="D10" i="4"/>
  <c r="C10" i="4"/>
  <c r="B12" i="4" l="1"/>
  <c r="D11" i="4"/>
  <c r="C11" i="4"/>
  <c r="B13" i="4" l="1"/>
  <c r="D12" i="4"/>
  <c r="C12" i="4"/>
  <c r="B14" i="4" l="1"/>
  <c r="C13" i="4"/>
  <c r="D13" i="4"/>
  <c r="D14" i="4" l="1"/>
  <c r="B15" i="4"/>
  <c r="C14" i="4"/>
  <c r="B16" i="4" l="1"/>
  <c r="D15" i="4"/>
  <c r="C15" i="4"/>
  <c r="B17" i="4" l="1"/>
  <c r="C16" i="4"/>
  <c r="D16" i="4"/>
  <c r="B18" i="4" l="1"/>
  <c r="C17" i="4"/>
  <c r="D17" i="4"/>
  <c r="B19" i="4" l="1"/>
  <c r="D18" i="4"/>
  <c r="C18" i="4"/>
  <c r="B20" i="4" l="1"/>
  <c r="D19" i="4"/>
  <c r="C19" i="4"/>
  <c r="B21" i="4" l="1"/>
  <c r="D20" i="4"/>
  <c r="C20" i="4"/>
  <c r="B22" i="4" l="1"/>
  <c r="C21" i="4"/>
  <c r="D21" i="4"/>
  <c r="D22" i="4" l="1"/>
  <c r="B23" i="4"/>
  <c r="C22" i="4"/>
  <c r="B24" i="4" l="1"/>
  <c r="D23" i="4"/>
  <c r="C23" i="4"/>
  <c r="B25" i="4" l="1"/>
  <c r="C24" i="4"/>
  <c r="D24" i="4"/>
  <c r="B26" i="4" l="1"/>
  <c r="C25" i="4"/>
  <c r="D25" i="4"/>
  <c r="B27" i="4" l="1"/>
  <c r="D26" i="4"/>
  <c r="C26" i="4"/>
  <c r="B28" i="4" l="1"/>
  <c r="D27" i="4"/>
  <c r="C27" i="4"/>
  <c r="B29" i="4" l="1"/>
  <c r="D28" i="4"/>
  <c r="C28" i="4"/>
  <c r="B30" i="4" l="1"/>
  <c r="C29" i="4"/>
  <c r="D29" i="4"/>
  <c r="D30" i="4" l="1"/>
  <c r="B31" i="4"/>
  <c r="C30" i="4"/>
  <c r="B32" i="4" l="1"/>
  <c r="D31" i="4"/>
  <c r="C31" i="4"/>
  <c r="B33" i="4" l="1"/>
  <c r="D32" i="4"/>
  <c r="C32" i="4"/>
  <c r="B34" i="4" l="1"/>
  <c r="C33" i="4"/>
  <c r="D33" i="4"/>
  <c r="B35" i="4" l="1"/>
  <c r="C34" i="4"/>
  <c r="B36" i="4" l="1"/>
  <c r="C35" i="4"/>
  <c r="B37" i="4" l="1"/>
  <c r="C36" i="4"/>
  <c r="B38" i="4" l="1"/>
  <c r="C37" i="4"/>
  <c r="B39" i="4" l="1"/>
  <c r="B40" i="4" s="1"/>
  <c r="B41" i="4" s="1"/>
  <c r="B42" i="4" s="1"/>
  <c r="B43" i="4" s="1"/>
  <c r="B44" i="4" s="1"/>
  <c r="B45" i="4" s="1"/>
  <c r="B46" i="4" s="1"/>
  <c r="B47" i="4" s="1"/>
  <c r="B48" i="4" s="1"/>
  <c r="C38" i="4"/>
  <c r="D48" i="4" l="1"/>
  <c r="B49" i="4"/>
  <c r="D49" i="4" l="1"/>
  <c r="B50" i="4"/>
  <c r="D50" i="4" l="1"/>
  <c r="B51" i="4"/>
  <c r="B52" i="4" l="1"/>
  <c r="D51" i="4"/>
  <c r="D52" i="4" l="1"/>
  <c r="B53" i="4"/>
  <c r="D53" i="4" l="1"/>
  <c r="B54" i="4"/>
  <c r="D54" i="4" l="1"/>
  <c r="B55" i="4"/>
  <c r="B56" i="4" l="1"/>
  <c r="D55" i="4"/>
  <c r="D56" i="4" l="1"/>
  <c r="B57" i="4"/>
  <c r="D57" i="4" l="1"/>
  <c r="B58" i="4"/>
  <c r="D58" i="4" l="1"/>
  <c r="B59" i="4"/>
  <c r="D59" i="4" l="1"/>
  <c r="B60" i="4"/>
  <c r="D60" i="4" l="1"/>
  <c r="B61" i="4"/>
  <c r="B62" i="4" l="1"/>
  <c r="D61" i="4"/>
  <c r="D62" i="4" l="1"/>
  <c r="B63" i="4"/>
  <c r="D63" i="4" l="1"/>
  <c r="B64" i="4"/>
  <c r="D64" i="4" l="1"/>
  <c r="B65" i="4"/>
  <c r="D65" i="4" l="1"/>
  <c r="B66" i="4"/>
  <c r="D66" i="4" s="1"/>
  <c r="R3" i="1" l="1"/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</calcChain>
</file>

<file path=xl/sharedStrings.xml><?xml version="1.0" encoding="utf-8"?>
<sst xmlns="http://schemas.openxmlformats.org/spreadsheetml/2006/main" count="153" uniqueCount="153">
  <si>
    <t>PPC Number</t>
  </si>
  <si>
    <t>PPC Description</t>
  </si>
  <si>
    <t>Serious Reportable Event</t>
  </si>
  <si>
    <t>Total PPCs FY2014</t>
  </si>
  <si>
    <t>PPC Rate per 1,000 Full FY14</t>
  </si>
  <si>
    <t>Adj. Benchmark 75% Diff</t>
  </si>
  <si>
    <t>Hospital Count 75%</t>
  </si>
  <si>
    <t>Hospital Count 90%</t>
  </si>
  <si>
    <t>Total Number of Hospitals for this PPC</t>
  </si>
  <si>
    <t>Stroke &amp; Intracranial Hemorrhage</t>
  </si>
  <si>
    <t>Extreme CNS Complications</t>
  </si>
  <si>
    <t>Acute Pulmonary Edema and Respiratory Failure without Ventilation</t>
  </si>
  <si>
    <t>Acute Pulmonary Edema and Respiratory Failure with Ventilation</t>
  </si>
  <si>
    <t>Pneumonia &amp; Other Lung Infections</t>
  </si>
  <si>
    <t>Aspiration Pneumonia</t>
  </si>
  <si>
    <t>Pulmonary Embolism</t>
  </si>
  <si>
    <t>Other Pulmonary Complications</t>
  </si>
  <si>
    <t>Shock</t>
  </si>
  <si>
    <t>Congestive Heart Failure</t>
  </si>
  <si>
    <t>Acute Myocardial Infarction</t>
  </si>
  <si>
    <t>Cardiac Arrythmias &amp; Conduction Disturbances</t>
  </si>
  <si>
    <t>Other Cardiac Complications</t>
  </si>
  <si>
    <t>Ventricular Fibrillation/Cardiac Arrest</t>
  </si>
  <si>
    <t>Peripheral Vascular Complications Except Venous Thrombosis</t>
  </si>
  <si>
    <t>Venous Thrombosis</t>
  </si>
  <si>
    <t>Major Gastrointestinal Complications without Transfusion or Significant Bleeding</t>
  </si>
  <si>
    <t>Major Gastrointestinal Complications with Transfusion or Significant Bleeding</t>
  </si>
  <si>
    <t>Major Liver Complications</t>
  </si>
  <si>
    <t>Other Gastrointestinal Complications without Transfusion or Significant Bleeding</t>
  </si>
  <si>
    <t>Clostridium Difficile Colitis</t>
  </si>
  <si>
    <t>GU Complications Except UTI</t>
  </si>
  <si>
    <t>Renal Failure without Dialysis</t>
  </si>
  <si>
    <t>Renal Failure with Dialysis</t>
  </si>
  <si>
    <t>Diabetic Ketoacidosis &amp; Coma</t>
  </si>
  <si>
    <t>Post-Hemorrhagic &amp; Other Acute Anemia with Transfusion</t>
  </si>
  <si>
    <t>In-Hospital Trauma and Fractures</t>
  </si>
  <si>
    <t>Poisonings Except from Anesthesia</t>
  </si>
  <si>
    <t>Poisonings due to Anesthesia</t>
  </si>
  <si>
    <t>Decubitus Ulcer</t>
  </si>
  <si>
    <t>Transfusion Incompatibility Reaction</t>
  </si>
  <si>
    <t>Cellulitis</t>
  </si>
  <si>
    <t>Moderate Infectious</t>
  </si>
  <si>
    <t>Septicemia &amp; Severe Infections</t>
  </si>
  <si>
    <t>Acute Mental Health Changes</t>
  </si>
  <si>
    <t>Post-Operative Infection &amp; Deep Wound Disruption Without Procedure</t>
  </si>
  <si>
    <t>Post-Operative Wound Infection &amp; Deep Wound Disruption with Procedure</t>
  </si>
  <si>
    <t>Reopening Surgical Site</t>
  </si>
  <si>
    <t>Post-Operative Hemorrhage &amp; Hematoma without Hemorrhage Control Procedure or I&amp;D Proc</t>
  </si>
  <si>
    <t>Post-Operative Hemorrhage &amp; Hematoma with Hemorrhage Control Procedure or I&amp;D Proc</t>
  </si>
  <si>
    <t>Accidental Puncture/Laceration During Invasive Procedure</t>
  </si>
  <si>
    <t>Accidental Cut or Hemorrhage During Other Medical Care</t>
  </si>
  <si>
    <t>Other Surgical Complication - Mod</t>
  </si>
  <si>
    <t>Post-procedure Foreign Bodies</t>
  </si>
  <si>
    <t>Post-Operative Substance Reaction &amp; Non-O.R. Procedure for Foreign Body</t>
  </si>
  <si>
    <t>Encephalopathy</t>
  </si>
  <si>
    <t>Other Complications of Medical Care</t>
  </si>
  <si>
    <t>Iatrogenic Pneumothrax</t>
  </si>
  <si>
    <t>Mechanical Complication of Device, Implant &amp; Graft</t>
  </si>
  <si>
    <t>Gastrointestinal Ostomy Complications</t>
  </si>
  <si>
    <t>Inflammation &amp; Other Complications of Devices, Implants or Grafts Except Vascular Infection</t>
  </si>
  <si>
    <t>Infection, Inflammation &amp; Clotting Complications of Peripheral Vascular Catheters &amp; Infusions</t>
  </si>
  <si>
    <t>Infections due to Central Venous Catheters</t>
  </si>
  <si>
    <t>Obstetrical Hemorrhage without Transfusion</t>
  </si>
  <si>
    <t>Obstetrical Hemorrhage wtih Transfusion</t>
  </si>
  <si>
    <t>Obstetric Lacerations &amp; Other Trauma Without Instrumentation</t>
  </si>
  <si>
    <t>Obstetric Lacerations &amp; Other Trauma With Instrumentation</t>
  </si>
  <si>
    <t>Medical &amp; Anesthesia Obstetric Complications</t>
  </si>
  <si>
    <t>Major Puerperal Infection and Other Major Obstetric Complications</t>
  </si>
  <si>
    <t>Other Complications of Obstetrical Surgical &amp; Perineal Wounds</t>
  </si>
  <si>
    <t>Delivery with Placental Complications</t>
  </si>
  <si>
    <t>Post-Operative Respiratory Failure with Tracheostomy</t>
  </si>
  <si>
    <t>Other In-Hospital Adverse Events</t>
  </si>
  <si>
    <t>Urinary Tract Infection without Catheter</t>
  </si>
  <si>
    <t>Catheter-Related Urinary Tract Infection</t>
  </si>
  <si>
    <t>Threshold</t>
  </si>
  <si>
    <t>Percent of Hospitals in PPC 90%</t>
  </si>
  <si>
    <t>Adj. Benchmark Ratio 90% Diff</t>
  </si>
  <si>
    <t>CY13 Benchmark Ratio</t>
  </si>
  <si>
    <t>Full FY14 Benchmark Ratio</t>
  </si>
  <si>
    <t>Last 6M FY14 Benchmark ratio</t>
  </si>
  <si>
    <t>CY13 PPC Rate per 1,000 at Benchmark</t>
  </si>
  <si>
    <t>FY14 PPC Rate per 1,000 at Benchmark</t>
  </si>
  <si>
    <t>Last 6M FY14 PPC Rate per 1,000 at Benchmark</t>
  </si>
  <si>
    <t>HOSPITAL ID</t>
  </si>
  <si>
    <t>HOSPITAL NAME</t>
  </si>
  <si>
    <t>Estimated Inpatient Revenue (FY15*2.6%)</t>
  </si>
  <si>
    <t>Base Year Score</t>
  </si>
  <si>
    <t>FINAL WEIGHTED SCORE</t>
  </si>
  <si>
    <t>% Scaling Adjustment</t>
  </si>
  <si>
    <t xml:space="preserve">$ </t>
  </si>
  <si>
    <t>Revenue Neutral</t>
  </si>
  <si>
    <t>%</t>
  </si>
  <si>
    <t>SUBURBAN</t>
  </si>
  <si>
    <t>SOUTHERN MARYLAND</t>
  </si>
  <si>
    <t>HOWARD COUNTY</t>
  </si>
  <si>
    <t>HOLY CROSS</t>
  </si>
  <si>
    <t>CARROLL COUNTY</t>
  </si>
  <si>
    <t>GARRETT COUNTY</t>
  </si>
  <si>
    <t>ANNE ARUNDEL</t>
  </si>
  <si>
    <t>DOCTORS COMMUNITY</t>
  </si>
  <si>
    <t>FREDERICK MEMORIAL</t>
  </si>
  <si>
    <t>WASHINGTON ADVENTIST</t>
  </si>
  <si>
    <t>MONTGOMERY GENERAL</t>
  </si>
  <si>
    <t>PENINSULA REGIONAL</t>
  </si>
  <si>
    <t>G.B.M.C.</t>
  </si>
  <si>
    <t>UNION MEMORIAL</t>
  </si>
  <si>
    <t>HARBOR</t>
  </si>
  <si>
    <t>BALTIMORE WASHINGTON MEDICAL CENTER</t>
  </si>
  <si>
    <t>ST. AGNES</t>
  </si>
  <si>
    <t>FRANKLIN SQUARE</t>
  </si>
  <si>
    <t>SHADY GROVE</t>
  </si>
  <si>
    <t>UNIVERSITY OF MARYLAND</t>
  </si>
  <si>
    <t>DORCHESTER</t>
  </si>
  <si>
    <t>UPPER CHESAPEAKE HEALTH</t>
  </si>
  <si>
    <t>LAUREL REGIONAL</t>
  </si>
  <si>
    <t>ATLANTIC GENERAL</t>
  </si>
  <si>
    <t>HARFORD</t>
  </si>
  <si>
    <t>MERCY</t>
  </si>
  <si>
    <t>JOHNS HOPKINS</t>
  </si>
  <si>
    <t>PRINCE GEORGE</t>
  </si>
  <si>
    <t>SINAI</t>
  </si>
  <si>
    <t>WESTERN MARYLAND HEALTH SYSTEM</t>
  </si>
  <si>
    <t>GOOD SAMARITAN</t>
  </si>
  <si>
    <t>EASTON</t>
  </si>
  <si>
    <t>FT. WASHINGTON</t>
  </si>
  <si>
    <t>UNION HOSPITAL  OF CECIL COUNT</t>
  </si>
  <si>
    <t>UMMC MIDTOWN</t>
  </si>
  <si>
    <t>NORTHWEST</t>
  </si>
  <si>
    <t>UM ST. JOSEPH</t>
  </si>
  <si>
    <t>MERITUS</t>
  </si>
  <si>
    <t>REHAB &amp; ORTHO</t>
  </si>
  <si>
    <t>CALVERT</t>
  </si>
  <si>
    <t>CHARLES REGIONAL</t>
  </si>
  <si>
    <t>BON SECOURS</t>
  </si>
  <si>
    <t>HOPKINS BAYVIEW MED CTR</t>
  </si>
  <si>
    <t>ST. MARY</t>
  </si>
  <si>
    <t>CHESTERTOWN</t>
  </si>
  <si>
    <t>MCCREADY</t>
  </si>
  <si>
    <t>Total Reduction</t>
  </si>
  <si>
    <t>Total Award</t>
  </si>
  <si>
    <t>Final MHAC Score</t>
  </si>
  <si>
    <t>Below State Quality Target</t>
  </si>
  <si>
    <t>Exceed State Quality Target</t>
  </si>
  <si>
    <t>Scores less than or equal to</t>
  </si>
  <si>
    <t>Scores greater than or equal to</t>
  </si>
  <si>
    <t>Penalty threshold:</t>
  </si>
  <si>
    <t>Reward Threshold</t>
  </si>
  <si>
    <t>No rewards</t>
  </si>
  <si>
    <t>*Minimum and maximum scaling scores based on CY 2013 Final Data Attainment Scores.  Not changed for RY17 MHAC Program.</t>
  </si>
  <si>
    <t xml:space="preserve">Performance Year CY2015 State Quality Target = 6.7% </t>
  </si>
  <si>
    <t>2a. Benchmarks and Thresholds</t>
  </si>
  <si>
    <t>2b1. FY 2014 Q3&amp;Q4 Final Scores Scaling  Modeling</t>
  </si>
  <si>
    <t>2b2. Scaling for Penalties and Rewards based upon Final MHAC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</si>
</sst>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0"/>
    <numFmt numFmtId="165" formatCode="_(&quot;$&quot;* #,##0_);_(&quot;$&quot;* \(#,##0\);_(&quot;$&quot;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indexed="56"/>
      <name val="Arial, Helvetica, sans-serif"/>
    </font>
    <font>
      <sz val="12"/>
      <color indexed="8"/>
      <name val="Arial, Helvetica, sans-serif"/>
    </font>
    <font>
      <b/>
      <sz val="9"/>
      <color indexed="8"/>
      <name val="Arial, Albany AMT, sans-serif"/>
    </font>
    <font>
      <sz val="8"/>
      <color indexed="8"/>
      <name val="Arial, Albany AMT, Helvetica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2"/>
      <color rgb="FFFF0000"/>
      <name val="Arial, Helvetica, sans-serif"/>
    </font>
    <font>
      <b/>
      <sz val="18"/>
      <color theme="1"/>
      <name val="Calibri"/>
      <family val="2"/>
      <scheme val="minor"/>
    </font>
    <font>
      <b/>
      <sz val="14"/>
      <color rgb="FF3F3F76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B0B0B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6F5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0F0F0"/>
      </left>
      <right style="thin">
        <color rgb="FFF0F0F0"/>
      </right>
      <top style="thin">
        <color rgb="FFF0F0F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CCD6BE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</cellStyleXfs>
  <cellXfs count="51">
    <xf numFmtId="0" fontId="0" fillId="0" borderId="0" xfId="0"/>
    <xf numFmtId="0" fontId="0" fillId="33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18" fillId="34" borderId="11" xfId="0" applyNumberFormat="1" applyFont="1" applyFill="1" applyBorder="1" applyAlignment="1" applyProtection="1">
      <alignment horizontal="right" wrapText="1"/>
    </xf>
    <xf numFmtId="0" fontId="19" fillId="0" borderId="10" xfId="0" applyNumberFormat="1" applyFont="1" applyFill="1" applyBorder="1" applyAlignment="1" applyProtection="1">
      <alignment horizontal="right" wrapText="1"/>
    </xf>
    <xf numFmtId="9" fontId="0" fillId="0" borderId="10" xfId="42" applyFont="1" applyFill="1" applyBorder="1" applyAlignment="1" applyProtection="1"/>
    <xf numFmtId="0" fontId="18" fillId="34" borderId="11" xfId="0" applyNumberFormat="1" applyFont="1" applyFill="1" applyBorder="1" applyAlignment="1" applyProtection="1">
      <alignment horizontal="left"/>
    </xf>
    <xf numFmtId="0" fontId="19" fillId="0" borderId="10" xfId="0" applyNumberFormat="1" applyFont="1" applyFill="1" applyBorder="1" applyAlignment="1" applyProtection="1">
      <alignment horizontal="left"/>
    </xf>
    <xf numFmtId="0" fontId="19" fillId="35" borderId="10" xfId="0" applyNumberFormat="1" applyFont="1" applyFill="1" applyBorder="1" applyAlignment="1" applyProtection="1">
      <alignment horizontal="right" wrapText="1"/>
    </xf>
    <xf numFmtId="0" fontId="0" fillId="35" borderId="0" xfId="0" applyNumberFormat="1" applyFont="1" applyFill="1" applyBorder="1" applyAlignment="1" applyProtection="1"/>
    <xf numFmtId="2" fontId="19" fillId="35" borderId="10" xfId="0" applyNumberFormat="1" applyFont="1" applyFill="1" applyBorder="1" applyAlignment="1" applyProtection="1">
      <alignment horizontal="right" wrapText="1"/>
    </xf>
    <xf numFmtId="164" fontId="19" fillId="0" borderId="10" xfId="0" applyNumberFormat="1" applyFont="1" applyFill="1" applyBorder="1" applyAlignment="1" applyProtection="1">
      <alignment horizontal="right" wrapText="1"/>
    </xf>
    <xf numFmtId="1" fontId="19" fillId="0" borderId="10" xfId="0" applyNumberFormat="1" applyFont="1" applyFill="1" applyBorder="1" applyAlignment="1" applyProtection="1">
      <alignment horizontal="right" wrapText="1"/>
    </xf>
    <xf numFmtId="2" fontId="19" fillId="0" borderId="10" xfId="0" applyNumberFormat="1" applyFont="1" applyFill="1" applyBorder="1" applyAlignment="1" applyProtection="1">
      <alignment horizontal="right" wrapText="1"/>
    </xf>
    <xf numFmtId="0" fontId="20" fillId="36" borderId="13" xfId="0" applyNumberFormat="1" applyFont="1" applyFill="1" applyBorder="1" applyAlignment="1" applyProtection="1">
      <alignment horizontal="center" vertical="center" wrapText="1"/>
    </xf>
    <xf numFmtId="0" fontId="21" fillId="37" borderId="10" xfId="0" applyNumberFormat="1" applyFont="1" applyFill="1" applyBorder="1" applyAlignment="1" applyProtection="1">
      <alignment horizontal="left" wrapText="1"/>
    </xf>
    <xf numFmtId="165" fontId="21" fillId="37" borderId="10" xfId="43" applyNumberFormat="1" applyFont="1" applyFill="1" applyBorder="1" applyAlignment="1" applyProtection="1">
      <alignment horizontal="left" wrapText="1"/>
    </xf>
    <xf numFmtId="2" fontId="1" fillId="0" borderId="10" xfId="42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44" fontId="0" fillId="0" borderId="10" xfId="0" applyNumberFormat="1" applyBorder="1"/>
    <xf numFmtId="10" fontId="0" fillId="0" borderId="10" xfId="42" applyNumberFormat="1" applyFont="1" applyBorder="1"/>
    <xf numFmtId="10" fontId="0" fillId="38" borderId="10" xfId="0" applyNumberFormat="1" applyFont="1" applyFill="1" applyBorder="1" applyAlignment="1">
      <alignment horizontal="center"/>
    </xf>
    <xf numFmtId="10" fontId="0" fillId="39" borderId="10" xfId="0" applyNumberFormat="1" applyFont="1" applyFill="1" applyBorder="1" applyAlignment="1">
      <alignment horizontal="center"/>
    </xf>
    <xf numFmtId="165" fontId="0" fillId="39" borderId="10" xfId="43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0" xfId="0" applyFont="1" applyAlignment="1">
      <alignment horizontal="center"/>
    </xf>
    <xf numFmtId="0" fontId="16" fillId="38" borderId="17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wrapText="1"/>
    </xf>
    <xf numFmtId="2" fontId="16" fillId="0" borderId="16" xfId="0" applyNumberFormat="1" applyFont="1" applyBorder="1" applyAlignment="1">
      <alignment horizontal="center"/>
    </xf>
    <xf numFmtId="10" fontId="16" fillId="40" borderId="10" xfId="0" applyNumberFormat="1" applyFont="1" applyFill="1" applyBorder="1" applyAlignment="1">
      <alignment horizontal="center"/>
    </xf>
    <xf numFmtId="0" fontId="0" fillId="0" borderId="15" xfId="0" applyFont="1" applyBorder="1"/>
    <xf numFmtId="2" fontId="0" fillId="0" borderId="16" xfId="0" applyNumberFormat="1" applyFont="1" applyBorder="1" applyAlignment="1">
      <alignment horizontal="center"/>
    </xf>
    <xf numFmtId="10" fontId="16" fillId="0" borderId="10" xfId="0" applyNumberFormat="1" applyFont="1" applyBorder="1" applyAlignment="1">
      <alignment horizontal="center"/>
    </xf>
    <xf numFmtId="2" fontId="23" fillId="38" borderId="10" xfId="0" applyNumberFormat="1" applyFont="1" applyFill="1" applyBorder="1" applyAlignment="1" applyProtection="1">
      <alignment horizontal="center" wrapText="1"/>
    </xf>
    <xf numFmtId="0" fontId="0" fillId="0" borderId="0" xfId="0" applyFont="1"/>
    <xf numFmtId="0" fontId="25" fillId="0" borderId="10" xfId="0" applyNumberFormat="1" applyFont="1" applyFill="1" applyBorder="1" applyAlignment="1" applyProtection="1">
      <alignment horizontal="right" wrapText="1"/>
    </xf>
    <xf numFmtId="0" fontId="27" fillId="5" borderId="12" xfId="9" applyNumberFormat="1" applyFont="1" applyBorder="1" applyAlignment="1" applyProtection="1">
      <alignment horizontal="right" wrapText="1"/>
    </xf>
    <xf numFmtId="0" fontId="28" fillId="5" borderId="12" xfId="9" applyNumberFormat="1" applyFont="1" applyBorder="1" applyAlignment="1" applyProtection="1">
      <alignment horizontal="right" wrapText="1"/>
    </xf>
    <xf numFmtId="0" fontId="27" fillId="35" borderId="12" xfId="9" applyNumberFormat="1" applyFont="1" applyFill="1" applyBorder="1" applyAlignment="1" applyProtection="1">
      <alignment horizontal="right" wrapText="1"/>
    </xf>
    <xf numFmtId="0" fontId="27" fillId="35" borderId="0" xfId="9" applyNumberFormat="1" applyFont="1" applyFill="1" applyBorder="1" applyAlignment="1" applyProtection="1">
      <alignment horizontal="right" wrapText="1"/>
    </xf>
    <xf numFmtId="0" fontId="29" fillId="2" borderId="11" xfId="6" applyNumberFormat="1" applyFont="1" applyBorder="1" applyAlignment="1" applyProtection="1">
      <alignment horizontal="right" wrapText="1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Font="1" applyFill="1" applyBorder="1" applyAlignment="1">
      <alignment horizontal="left"/>
    </xf>
    <xf numFmtId="0" fontId="30" fillId="0" borderId="0" xfId="0" applyFont="1" applyFill="1" applyAlignment="1">
      <alignment horizontal="left" wrapText="1"/>
    </xf>
    <xf numFmtId="0" fontId="22" fillId="0" borderId="14" xfId="0" applyFont="1" applyBorder="1" applyAlignment="1">
      <alignment horizontal="left"/>
    </xf>
    <xf numFmtId="2" fontId="16" fillId="38" borderId="15" xfId="42" applyNumberFormat="1" applyFont="1" applyFill="1" applyBorder="1" applyAlignment="1">
      <alignment horizontal="center" vertical="center" wrapText="1"/>
    </xf>
    <xf numFmtId="2" fontId="16" fillId="38" borderId="16" xfId="42" applyNumberFormat="1" applyFont="1" applyFill="1" applyBorder="1" applyAlignment="1">
      <alignment horizontal="center" vertical="center" wrapText="1"/>
    </xf>
    <xf numFmtId="0" fontId="16" fillId="38" borderId="15" xfId="0" applyFont="1" applyFill="1" applyBorder="1" applyAlignment="1">
      <alignment horizontal="center"/>
    </xf>
    <xf numFmtId="0" fontId="16" fillId="38" borderId="16" xfId="0" applyFont="1" applyFill="1" applyBorder="1" applyAlignment="1">
      <alignment horizontal="center"/>
    </xf>
    <xf numFmtId="0" fontId="0" fillId="0" borderId="18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 2 2" xfId="44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Quality\MHAC\New%20MHAC%20Methodology\CY2013\Tables\MHAC%20Scaling%20Options_v14%20MH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Scaling Parameters"/>
      <sheetName val="1.Payment Scale-"/>
      <sheetName val="2.Scaling"/>
      <sheetName val="Detailed Payment Scale"/>
      <sheetName val="Inpatient Revenue"/>
    </sheetNames>
    <sheetDataSet>
      <sheetData sheetId="0">
        <row r="5">
          <cell r="C5">
            <v>0.51</v>
          </cell>
        </row>
        <row r="6">
          <cell r="C6">
            <v>0.46</v>
          </cell>
        </row>
      </sheetData>
      <sheetData sheetId="1">
        <row r="5">
          <cell r="C5">
            <v>-0.04</v>
          </cell>
          <cell r="D5">
            <v>-0.01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defaultColWidth="9.140625" defaultRowHeight="15"/>
  <cols>
    <col min="1" max="1" width="12" style="1" bestFit="1" customWidth="1"/>
    <col min="2" max="2" width="57.28515625" style="1" customWidth="1"/>
    <col min="3" max="4" width="16" style="1" bestFit="1" customWidth="1"/>
    <col min="5" max="5" width="16" style="2" bestFit="1" customWidth="1"/>
    <col min="6" max="6" width="16" style="9" hidden="1" customWidth="1"/>
    <col min="7" max="8" width="18" style="1" bestFit="1" customWidth="1"/>
    <col min="9" max="9" width="16.85546875" style="1" customWidth="1"/>
    <col min="10" max="12" width="18" style="2" bestFit="1" customWidth="1"/>
    <col min="13" max="13" width="16.85546875" style="1" customWidth="1"/>
    <col min="14" max="14" width="14" style="1" bestFit="1" customWidth="1"/>
    <col min="15" max="15" width="16.7109375" style="1" customWidth="1"/>
    <col min="16" max="16" width="14" style="1" bestFit="1" customWidth="1"/>
    <col min="17" max="17" width="18.28515625" style="1" customWidth="1"/>
    <col min="18" max="18" width="15.28515625" style="1" customWidth="1"/>
    <col min="19" max="16384" width="9.140625" style="1"/>
  </cols>
  <sheetData>
    <row r="1" spans="1:18" s="2" customFormat="1" ht="24.75" customHeight="1">
      <c r="A1" s="41" t="s">
        <v>150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75.75" customHeight="1">
      <c r="A2" s="3" t="s">
        <v>0</v>
      </c>
      <c r="B2" s="6" t="s">
        <v>1</v>
      </c>
      <c r="C2" s="36" t="s">
        <v>2</v>
      </c>
      <c r="D2" s="37" t="s">
        <v>3</v>
      </c>
      <c r="E2" s="38" t="s">
        <v>4</v>
      </c>
      <c r="F2" s="39" t="s">
        <v>74</v>
      </c>
      <c r="G2" s="40" t="s">
        <v>77</v>
      </c>
      <c r="H2" s="40" t="s">
        <v>78</v>
      </c>
      <c r="I2" s="40" t="s">
        <v>79</v>
      </c>
      <c r="J2" s="38" t="s">
        <v>80</v>
      </c>
      <c r="K2" s="38" t="s">
        <v>81</v>
      </c>
      <c r="L2" s="38" t="s">
        <v>82</v>
      </c>
      <c r="M2" s="3" t="s">
        <v>5</v>
      </c>
      <c r="N2" s="3" t="s">
        <v>6</v>
      </c>
      <c r="O2" s="3" t="s">
        <v>76</v>
      </c>
      <c r="P2" s="3" t="s">
        <v>7</v>
      </c>
      <c r="Q2" s="3" t="s">
        <v>8</v>
      </c>
      <c r="R2" s="3" t="s">
        <v>75</v>
      </c>
    </row>
    <row r="3" spans="1:18" s="2" customFormat="1" ht="15" customHeight="1">
      <c r="A3" s="4">
        <v>26</v>
      </c>
      <c r="B3" s="7" t="s">
        <v>33</v>
      </c>
      <c r="C3" s="4">
        <v>0</v>
      </c>
      <c r="D3" s="35">
        <v>7</v>
      </c>
      <c r="E3" s="10">
        <v>6.4000000000000001E-2</v>
      </c>
      <c r="F3" s="8">
        <v>1</v>
      </c>
      <c r="G3" s="11">
        <v>0</v>
      </c>
      <c r="H3" s="11">
        <v>0</v>
      </c>
      <c r="I3" s="11">
        <v>0</v>
      </c>
      <c r="J3" s="10">
        <v>0</v>
      </c>
      <c r="K3" s="10">
        <v>0</v>
      </c>
      <c r="L3" s="10">
        <v>0</v>
      </c>
      <c r="M3" s="13">
        <v>0</v>
      </c>
      <c r="N3" s="12">
        <v>4</v>
      </c>
      <c r="O3" s="13">
        <v>0</v>
      </c>
      <c r="P3" s="4">
        <v>4</v>
      </c>
      <c r="Q3" s="4">
        <v>6</v>
      </c>
      <c r="R3" s="5">
        <f>P3/Q3</f>
        <v>0.66666666666666663</v>
      </c>
    </row>
    <row r="4" spans="1:18" s="2" customFormat="1" ht="15" customHeight="1">
      <c r="A4" s="4">
        <v>43</v>
      </c>
      <c r="B4" s="7" t="s">
        <v>50</v>
      </c>
      <c r="C4" s="4">
        <v>0</v>
      </c>
      <c r="D4" s="35">
        <v>18</v>
      </c>
      <c r="E4" s="10">
        <v>0.09</v>
      </c>
      <c r="F4" s="8">
        <v>1</v>
      </c>
      <c r="G4" s="11">
        <v>0</v>
      </c>
      <c r="H4" s="11">
        <v>0</v>
      </c>
      <c r="I4" s="11">
        <v>0</v>
      </c>
      <c r="J4" s="10">
        <v>0</v>
      </c>
      <c r="K4" s="10">
        <v>0</v>
      </c>
      <c r="L4" s="10">
        <v>0</v>
      </c>
      <c r="M4" s="13">
        <v>0</v>
      </c>
      <c r="N4" s="12">
        <v>4</v>
      </c>
      <c r="O4" s="13">
        <v>0</v>
      </c>
      <c r="P4" s="4">
        <v>4</v>
      </c>
      <c r="Q4" s="4">
        <v>7</v>
      </c>
      <c r="R4" s="5">
        <f t="shared" ref="R4:R34" si="0">P4/Q4</f>
        <v>0.5714285714285714</v>
      </c>
    </row>
    <row r="5" spans="1:18" s="2" customFormat="1" ht="15" customHeight="1">
      <c r="A5" s="4">
        <v>63</v>
      </c>
      <c r="B5" s="7" t="s">
        <v>70</v>
      </c>
      <c r="C5" s="4">
        <v>0</v>
      </c>
      <c r="D5" s="35">
        <v>25</v>
      </c>
      <c r="E5" s="10">
        <v>0.43</v>
      </c>
      <c r="F5" s="8">
        <v>1</v>
      </c>
      <c r="G5" s="11">
        <v>0</v>
      </c>
      <c r="H5" s="11">
        <v>0</v>
      </c>
      <c r="I5" s="11">
        <v>0</v>
      </c>
      <c r="J5" s="10">
        <v>0</v>
      </c>
      <c r="K5" s="10">
        <v>0</v>
      </c>
      <c r="L5" s="10">
        <v>0</v>
      </c>
      <c r="M5" s="13">
        <v>0</v>
      </c>
      <c r="N5" s="12">
        <v>4</v>
      </c>
      <c r="O5" s="13">
        <v>0</v>
      </c>
      <c r="P5" s="4">
        <v>4</v>
      </c>
      <c r="Q5" s="4">
        <v>13</v>
      </c>
      <c r="R5" s="5">
        <f t="shared" si="0"/>
        <v>0.30769230769230771</v>
      </c>
    </row>
    <row r="6" spans="1:18" s="2" customFormat="1" ht="15" customHeight="1">
      <c r="A6" s="4">
        <v>25</v>
      </c>
      <c r="B6" s="7" t="s">
        <v>32</v>
      </c>
      <c r="C6" s="4">
        <v>0</v>
      </c>
      <c r="D6" s="35">
        <v>34</v>
      </c>
      <c r="E6" s="10">
        <v>0.124</v>
      </c>
      <c r="F6" s="8">
        <v>1</v>
      </c>
      <c r="G6" s="11">
        <v>0.26100000000000001</v>
      </c>
      <c r="H6" s="11">
        <v>0</v>
      </c>
      <c r="I6" s="11">
        <v>0</v>
      </c>
      <c r="J6" s="10">
        <v>4.2000000000000003E-2</v>
      </c>
      <c r="K6" s="10">
        <v>0</v>
      </c>
      <c r="L6" s="10">
        <v>0</v>
      </c>
      <c r="M6" s="13">
        <v>0</v>
      </c>
      <c r="N6" s="12">
        <v>9</v>
      </c>
      <c r="O6" s="13">
        <v>0</v>
      </c>
      <c r="P6" s="4">
        <v>9</v>
      </c>
      <c r="Q6" s="4">
        <v>22</v>
      </c>
      <c r="R6" s="5">
        <f t="shared" si="0"/>
        <v>0.40909090909090912</v>
      </c>
    </row>
    <row r="7" spans="1:18" s="2" customFormat="1" ht="15" customHeight="1">
      <c r="A7" s="4">
        <v>38</v>
      </c>
      <c r="B7" s="7" t="s">
        <v>45</v>
      </c>
      <c r="C7" s="4">
        <v>0</v>
      </c>
      <c r="D7" s="35">
        <v>45</v>
      </c>
      <c r="E7" s="10">
        <v>0.40699999999999997</v>
      </c>
      <c r="F7" s="8">
        <v>1</v>
      </c>
      <c r="G7" s="11">
        <v>0.32829999999999998</v>
      </c>
      <c r="H7" s="11">
        <v>0.2026</v>
      </c>
      <c r="I7" s="11">
        <v>0</v>
      </c>
      <c r="J7" s="10">
        <v>0.15</v>
      </c>
      <c r="K7" s="10">
        <v>8.3000000000000004E-2</v>
      </c>
      <c r="L7" s="10">
        <v>0</v>
      </c>
      <c r="M7" s="13">
        <v>5.0700000000000002E-2</v>
      </c>
      <c r="N7" s="12">
        <v>10</v>
      </c>
      <c r="O7" s="13">
        <v>2.0299999999999999E-2</v>
      </c>
      <c r="P7" s="4">
        <v>10</v>
      </c>
      <c r="Q7" s="4">
        <v>25</v>
      </c>
      <c r="R7" s="5">
        <f t="shared" si="0"/>
        <v>0.4</v>
      </c>
    </row>
    <row r="8" spans="1:18" s="2" customFormat="1" ht="15" customHeight="1">
      <c r="A8" s="4">
        <v>28</v>
      </c>
      <c r="B8" s="7" t="s">
        <v>35</v>
      </c>
      <c r="C8" s="4">
        <v>0</v>
      </c>
      <c r="D8" s="35">
        <v>61</v>
      </c>
      <c r="E8" s="10">
        <v>0.14599999999999999</v>
      </c>
      <c r="F8" s="8">
        <v>1</v>
      </c>
      <c r="G8" s="11">
        <v>0.1159</v>
      </c>
      <c r="H8" s="11">
        <v>0.34689999999999999</v>
      </c>
      <c r="I8" s="11">
        <v>0</v>
      </c>
      <c r="J8" s="10">
        <v>0.02</v>
      </c>
      <c r="K8" s="10">
        <v>5.1999999999999998E-2</v>
      </c>
      <c r="L8" s="10">
        <v>0</v>
      </c>
      <c r="M8" s="13">
        <v>8.6699999999999999E-2</v>
      </c>
      <c r="N8" s="12">
        <v>11</v>
      </c>
      <c r="O8" s="13">
        <v>3.4700000000000002E-2</v>
      </c>
      <c r="P8" s="4">
        <v>11</v>
      </c>
      <c r="Q8" s="4">
        <v>30</v>
      </c>
      <c r="R8" s="5">
        <f t="shared" si="0"/>
        <v>0.36666666666666664</v>
      </c>
    </row>
    <row r="9" spans="1:18" s="2" customFormat="1" ht="15" customHeight="1">
      <c r="A9" s="4">
        <v>29</v>
      </c>
      <c r="B9" s="7" t="s">
        <v>36</v>
      </c>
      <c r="C9" s="4">
        <v>0</v>
      </c>
      <c r="D9" s="35">
        <v>78</v>
      </c>
      <c r="E9" s="10">
        <v>0.18</v>
      </c>
      <c r="F9" s="8">
        <v>1</v>
      </c>
      <c r="G9" s="11">
        <v>0.1191</v>
      </c>
      <c r="H9" s="11">
        <v>0.18479999999999999</v>
      </c>
      <c r="I9" s="11">
        <v>0</v>
      </c>
      <c r="J9" s="10">
        <v>2.4E-2</v>
      </c>
      <c r="K9" s="10">
        <v>3.3000000000000002E-2</v>
      </c>
      <c r="L9" s="10">
        <v>0</v>
      </c>
      <c r="M9" s="13">
        <v>4.6199999999999998E-2</v>
      </c>
      <c r="N9" s="12">
        <v>12</v>
      </c>
      <c r="O9" s="13">
        <v>1.8499999999999999E-2</v>
      </c>
      <c r="P9" s="4">
        <v>12</v>
      </c>
      <c r="Q9" s="4">
        <v>32</v>
      </c>
      <c r="R9" s="5">
        <f t="shared" si="0"/>
        <v>0.375</v>
      </c>
    </row>
    <row r="10" spans="1:18" s="2" customFormat="1" ht="15" customHeight="1">
      <c r="A10" s="4">
        <v>2</v>
      </c>
      <c r="B10" s="7" t="s">
        <v>10</v>
      </c>
      <c r="C10" s="4">
        <v>0</v>
      </c>
      <c r="D10" s="35">
        <v>84</v>
      </c>
      <c r="E10" s="10">
        <v>0.22</v>
      </c>
      <c r="F10" s="8">
        <v>1</v>
      </c>
      <c r="G10" s="11">
        <v>0.42820000000000003</v>
      </c>
      <c r="H10" s="11">
        <v>0.30599999999999999</v>
      </c>
      <c r="I10" s="11">
        <v>0</v>
      </c>
      <c r="J10" s="10">
        <v>0.109</v>
      </c>
      <c r="K10" s="10">
        <v>6.4000000000000001E-2</v>
      </c>
      <c r="L10" s="10">
        <v>0</v>
      </c>
      <c r="M10" s="13">
        <v>7.6499999999999999E-2</v>
      </c>
      <c r="N10" s="12">
        <v>8</v>
      </c>
      <c r="O10" s="13">
        <v>3.0599999999999999E-2</v>
      </c>
      <c r="P10" s="4">
        <v>8</v>
      </c>
      <c r="Q10" s="4">
        <v>30</v>
      </c>
      <c r="R10" s="5">
        <f t="shared" si="0"/>
        <v>0.26666666666666666</v>
      </c>
    </row>
    <row r="11" spans="1:18" s="2" customFormat="1" ht="15" customHeight="1">
      <c r="A11" s="4">
        <v>60</v>
      </c>
      <c r="B11" s="7" t="s">
        <v>67</v>
      </c>
      <c r="C11" s="4">
        <v>0</v>
      </c>
      <c r="D11" s="35">
        <v>89</v>
      </c>
      <c r="E11" s="10">
        <v>1.409</v>
      </c>
      <c r="F11" s="8">
        <v>1</v>
      </c>
      <c r="G11" s="11">
        <v>0.27789999999999998</v>
      </c>
      <c r="H11" s="11">
        <v>0.16600000000000001</v>
      </c>
      <c r="I11" s="11">
        <v>0</v>
      </c>
      <c r="J11" s="10">
        <v>0.441</v>
      </c>
      <c r="K11" s="10">
        <v>0.23200000000000001</v>
      </c>
      <c r="L11" s="10">
        <v>0</v>
      </c>
      <c r="M11" s="13">
        <v>4.1500000000000002E-2</v>
      </c>
      <c r="N11" s="12">
        <v>10</v>
      </c>
      <c r="O11" s="13">
        <v>1.66E-2</v>
      </c>
      <c r="P11" s="4">
        <v>10</v>
      </c>
      <c r="Q11" s="4">
        <v>28</v>
      </c>
      <c r="R11" s="5">
        <f t="shared" si="0"/>
        <v>0.35714285714285715</v>
      </c>
    </row>
    <row r="12" spans="1:18" s="2" customFormat="1" ht="15" customHeight="1">
      <c r="A12" s="4">
        <v>13</v>
      </c>
      <c r="B12" s="7" t="s">
        <v>21</v>
      </c>
      <c r="C12" s="4">
        <v>0</v>
      </c>
      <c r="D12" s="35">
        <v>92</v>
      </c>
      <c r="E12" s="10">
        <v>0.22500000000000001</v>
      </c>
      <c r="F12" s="8">
        <v>1</v>
      </c>
      <c r="G12" s="11">
        <v>0.10829999999999999</v>
      </c>
      <c r="H12" s="11">
        <v>0.16500000000000001</v>
      </c>
      <c r="I12" s="11">
        <v>0</v>
      </c>
      <c r="J12" s="10">
        <v>2.5000000000000001E-2</v>
      </c>
      <c r="K12" s="10">
        <v>3.5999999999999997E-2</v>
      </c>
      <c r="L12" s="10">
        <v>0</v>
      </c>
      <c r="M12" s="13">
        <v>4.1300000000000003E-2</v>
      </c>
      <c r="N12" s="12">
        <v>13</v>
      </c>
      <c r="O12" s="13">
        <v>1.6500000000000001E-2</v>
      </c>
      <c r="P12" s="4">
        <v>13</v>
      </c>
      <c r="Q12" s="4">
        <v>33</v>
      </c>
      <c r="R12" s="5">
        <f t="shared" si="0"/>
        <v>0.39393939393939392</v>
      </c>
    </row>
    <row r="13" spans="1:18" s="2" customFormat="1" ht="15" customHeight="1">
      <c r="A13" s="4">
        <v>54</v>
      </c>
      <c r="B13" s="7" t="s">
        <v>61</v>
      </c>
      <c r="C13" s="4">
        <v>0</v>
      </c>
      <c r="D13" s="35">
        <v>92</v>
      </c>
      <c r="E13" s="10">
        <v>0.19600000000000001</v>
      </c>
      <c r="F13" s="8">
        <v>1</v>
      </c>
      <c r="G13" s="11">
        <v>0.16189999999999999</v>
      </c>
      <c r="H13" s="11">
        <v>0.1905</v>
      </c>
      <c r="I13" s="11">
        <v>0</v>
      </c>
      <c r="J13" s="10">
        <v>3.2000000000000001E-2</v>
      </c>
      <c r="K13" s="10">
        <v>3.6999999999999998E-2</v>
      </c>
      <c r="L13" s="10">
        <v>0</v>
      </c>
      <c r="M13" s="13">
        <v>4.7600000000000003E-2</v>
      </c>
      <c r="N13" s="12">
        <v>12</v>
      </c>
      <c r="O13" s="13">
        <v>1.9099999999999999E-2</v>
      </c>
      <c r="P13" s="4">
        <v>12</v>
      </c>
      <c r="Q13" s="4">
        <v>34</v>
      </c>
      <c r="R13" s="5">
        <f t="shared" si="0"/>
        <v>0.35294117647058826</v>
      </c>
    </row>
    <row r="14" spans="1:18" s="2" customFormat="1" ht="15" customHeight="1">
      <c r="A14" s="4">
        <v>34</v>
      </c>
      <c r="B14" s="7" t="s">
        <v>41</v>
      </c>
      <c r="C14" s="4">
        <v>0</v>
      </c>
      <c r="D14" s="35">
        <v>95</v>
      </c>
      <c r="E14" s="10">
        <v>0.28199999999999997</v>
      </c>
      <c r="F14" s="8">
        <v>1</v>
      </c>
      <c r="G14" s="11">
        <v>5.2499999999999998E-2</v>
      </c>
      <c r="H14" s="11">
        <v>5.3800000000000001E-2</v>
      </c>
      <c r="I14" s="11">
        <v>0</v>
      </c>
      <c r="J14" s="10">
        <v>1.4999999999999999E-2</v>
      </c>
      <c r="K14" s="10">
        <v>1.6E-2</v>
      </c>
      <c r="L14" s="10">
        <v>0</v>
      </c>
      <c r="M14" s="13">
        <v>1.35E-2</v>
      </c>
      <c r="N14" s="12">
        <v>8</v>
      </c>
      <c r="O14" s="13">
        <v>5.4000000000000003E-3</v>
      </c>
      <c r="P14" s="4">
        <v>8</v>
      </c>
      <c r="Q14" s="4">
        <v>30</v>
      </c>
      <c r="R14" s="5">
        <f t="shared" si="0"/>
        <v>0.26666666666666666</v>
      </c>
    </row>
    <row r="15" spans="1:18" s="2" customFormat="1" ht="15" customHeight="1">
      <c r="A15" s="4">
        <v>15</v>
      </c>
      <c r="B15" s="7" t="s">
        <v>23</v>
      </c>
      <c r="C15" s="4">
        <v>0</v>
      </c>
      <c r="D15" s="35">
        <v>96</v>
      </c>
      <c r="E15" s="10">
        <v>0.23100000000000001</v>
      </c>
      <c r="F15" s="8">
        <v>1</v>
      </c>
      <c r="G15" s="11">
        <v>8.0600000000000005E-2</v>
      </c>
      <c r="H15" s="11">
        <v>0.32700000000000001</v>
      </c>
      <c r="I15" s="11">
        <v>0</v>
      </c>
      <c r="J15" s="10">
        <v>1.7000000000000001E-2</v>
      </c>
      <c r="K15" s="10">
        <v>7.3999999999999996E-2</v>
      </c>
      <c r="L15" s="10">
        <v>0</v>
      </c>
      <c r="M15" s="13">
        <v>8.1799999999999998E-2</v>
      </c>
      <c r="N15" s="12">
        <v>9</v>
      </c>
      <c r="O15" s="13">
        <v>3.27E-2</v>
      </c>
      <c r="P15" s="4">
        <v>9</v>
      </c>
      <c r="Q15" s="4">
        <v>28</v>
      </c>
      <c r="R15" s="5">
        <f t="shared" si="0"/>
        <v>0.32142857142857145</v>
      </c>
    </row>
    <row r="16" spans="1:18" s="2" customFormat="1" ht="15" customHeight="1">
      <c r="A16" s="4">
        <v>18</v>
      </c>
      <c r="B16" s="7" t="s">
        <v>26</v>
      </c>
      <c r="C16" s="4">
        <v>0</v>
      </c>
      <c r="D16" s="35">
        <v>105</v>
      </c>
      <c r="E16" s="10">
        <v>0.23899999999999999</v>
      </c>
      <c r="F16" s="8">
        <v>1</v>
      </c>
      <c r="G16" s="11">
        <v>0.16489999999999999</v>
      </c>
      <c r="H16" s="11">
        <v>0.11990000000000001</v>
      </c>
      <c r="I16" s="11">
        <v>0</v>
      </c>
      <c r="J16" s="10">
        <v>4.2999999999999997E-2</v>
      </c>
      <c r="K16" s="10">
        <v>2.8000000000000001E-2</v>
      </c>
      <c r="L16" s="10">
        <v>0</v>
      </c>
      <c r="M16" s="13">
        <v>0.03</v>
      </c>
      <c r="N16" s="12">
        <v>13</v>
      </c>
      <c r="O16" s="13">
        <v>1.2E-2</v>
      </c>
      <c r="P16" s="4">
        <v>13</v>
      </c>
      <c r="Q16" s="4">
        <v>37</v>
      </c>
      <c r="R16" s="5">
        <f t="shared" si="0"/>
        <v>0.35135135135135137</v>
      </c>
    </row>
    <row r="17" spans="1:18" s="2" customFormat="1" ht="15" customHeight="1">
      <c r="A17" s="4">
        <v>39</v>
      </c>
      <c r="B17" s="7" t="s">
        <v>46</v>
      </c>
      <c r="C17" s="4">
        <v>0</v>
      </c>
      <c r="D17" s="35">
        <v>106</v>
      </c>
      <c r="E17" s="10">
        <v>0.86599999999999999</v>
      </c>
      <c r="F17" s="8">
        <v>1</v>
      </c>
      <c r="G17" s="11">
        <v>0.48409999999999997</v>
      </c>
      <c r="H17" s="11">
        <v>0.24299999999999999</v>
      </c>
      <c r="I17" s="11">
        <v>0.1007</v>
      </c>
      <c r="J17" s="10">
        <v>0.50800000000000001</v>
      </c>
      <c r="K17" s="10">
        <v>0.21199999999999999</v>
      </c>
      <c r="L17" s="10">
        <v>9.5000000000000001E-2</v>
      </c>
      <c r="M17" s="13">
        <v>0.1363</v>
      </c>
      <c r="N17" s="12">
        <v>7</v>
      </c>
      <c r="O17" s="13">
        <v>0.1149</v>
      </c>
      <c r="P17" s="4">
        <v>7</v>
      </c>
      <c r="Q17" s="4">
        <v>29</v>
      </c>
      <c r="R17" s="5">
        <f t="shared" si="0"/>
        <v>0.2413793103448276</v>
      </c>
    </row>
    <row r="18" spans="1:18" s="2" customFormat="1" ht="15" customHeight="1">
      <c r="A18" s="4">
        <v>66</v>
      </c>
      <c r="B18" s="7" t="s">
        <v>73</v>
      </c>
      <c r="C18" s="4">
        <v>0</v>
      </c>
      <c r="D18" s="35">
        <v>106</v>
      </c>
      <c r="E18" s="10">
        <v>0.254</v>
      </c>
      <c r="F18" s="8">
        <v>1</v>
      </c>
      <c r="G18" s="11">
        <v>7.6200000000000004E-2</v>
      </c>
      <c r="H18" s="11">
        <v>0</v>
      </c>
      <c r="I18" s="11">
        <v>0</v>
      </c>
      <c r="J18" s="10">
        <v>1.2999999999999999E-2</v>
      </c>
      <c r="K18" s="10">
        <v>0</v>
      </c>
      <c r="L18" s="10">
        <v>0</v>
      </c>
      <c r="M18" s="13">
        <v>0</v>
      </c>
      <c r="N18" s="12">
        <v>15</v>
      </c>
      <c r="O18" s="13">
        <v>0</v>
      </c>
      <c r="P18" s="4">
        <v>15</v>
      </c>
      <c r="Q18" s="4">
        <v>32</v>
      </c>
      <c r="R18" s="5">
        <f t="shared" si="0"/>
        <v>0.46875</v>
      </c>
    </row>
    <row r="19" spans="1:18" s="2" customFormat="1" ht="15" customHeight="1">
      <c r="A19" s="4">
        <v>51</v>
      </c>
      <c r="B19" s="7" t="s">
        <v>58</v>
      </c>
      <c r="C19" s="4">
        <v>0</v>
      </c>
      <c r="D19" s="35">
        <v>113</v>
      </c>
      <c r="E19" s="10">
        <v>0.249</v>
      </c>
      <c r="F19" s="8">
        <v>1</v>
      </c>
      <c r="G19" s="11">
        <v>0.16819999999999999</v>
      </c>
      <c r="H19" s="11">
        <v>0.1031</v>
      </c>
      <c r="I19" s="11">
        <v>0</v>
      </c>
      <c r="J19" s="10">
        <v>5.0999999999999997E-2</v>
      </c>
      <c r="K19" s="10">
        <v>2.5000000000000001E-2</v>
      </c>
      <c r="L19" s="10">
        <v>0</v>
      </c>
      <c r="M19" s="13">
        <v>2.58E-2</v>
      </c>
      <c r="N19" s="12">
        <v>14</v>
      </c>
      <c r="O19" s="13">
        <v>1.03E-2</v>
      </c>
      <c r="P19" s="4">
        <v>14</v>
      </c>
      <c r="Q19" s="4">
        <v>37</v>
      </c>
      <c r="R19" s="5">
        <f t="shared" si="0"/>
        <v>0.3783783783783784</v>
      </c>
    </row>
    <row r="20" spans="1:18" s="2" customFormat="1" ht="15" customHeight="1">
      <c r="A20" s="4">
        <v>19</v>
      </c>
      <c r="B20" s="7" t="s">
        <v>27</v>
      </c>
      <c r="C20" s="4">
        <v>0</v>
      </c>
      <c r="D20" s="35">
        <v>120</v>
      </c>
      <c r="E20" s="10">
        <v>0.27400000000000002</v>
      </c>
      <c r="F20" s="8">
        <v>1</v>
      </c>
      <c r="G20" s="11">
        <v>0.39460000000000001</v>
      </c>
      <c r="H20" s="11">
        <v>0.3422</v>
      </c>
      <c r="I20" s="11">
        <v>0.2576</v>
      </c>
      <c r="J20" s="10">
        <v>0.108</v>
      </c>
      <c r="K20" s="10">
        <v>9.2999999999999999E-2</v>
      </c>
      <c r="L20" s="10">
        <v>7.0999999999999994E-2</v>
      </c>
      <c r="M20" s="13">
        <v>0.27879999999999999</v>
      </c>
      <c r="N20" s="12">
        <v>6</v>
      </c>
      <c r="O20" s="13">
        <v>0.2661</v>
      </c>
      <c r="P20" s="4">
        <v>6</v>
      </c>
      <c r="Q20" s="4">
        <v>34</v>
      </c>
      <c r="R20" s="5">
        <f t="shared" si="0"/>
        <v>0.17647058823529413</v>
      </c>
    </row>
    <row r="21" spans="1:18" s="2" customFormat="1" ht="15" customHeight="1">
      <c r="A21" s="4">
        <v>41</v>
      </c>
      <c r="B21" s="7" t="s">
        <v>48</v>
      </c>
      <c r="C21" s="4">
        <v>0</v>
      </c>
      <c r="D21" s="35">
        <v>129</v>
      </c>
      <c r="E21" s="10">
        <v>0.95899999999999996</v>
      </c>
      <c r="F21" s="8">
        <v>1</v>
      </c>
      <c r="G21" s="11">
        <v>0.1827</v>
      </c>
      <c r="H21" s="11">
        <v>5.9299999999999999E-2</v>
      </c>
      <c r="I21" s="11">
        <v>0</v>
      </c>
      <c r="J21" s="10">
        <v>0.191</v>
      </c>
      <c r="K21" s="10">
        <v>5.6000000000000001E-2</v>
      </c>
      <c r="L21" s="10">
        <v>0</v>
      </c>
      <c r="M21" s="13">
        <v>1.4800000000000001E-2</v>
      </c>
      <c r="N21" s="12">
        <v>11</v>
      </c>
      <c r="O21" s="13">
        <v>5.8999999999999999E-3</v>
      </c>
      <c r="P21" s="4">
        <v>11</v>
      </c>
      <c r="Q21" s="4">
        <v>27</v>
      </c>
      <c r="R21" s="5">
        <f t="shared" si="0"/>
        <v>0.40740740740740738</v>
      </c>
    </row>
    <row r="22" spans="1:18" s="2" customFormat="1" ht="15" customHeight="1">
      <c r="A22" s="4">
        <v>53</v>
      </c>
      <c r="B22" s="7" t="s">
        <v>60</v>
      </c>
      <c r="C22" s="4">
        <v>0</v>
      </c>
      <c r="D22" s="35">
        <v>130</v>
      </c>
      <c r="E22" s="10">
        <v>0.28499999999999998</v>
      </c>
      <c r="F22" s="8">
        <v>1</v>
      </c>
      <c r="G22" s="11">
        <v>0.26079999999999998</v>
      </c>
      <c r="H22" s="11">
        <v>0.1104</v>
      </c>
      <c r="I22" s="11">
        <v>0</v>
      </c>
      <c r="J22" s="10">
        <v>0.09</v>
      </c>
      <c r="K22" s="10">
        <v>0.03</v>
      </c>
      <c r="L22" s="10">
        <v>0</v>
      </c>
      <c r="M22" s="13">
        <v>2.76E-2</v>
      </c>
      <c r="N22" s="12">
        <v>12</v>
      </c>
      <c r="O22" s="13">
        <v>1.0999999999999999E-2</v>
      </c>
      <c r="P22" s="4">
        <v>12</v>
      </c>
      <c r="Q22" s="4">
        <v>34</v>
      </c>
      <c r="R22" s="5">
        <f t="shared" si="0"/>
        <v>0.35294117647058826</v>
      </c>
    </row>
    <row r="23" spans="1:18" s="2" customFormat="1" ht="15" customHeight="1">
      <c r="A23" s="4">
        <v>44</v>
      </c>
      <c r="B23" s="7" t="s">
        <v>51</v>
      </c>
      <c r="C23" s="4">
        <v>0</v>
      </c>
      <c r="D23" s="35">
        <v>134</v>
      </c>
      <c r="E23" s="10">
        <v>1.0129999999999999</v>
      </c>
      <c r="F23" s="8">
        <v>1</v>
      </c>
      <c r="G23" s="11">
        <v>0.50700000000000001</v>
      </c>
      <c r="H23" s="11">
        <v>0.35249999999999998</v>
      </c>
      <c r="I23" s="11">
        <v>0.26319999999999999</v>
      </c>
      <c r="J23" s="10">
        <v>0.59299999999999997</v>
      </c>
      <c r="K23" s="10">
        <v>0.35299999999999998</v>
      </c>
      <c r="L23" s="10">
        <v>0.30399999999999999</v>
      </c>
      <c r="M23" s="13">
        <v>0.28549999999999998</v>
      </c>
      <c r="N23" s="12">
        <v>6</v>
      </c>
      <c r="O23" s="13">
        <v>0.27210000000000001</v>
      </c>
      <c r="P23" s="4">
        <v>6</v>
      </c>
      <c r="Q23" s="4">
        <v>35</v>
      </c>
      <c r="R23" s="5">
        <f t="shared" si="0"/>
        <v>0.17142857142857143</v>
      </c>
    </row>
    <row r="24" spans="1:18" s="2" customFormat="1" ht="15" customHeight="1">
      <c r="A24" s="4">
        <v>61</v>
      </c>
      <c r="B24" s="7" t="s">
        <v>68</v>
      </c>
      <c r="C24" s="4">
        <v>0</v>
      </c>
      <c r="D24" s="35">
        <v>135</v>
      </c>
      <c r="E24" s="10">
        <v>2.04</v>
      </c>
      <c r="F24" s="8">
        <v>1</v>
      </c>
      <c r="G24" s="11">
        <v>0.41570000000000001</v>
      </c>
      <c r="H24" s="11">
        <v>0.37009999999999998</v>
      </c>
      <c r="I24" s="11">
        <v>8.0600000000000005E-2</v>
      </c>
      <c r="J24" s="10">
        <v>1.0229999999999999</v>
      </c>
      <c r="K24" s="10">
        <v>0.76900000000000002</v>
      </c>
      <c r="L24" s="10">
        <v>0.17899999999999999</v>
      </c>
      <c r="M24" s="13">
        <v>0.153</v>
      </c>
      <c r="N24" s="12">
        <v>7</v>
      </c>
      <c r="O24" s="13">
        <v>0.1096</v>
      </c>
      <c r="P24" s="4">
        <v>7</v>
      </c>
      <c r="Q24" s="4">
        <v>31</v>
      </c>
      <c r="R24" s="5">
        <f t="shared" si="0"/>
        <v>0.22580645161290322</v>
      </c>
    </row>
    <row r="25" spans="1:18" s="2" customFormat="1" ht="15" customHeight="1">
      <c r="A25" s="4">
        <v>36</v>
      </c>
      <c r="B25" s="7" t="s">
        <v>43</v>
      </c>
      <c r="C25" s="4">
        <v>0</v>
      </c>
      <c r="D25" s="35">
        <v>139</v>
      </c>
      <c r="E25" s="10">
        <v>0.53</v>
      </c>
      <c r="F25" s="8">
        <v>1</v>
      </c>
      <c r="G25" s="11">
        <v>0.19139999999999999</v>
      </c>
      <c r="H25" s="11">
        <v>0.24360000000000001</v>
      </c>
      <c r="I25" s="11">
        <v>0</v>
      </c>
      <c r="J25" s="10">
        <v>0.115</v>
      </c>
      <c r="K25" s="10">
        <v>0.128</v>
      </c>
      <c r="L25" s="10">
        <v>0</v>
      </c>
      <c r="M25" s="13">
        <v>6.0900000000000003E-2</v>
      </c>
      <c r="N25" s="12">
        <v>12</v>
      </c>
      <c r="O25" s="13">
        <v>2.4400000000000002E-2</v>
      </c>
      <c r="P25" s="4">
        <v>12</v>
      </c>
      <c r="Q25" s="4">
        <v>37</v>
      </c>
      <c r="R25" s="5">
        <f t="shared" si="0"/>
        <v>0.32432432432432434</v>
      </c>
    </row>
    <row r="26" spans="1:18" s="2" customFormat="1" ht="15" customHeight="1">
      <c r="A26" s="4">
        <v>20</v>
      </c>
      <c r="B26" s="7" t="s">
        <v>28</v>
      </c>
      <c r="C26" s="4">
        <v>0</v>
      </c>
      <c r="D26" s="35">
        <v>140</v>
      </c>
      <c r="E26" s="10">
        <v>0.33800000000000002</v>
      </c>
      <c r="F26" s="8">
        <v>1</v>
      </c>
      <c r="G26" s="11">
        <v>0.29039999999999999</v>
      </c>
      <c r="H26" s="11">
        <v>0.41560000000000002</v>
      </c>
      <c r="I26" s="11">
        <v>0</v>
      </c>
      <c r="J26" s="10">
        <v>9.7000000000000003E-2</v>
      </c>
      <c r="K26" s="10">
        <v>0.14000000000000001</v>
      </c>
      <c r="L26" s="10">
        <v>0</v>
      </c>
      <c r="M26" s="13">
        <v>0.10390000000000001</v>
      </c>
      <c r="N26" s="12">
        <v>11</v>
      </c>
      <c r="O26" s="13">
        <v>4.1599999999999998E-2</v>
      </c>
      <c r="P26" s="4">
        <v>11</v>
      </c>
      <c r="Q26" s="4">
        <v>36</v>
      </c>
      <c r="R26" s="5">
        <f t="shared" si="0"/>
        <v>0.30555555555555558</v>
      </c>
    </row>
    <row r="27" spans="1:18" s="2" customFormat="1" ht="15" customHeight="1">
      <c r="A27" s="4">
        <v>49</v>
      </c>
      <c r="B27" s="7" t="s">
        <v>56</v>
      </c>
      <c r="C27" s="4">
        <v>0</v>
      </c>
      <c r="D27" s="35">
        <v>148</v>
      </c>
      <c r="E27" s="10">
        <v>0.31900000000000001</v>
      </c>
      <c r="F27" s="8">
        <v>1</v>
      </c>
      <c r="G27" s="11">
        <v>0.39539999999999997</v>
      </c>
      <c r="H27" s="11">
        <v>0.1123</v>
      </c>
      <c r="I27" s="11">
        <v>0</v>
      </c>
      <c r="J27" s="10">
        <v>0.14099999999999999</v>
      </c>
      <c r="K27" s="10">
        <v>3.5000000000000003E-2</v>
      </c>
      <c r="L27" s="10">
        <v>0</v>
      </c>
      <c r="M27" s="13">
        <v>2.81E-2</v>
      </c>
      <c r="N27" s="12">
        <v>11</v>
      </c>
      <c r="O27" s="13">
        <v>1.12E-2</v>
      </c>
      <c r="P27" s="4">
        <v>11</v>
      </c>
      <c r="Q27" s="4">
        <v>40</v>
      </c>
      <c r="R27" s="5">
        <f t="shared" si="0"/>
        <v>0.27500000000000002</v>
      </c>
    </row>
    <row r="28" spans="1:18" s="2" customFormat="1" ht="15" customHeight="1">
      <c r="A28" s="4">
        <v>47</v>
      </c>
      <c r="B28" s="7" t="s">
        <v>54</v>
      </c>
      <c r="C28" s="4">
        <v>0</v>
      </c>
      <c r="D28" s="35">
        <v>157</v>
      </c>
      <c r="E28" s="10">
        <v>0.46600000000000003</v>
      </c>
      <c r="F28" s="8">
        <v>1</v>
      </c>
      <c r="G28" s="11">
        <v>0.30399999999999999</v>
      </c>
      <c r="H28" s="11">
        <v>0.2273</v>
      </c>
      <c r="I28" s="11">
        <v>0.15290000000000001</v>
      </c>
      <c r="J28" s="10">
        <v>0.19400000000000001</v>
      </c>
      <c r="K28" s="10">
        <v>0.106</v>
      </c>
      <c r="L28" s="10">
        <v>8.2000000000000003E-2</v>
      </c>
      <c r="M28" s="13">
        <v>0.17150000000000001</v>
      </c>
      <c r="N28" s="12">
        <v>8</v>
      </c>
      <c r="O28" s="13">
        <v>0.1603</v>
      </c>
      <c r="P28" s="4">
        <v>8</v>
      </c>
      <c r="Q28" s="4">
        <v>39</v>
      </c>
      <c r="R28" s="5">
        <f t="shared" si="0"/>
        <v>0.20512820512820512</v>
      </c>
    </row>
    <row r="29" spans="1:18" s="2" customFormat="1" ht="15" customHeight="1">
      <c r="A29" s="4">
        <v>23</v>
      </c>
      <c r="B29" s="7" t="s">
        <v>30</v>
      </c>
      <c r="C29" s="4">
        <v>0</v>
      </c>
      <c r="D29" s="35">
        <v>169</v>
      </c>
      <c r="E29" s="10">
        <v>0.36699999999999999</v>
      </c>
      <c r="F29" s="8">
        <v>1</v>
      </c>
      <c r="G29" s="11">
        <v>0.31380000000000002</v>
      </c>
      <c r="H29" s="11">
        <v>0.19750000000000001</v>
      </c>
      <c r="I29" s="11">
        <v>4.6100000000000002E-2</v>
      </c>
      <c r="J29" s="10">
        <v>0.13600000000000001</v>
      </c>
      <c r="K29" s="10">
        <v>7.1999999999999995E-2</v>
      </c>
      <c r="L29" s="10">
        <v>2.1000000000000001E-2</v>
      </c>
      <c r="M29" s="13">
        <v>8.4000000000000005E-2</v>
      </c>
      <c r="N29" s="12">
        <v>9</v>
      </c>
      <c r="O29" s="13">
        <v>6.1199999999999997E-2</v>
      </c>
      <c r="P29" s="4">
        <v>9</v>
      </c>
      <c r="Q29" s="4">
        <v>39</v>
      </c>
      <c r="R29" s="5">
        <f t="shared" si="0"/>
        <v>0.23076923076923078</v>
      </c>
    </row>
    <row r="30" spans="1:18" s="2" customFormat="1" ht="15" customHeight="1">
      <c r="A30" s="4">
        <v>50</v>
      </c>
      <c r="B30" s="7" t="s">
        <v>57</v>
      </c>
      <c r="C30" s="4">
        <v>0</v>
      </c>
      <c r="D30" s="35">
        <v>197</v>
      </c>
      <c r="E30" s="10">
        <v>0.42799999999999999</v>
      </c>
      <c r="F30" s="8">
        <v>1</v>
      </c>
      <c r="G30" s="11">
        <v>0.47649999999999998</v>
      </c>
      <c r="H30" s="11">
        <v>0.33700000000000002</v>
      </c>
      <c r="I30" s="11">
        <v>6.3299999999999995E-2</v>
      </c>
      <c r="J30" s="10">
        <v>0.223</v>
      </c>
      <c r="K30" s="10">
        <v>0.14599999999999999</v>
      </c>
      <c r="L30" s="10">
        <v>2.5999999999999999E-2</v>
      </c>
      <c r="M30" s="13">
        <v>0.13170000000000001</v>
      </c>
      <c r="N30" s="12">
        <v>9</v>
      </c>
      <c r="O30" s="13">
        <v>9.0700000000000003E-2</v>
      </c>
      <c r="P30" s="4">
        <v>9</v>
      </c>
      <c r="Q30" s="4">
        <v>38</v>
      </c>
      <c r="R30" s="5">
        <f t="shared" si="0"/>
        <v>0.23684210526315788</v>
      </c>
    </row>
    <row r="31" spans="1:18" s="2" customFormat="1" ht="15" customHeight="1">
      <c r="A31" s="4">
        <v>33</v>
      </c>
      <c r="B31" s="7" t="s">
        <v>40</v>
      </c>
      <c r="C31" s="4">
        <v>0</v>
      </c>
      <c r="D31" s="35">
        <v>211</v>
      </c>
      <c r="E31" s="10">
        <v>0.53</v>
      </c>
      <c r="F31" s="8">
        <v>1</v>
      </c>
      <c r="G31" s="11">
        <v>0.39510000000000001</v>
      </c>
      <c r="H31" s="11">
        <v>0.36830000000000002</v>
      </c>
      <c r="I31" s="11">
        <v>0.14979999999999999</v>
      </c>
      <c r="J31" s="10">
        <v>0.25</v>
      </c>
      <c r="K31" s="10">
        <v>0.19700000000000001</v>
      </c>
      <c r="L31" s="10">
        <v>8.1000000000000003E-2</v>
      </c>
      <c r="M31" s="13">
        <v>0.2044</v>
      </c>
      <c r="N31" s="12">
        <v>8</v>
      </c>
      <c r="O31" s="13">
        <v>0.17169999999999999</v>
      </c>
      <c r="P31" s="4">
        <v>8</v>
      </c>
      <c r="Q31" s="4">
        <v>41</v>
      </c>
      <c r="R31" s="5">
        <f t="shared" si="0"/>
        <v>0.1951219512195122</v>
      </c>
    </row>
    <row r="32" spans="1:18" s="2" customFormat="1" ht="15" customHeight="1">
      <c r="A32" s="4">
        <v>62</v>
      </c>
      <c r="B32" s="7" t="s">
        <v>69</v>
      </c>
      <c r="C32" s="4">
        <v>0</v>
      </c>
      <c r="D32" s="35">
        <v>212</v>
      </c>
      <c r="E32" s="10">
        <v>3.19</v>
      </c>
      <c r="F32" s="8">
        <v>1</v>
      </c>
      <c r="G32" s="11">
        <v>0.21879999999999999</v>
      </c>
      <c r="H32" s="11">
        <v>0.29630000000000001</v>
      </c>
      <c r="I32" s="11">
        <v>0</v>
      </c>
      <c r="J32" s="10">
        <v>0.73</v>
      </c>
      <c r="K32" s="10">
        <v>0.94499999999999995</v>
      </c>
      <c r="L32" s="10">
        <v>0</v>
      </c>
      <c r="M32" s="13">
        <v>7.4099999999999999E-2</v>
      </c>
      <c r="N32" s="12">
        <v>8</v>
      </c>
      <c r="O32" s="13">
        <v>2.9600000000000001E-2</v>
      </c>
      <c r="P32" s="4">
        <v>8</v>
      </c>
      <c r="Q32" s="4">
        <v>32</v>
      </c>
      <c r="R32" s="5">
        <f t="shared" si="0"/>
        <v>0.25</v>
      </c>
    </row>
    <row r="33" spans="1:18" s="2" customFormat="1" ht="15" customHeight="1">
      <c r="A33" s="4">
        <v>17</v>
      </c>
      <c r="B33" s="7" t="s">
        <v>25</v>
      </c>
      <c r="C33" s="4">
        <v>0</v>
      </c>
      <c r="D33" s="35">
        <v>252</v>
      </c>
      <c r="E33" s="10">
        <v>0.55200000000000005</v>
      </c>
      <c r="F33" s="8">
        <v>1</v>
      </c>
      <c r="G33" s="11">
        <v>0.51490000000000002</v>
      </c>
      <c r="H33" s="11">
        <v>0.54359999999999997</v>
      </c>
      <c r="I33" s="11">
        <v>0.215</v>
      </c>
      <c r="J33" s="10">
        <v>0.34</v>
      </c>
      <c r="K33" s="10">
        <v>0.3</v>
      </c>
      <c r="L33" s="10">
        <v>0.13500000000000001</v>
      </c>
      <c r="M33" s="13">
        <v>0.29720000000000002</v>
      </c>
      <c r="N33" s="12">
        <v>7</v>
      </c>
      <c r="O33" s="13">
        <v>0.24790000000000001</v>
      </c>
      <c r="P33" s="4">
        <v>6</v>
      </c>
      <c r="Q33" s="4">
        <v>41</v>
      </c>
      <c r="R33" s="5">
        <f t="shared" si="0"/>
        <v>0.14634146341463414</v>
      </c>
    </row>
    <row r="34" spans="1:18" s="2" customFormat="1" ht="15" customHeight="1">
      <c r="A34" s="4">
        <v>64</v>
      </c>
      <c r="B34" s="7" t="s">
        <v>71</v>
      </c>
      <c r="C34" s="4">
        <v>0</v>
      </c>
      <c r="D34" s="35">
        <v>260</v>
      </c>
      <c r="E34" s="10">
        <v>0.54100000000000004</v>
      </c>
      <c r="F34" s="8">
        <v>1</v>
      </c>
      <c r="G34" s="11">
        <v>0</v>
      </c>
      <c r="H34" s="11">
        <v>0</v>
      </c>
      <c r="I34" s="11">
        <v>0</v>
      </c>
      <c r="J34" s="10">
        <v>0</v>
      </c>
      <c r="K34" s="10">
        <v>0</v>
      </c>
      <c r="L34" s="10">
        <v>0</v>
      </c>
      <c r="M34" s="13">
        <v>0</v>
      </c>
      <c r="N34" s="12">
        <v>18</v>
      </c>
      <c r="O34" s="13">
        <v>0</v>
      </c>
      <c r="P34" s="4">
        <v>18</v>
      </c>
      <c r="Q34" s="4">
        <v>43</v>
      </c>
      <c r="R34" s="5">
        <f t="shared" si="0"/>
        <v>0.41860465116279072</v>
      </c>
    </row>
    <row r="35" spans="1:18" s="2" customFormat="1" ht="15" customHeight="1">
      <c r="A35" s="4">
        <v>48</v>
      </c>
      <c r="B35" s="7" t="s">
        <v>55</v>
      </c>
      <c r="C35" s="4">
        <v>0</v>
      </c>
      <c r="D35" s="35">
        <v>264</v>
      </c>
      <c r="E35" s="10">
        <v>0.55200000000000005</v>
      </c>
      <c r="F35" s="8">
        <v>1</v>
      </c>
      <c r="G35" s="11">
        <v>0.39419999999999999</v>
      </c>
      <c r="H35" s="11">
        <v>0.40799999999999997</v>
      </c>
      <c r="I35" s="11">
        <v>0.32640000000000002</v>
      </c>
      <c r="J35" s="10">
        <v>0.25800000000000001</v>
      </c>
      <c r="K35" s="10">
        <v>0.22500000000000001</v>
      </c>
      <c r="L35" s="10">
        <v>0.17199999999999999</v>
      </c>
      <c r="M35" s="13">
        <v>0.3468</v>
      </c>
      <c r="N35" s="12">
        <v>6</v>
      </c>
      <c r="O35" s="13">
        <v>0.33460000000000001</v>
      </c>
      <c r="P35" s="4">
        <v>6</v>
      </c>
      <c r="Q35" s="4">
        <v>41</v>
      </c>
      <c r="R35" s="5">
        <f t="shared" ref="R35:R66" si="1">P35/Q35</f>
        <v>0.14634146341463414</v>
      </c>
    </row>
    <row r="36" spans="1:18" s="2" customFormat="1" ht="15" customHeight="1">
      <c r="A36" s="4">
        <v>10</v>
      </c>
      <c r="B36" s="7" t="s">
        <v>18</v>
      </c>
      <c r="C36" s="4">
        <v>0</v>
      </c>
      <c r="D36" s="35">
        <v>284</v>
      </c>
      <c r="E36" s="10">
        <v>0.69599999999999995</v>
      </c>
      <c r="F36" s="8">
        <v>1</v>
      </c>
      <c r="G36" s="11">
        <v>0.18509999999999999</v>
      </c>
      <c r="H36" s="11">
        <v>0.22850000000000001</v>
      </c>
      <c r="I36" s="11">
        <v>0.13600000000000001</v>
      </c>
      <c r="J36" s="10">
        <v>0.187</v>
      </c>
      <c r="K36" s="10">
        <v>0.16200000000000001</v>
      </c>
      <c r="L36" s="10">
        <v>0.10199999999999999</v>
      </c>
      <c r="M36" s="13">
        <v>0.15909999999999999</v>
      </c>
      <c r="N36" s="12">
        <v>8</v>
      </c>
      <c r="O36" s="13">
        <v>0.14530000000000001</v>
      </c>
      <c r="P36" s="4">
        <v>8</v>
      </c>
      <c r="Q36" s="4">
        <v>41</v>
      </c>
      <c r="R36" s="5">
        <f t="shared" si="1"/>
        <v>0.1951219512195122</v>
      </c>
    </row>
    <row r="37" spans="1:18" s="2" customFormat="1" ht="15" customHeight="1">
      <c r="A37" s="4">
        <v>7</v>
      </c>
      <c r="B37" s="7" t="s">
        <v>15</v>
      </c>
      <c r="C37" s="4">
        <v>0</v>
      </c>
      <c r="D37" s="35">
        <v>347</v>
      </c>
      <c r="E37" s="10">
        <v>0.73399999999999999</v>
      </c>
      <c r="F37" s="8">
        <v>1</v>
      </c>
      <c r="G37" s="11">
        <v>0.437</v>
      </c>
      <c r="H37" s="11">
        <v>0.34710000000000002</v>
      </c>
      <c r="I37" s="11">
        <v>0.27189999999999998</v>
      </c>
      <c r="J37" s="10">
        <v>0.34300000000000003</v>
      </c>
      <c r="K37" s="10">
        <v>0.254</v>
      </c>
      <c r="L37" s="10">
        <v>0.20599999999999999</v>
      </c>
      <c r="M37" s="13">
        <v>0.29070000000000001</v>
      </c>
      <c r="N37" s="12">
        <v>6</v>
      </c>
      <c r="O37" s="13">
        <v>0.27939999999999998</v>
      </c>
      <c r="P37" s="4">
        <v>5</v>
      </c>
      <c r="Q37" s="4">
        <v>43</v>
      </c>
      <c r="R37" s="5">
        <f t="shared" si="1"/>
        <v>0.11627906976744186</v>
      </c>
    </row>
    <row r="38" spans="1:18" s="2" customFormat="1" ht="15" customHeight="1">
      <c r="A38" s="4">
        <v>58</v>
      </c>
      <c r="B38" s="7" t="s">
        <v>65</v>
      </c>
      <c r="C38" s="4">
        <v>0</v>
      </c>
      <c r="D38" s="35">
        <v>363</v>
      </c>
      <c r="E38" s="10">
        <v>98.694999999999993</v>
      </c>
      <c r="F38" s="8">
        <v>1</v>
      </c>
      <c r="G38" s="11">
        <v>0.54179999999999995</v>
      </c>
      <c r="H38" s="11">
        <v>0.39360000000000001</v>
      </c>
      <c r="I38" s="11">
        <v>0.3009</v>
      </c>
      <c r="J38" s="10">
        <v>58.21</v>
      </c>
      <c r="K38" s="10">
        <v>38.847999999999999</v>
      </c>
      <c r="L38" s="10">
        <v>33.36</v>
      </c>
      <c r="M38" s="13">
        <v>0.3241</v>
      </c>
      <c r="N38" s="12">
        <v>5</v>
      </c>
      <c r="O38" s="13">
        <v>0.31019999999999998</v>
      </c>
      <c r="P38" s="4">
        <v>5</v>
      </c>
      <c r="Q38" s="4">
        <v>32</v>
      </c>
      <c r="R38" s="5">
        <f t="shared" si="1"/>
        <v>0.15625</v>
      </c>
    </row>
    <row r="39" spans="1:18" s="2" customFormat="1" ht="15" customHeight="1">
      <c r="A39" s="4">
        <v>1</v>
      </c>
      <c r="B39" s="7" t="s">
        <v>9</v>
      </c>
      <c r="C39" s="4">
        <v>0</v>
      </c>
      <c r="D39" s="35">
        <v>419</v>
      </c>
      <c r="E39" s="10">
        <v>0.89700000000000002</v>
      </c>
      <c r="F39" s="8">
        <v>1</v>
      </c>
      <c r="G39" s="11">
        <v>0.60260000000000002</v>
      </c>
      <c r="H39" s="11">
        <v>0.58260000000000001</v>
      </c>
      <c r="I39" s="11">
        <v>0.3609</v>
      </c>
      <c r="J39" s="10">
        <v>0.626</v>
      </c>
      <c r="K39" s="10">
        <v>0.52300000000000002</v>
      </c>
      <c r="L39" s="10">
        <v>0.318</v>
      </c>
      <c r="M39" s="13">
        <v>0.4163</v>
      </c>
      <c r="N39" s="12">
        <v>7</v>
      </c>
      <c r="O39" s="13">
        <v>0.3831</v>
      </c>
      <c r="P39" s="4">
        <v>6</v>
      </c>
      <c r="Q39" s="4">
        <v>43</v>
      </c>
      <c r="R39" s="5">
        <f t="shared" si="1"/>
        <v>0.13953488372093023</v>
      </c>
    </row>
    <row r="40" spans="1:18" s="2" customFormat="1" ht="15" customHeight="1">
      <c r="A40" s="4">
        <v>37</v>
      </c>
      <c r="B40" s="7" t="s">
        <v>44</v>
      </c>
      <c r="C40" s="4">
        <v>0</v>
      </c>
      <c r="D40" s="35">
        <v>421</v>
      </c>
      <c r="E40" s="10">
        <v>3.141</v>
      </c>
      <c r="F40" s="8">
        <v>1</v>
      </c>
      <c r="G40" s="11">
        <v>0.45090000000000002</v>
      </c>
      <c r="H40" s="11">
        <v>0.52270000000000005</v>
      </c>
      <c r="I40" s="11">
        <v>0.42170000000000002</v>
      </c>
      <c r="J40" s="10">
        <v>1.4870000000000001</v>
      </c>
      <c r="K40" s="10">
        <v>1.641</v>
      </c>
      <c r="L40" s="10">
        <v>1.516</v>
      </c>
      <c r="M40" s="13">
        <v>0.44700000000000001</v>
      </c>
      <c r="N40" s="12">
        <v>7</v>
      </c>
      <c r="O40" s="13">
        <v>0.43180000000000002</v>
      </c>
      <c r="P40" s="4">
        <v>7</v>
      </c>
      <c r="Q40" s="4">
        <v>41</v>
      </c>
      <c r="R40" s="5">
        <f t="shared" si="1"/>
        <v>0.17073170731707318</v>
      </c>
    </row>
    <row r="41" spans="1:18" s="2" customFormat="1" ht="15" customHeight="1">
      <c r="A41" s="4">
        <v>52</v>
      </c>
      <c r="B41" s="7" t="s">
        <v>59</v>
      </c>
      <c r="C41" s="4">
        <v>0</v>
      </c>
      <c r="D41" s="35">
        <v>432</v>
      </c>
      <c r="E41" s="10">
        <v>0.91300000000000003</v>
      </c>
      <c r="F41" s="8">
        <v>1</v>
      </c>
      <c r="G41" s="11">
        <v>0.60589999999999999</v>
      </c>
      <c r="H41" s="11">
        <v>0.54449999999999998</v>
      </c>
      <c r="I41" s="11">
        <v>0.43740000000000001</v>
      </c>
      <c r="J41" s="10">
        <v>0.66</v>
      </c>
      <c r="K41" s="10">
        <v>0.498</v>
      </c>
      <c r="L41" s="10">
        <v>0.44800000000000001</v>
      </c>
      <c r="M41" s="13">
        <v>0.4642</v>
      </c>
      <c r="N41" s="12">
        <v>7</v>
      </c>
      <c r="O41" s="13">
        <v>0.4481</v>
      </c>
      <c r="P41" s="4">
        <v>7</v>
      </c>
      <c r="Q41" s="4">
        <v>43</v>
      </c>
      <c r="R41" s="5">
        <f t="shared" si="1"/>
        <v>0.16279069767441862</v>
      </c>
    </row>
    <row r="42" spans="1:18" s="2" customFormat="1" ht="15" customHeight="1">
      <c r="A42" s="4">
        <v>59</v>
      </c>
      <c r="B42" s="7" t="s">
        <v>66</v>
      </c>
      <c r="C42" s="4">
        <v>0</v>
      </c>
      <c r="D42" s="35">
        <v>436</v>
      </c>
      <c r="E42" s="10">
        <v>6.5609999999999999</v>
      </c>
      <c r="F42" s="8">
        <v>1</v>
      </c>
      <c r="G42" s="11">
        <v>0.46689999999999998</v>
      </c>
      <c r="H42" s="11">
        <v>0.4924</v>
      </c>
      <c r="I42" s="11">
        <v>0.38929999999999998</v>
      </c>
      <c r="J42" s="10">
        <v>3.5760000000000001</v>
      </c>
      <c r="K42" s="10">
        <v>3.23</v>
      </c>
      <c r="L42" s="10">
        <v>2.903</v>
      </c>
      <c r="M42" s="13">
        <v>0.41510000000000002</v>
      </c>
      <c r="N42" s="12">
        <v>3</v>
      </c>
      <c r="O42" s="13">
        <v>0.39960000000000001</v>
      </c>
      <c r="P42" s="4">
        <v>1</v>
      </c>
      <c r="Q42" s="4">
        <v>32</v>
      </c>
      <c r="R42" s="5">
        <f t="shared" si="1"/>
        <v>3.125E-2</v>
      </c>
    </row>
    <row r="43" spans="1:18" s="2" customFormat="1" ht="15" customHeight="1">
      <c r="A43" s="4">
        <v>16</v>
      </c>
      <c r="B43" s="7" t="s">
        <v>24</v>
      </c>
      <c r="C43" s="4">
        <v>0</v>
      </c>
      <c r="D43" s="35">
        <v>438</v>
      </c>
      <c r="E43" s="10">
        <v>0.92200000000000004</v>
      </c>
      <c r="F43" s="8">
        <v>1</v>
      </c>
      <c r="G43" s="11">
        <v>0.31480000000000002</v>
      </c>
      <c r="H43" s="11">
        <v>0.3009</v>
      </c>
      <c r="I43" s="11">
        <v>7.8E-2</v>
      </c>
      <c r="J43" s="10">
        <v>0.312</v>
      </c>
      <c r="K43" s="10">
        <v>0.27700000000000002</v>
      </c>
      <c r="L43" s="10">
        <v>7.1999999999999995E-2</v>
      </c>
      <c r="M43" s="13">
        <v>0.13370000000000001</v>
      </c>
      <c r="N43" s="12">
        <v>8</v>
      </c>
      <c r="O43" s="13">
        <v>0.1003</v>
      </c>
      <c r="P43" s="4">
        <v>8</v>
      </c>
      <c r="Q43" s="4">
        <v>43</v>
      </c>
      <c r="R43" s="5">
        <f t="shared" si="1"/>
        <v>0.18604651162790697</v>
      </c>
    </row>
    <row r="44" spans="1:18" s="2" customFormat="1" ht="15" customHeight="1">
      <c r="A44" s="4">
        <v>12</v>
      </c>
      <c r="B44" s="7" t="s">
        <v>20</v>
      </c>
      <c r="C44" s="4">
        <v>0</v>
      </c>
      <c r="D44" s="35">
        <v>466</v>
      </c>
      <c r="E44" s="10">
        <v>203.58199999999999</v>
      </c>
      <c r="F44" s="8">
        <v>1</v>
      </c>
      <c r="G44" s="11">
        <v>0.47670000000000001</v>
      </c>
      <c r="H44" s="11">
        <v>0.54669999999999996</v>
      </c>
      <c r="I44" s="11">
        <v>0.47810000000000002</v>
      </c>
      <c r="J44" s="10">
        <v>122.81</v>
      </c>
      <c r="K44" s="10">
        <v>111.19499999999999</v>
      </c>
      <c r="L44" s="10">
        <v>117.111</v>
      </c>
      <c r="M44" s="13">
        <v>0.49530000000000002</v>
      </c>
      <c r="N44" s="12">
        <v>2</v>
      </c>
      <c r="O44" s="13">
        <v>0.48499999999999999</v>
      </c>
      <c r="P44" s="4">
        <v>2</v>
      </c>
      <c r="Q44" s="4">
        <v>9</v>
      </c>
      <c r="R44" s="5">
        <f t="shared" si="1"/>
        <v>0.22222222222222221</v>
      </c>
    </row>
    <row r="45" spans="1:18" s="2" customFormat="1" ht="15" customHeight="1">
      <c r="A45" s="4">
        <v>56</v>
      </c>
      <c r="B45" s="7" t="s">
        <v>63</v>
      </c>
      <c r="C45" s="4">
        <v>0</v>
      </c>
      <c r="D45" s="35">
        <v>508</v>
      </c>
      <c r="E45" s="10">
        <v>7.7629999999999999</v>
      </c>
      <c r="F45" s="8">
        <v>1</v>
      </c>
      <c r="G45" s="11">
        <v>0.50590000000000002</v>
      </c>
      <c r="H45" s="11">
        <v>0.47160000000000002</v>
      </c>
      <c r="I45" s="11">
        <v>0.43259999999999998</v>
      </c>
      <c r="J45" s="10">
        <v>4.0439999999999996</v>
      </c>
      <c r="K45" s="10">
        <v>3.661</v>
      </c>
      <c r="L45" s="10">
        <v>3.343</v>
      </c>
      <c r="M45" s="13">
        <v>0.44240000000000002</v>
      </c>
      <c r="N45" s="12">
        <v>5</v>
      </c>
      <c r="O45" s="13">
        <v>0.4365</v>
      </c>
      <c r="P45" s="4">
        <v>5</v>
      </c>
      <c r="Q45" s="4">
        <v>32</v>
      </c>
      <c r="R45" s="5">
        <f t="shared" si="1"/>
        <v>0.15625</v>
      </c>
    </row>
    <row r="46" spans="1:18" s="2" customFormat="1" ht="15" customHeight="1">
      <c r="A46" s="4">
        <v>8</v>
      </c>
      <c r="B46" s="7" t="s">
        <v>16</v>
      </c>
      <c r="C46" s="4">
        <v>0</v>
      </c>
      <c r="D46" s="35">
        <v>512</v>
      </c>
      <c r="E46" s="10">
        <v>1.8169999999999999</v>
      </c>
      <c r="F46" s="8">
        <v>1</v>
      </c>
      <c r="G46" s="11">
        <v>0.32429999999999998</v>
      </c>
      <c r="H46" s="11">
        <v>0.33360000000000001</v>
      </c>
      <c r="I46" s="11">
        <v>0.21640000000000001</v>
      </c>
      <c r="J46" s="10">
        <v>0.75800000000000001</v>
      </c>
      <c r="K46" s="10">
        <v>0.60799999999999998</v>
      </c>
      <c r="L46" s="10">
        <v>0.50600000000000001</v>
      </c>
      <c r="M46" s="13">
        <v>0.2457</v>
      </c>
      <c r="N46" s="12">
        <v>7</v>
      </c>
      <c r="O46" s="13">
        <v>0.2281</v>
      </c>
      <c r="P46" s="4">
        <v>7</v>
      </c>
      <c r="Q46" s="4">
        <v>41</v>
      </c>
      <c r="R46" s="5">
        <f t="shared" si="1"/>
        <v>0.17073170731707318</v>
      </c>
    </row>
    <row r="47" spans="1:18" s="2" customFormat="1" ht="15" customHeight="1">
      <c r="A47" s="4">
        <v>11</v>
      </c>
      <c r="B47" s="7" t="s">
        <v>19</v>
      </c>
      <c r="C47" s="4">
        <v>0</v>
      </c>
      <c r="D47" s="35">
        <v>523</v>
      </c>
      <c r="E47" s="10">
        <v>1.1120000000000001</v>
      </c>
      <c r="F47" s="8">
        <v>1</v>
      </c>
      <c r="G47" s="11">
        <v>0.57540000000000002</v>
      </c>
      <c r="H47" s="11">
        <v>0.46239999999999998</v>
      </c>
      <c r="I47" s="11">
        <v>0.34079999999999999</v>
      </c>
      <c r="J47" s="10">
        <v>0.751</v>
      </c>
      <c r="K47" s="10">
        <v>0.51400000000000001</v>
      </c>
      <c r="L47" s="10">
        <v>0.40200000000000002</v>
      </c>
      <c r="M47" s="13">
        <v>0.37119999999999997</v>
      </c>
      <c r="N47" s="12">
        <v>8</v>
      </c>
      <c r="O47" s="13">
        <v>0.35299999999999998</v>
      </c>
      <c r="P47" s="4">
        <v>8</v>
      </c>
      <c r="Q47" s="4">
        <v>45</v>
      </c>
      <c r="R47" s="5">
        <f t="shared" si="1"/>
        <v>0.17777777777777778</v>
      </c>
    </row>
    <row r="48" spans="1:18" s="2" customFormat="1" ht="15" customHeight="1">
      <c r="A48" s="4">
        <v>6</v>
      </c>
      <c r="B48" s="7" t="s">
        <v>14</v>
      </c>
      <c r="C48" s="4">
        <v>0</v>
      </c>
      <c r="D48" s="35">
        <v>545</v>
      </c>
      <c r="E48" s="10">
        <v>1.1919999999999999</v>
      </c>
      <c r="F48" s="8">
        <v>1</v>
      </c>
      <c r="G48" s="11">
        <v>0.4914</v>
      </c>
      <c r="H48" s="11">
        <v>0.54749999999999999</v>
      </c>
      <c r="I48" s="11">
        <v>0.28039999999999998</v>
      </c>
      <c r="J48" s="10">
        <v>0.63700000000000001</v>
      </c>
      <c r="K48" s="10">
        <v>0.65200000000000002</v>
      </c>
      <c r="L48" s="10">
        <v>0.33500000000000002</v>
      </c>
      <c r="M48" s="13">
        <v>0.34720000000000001</v>
      </c>
      <c r="N48" s="12">
        <v>7</v>
      </c>
      <c r="O48" s="13">
        <v>0.30709999999999998</v>
      </c>
      <c r="P48" s="4">
        <v>7</v>
      </c>
      <c r="Q48" s="4">
        <v>45</v>
      </c>
      <c r="R48" s="5">
        <f t="shared" si="1"/>
        <v>0.15555555555555556</v>
      </c>
    </row>
    <row r="49" spans="1:18" s="2" customFormat="1" ht="15" customHeight="1">
      <c r="A49" s="4">
        <v>42</v>
      </c>
      <c r="B49" s="7" t="s">
        <v>49</v>
      </c>
      <c r="C49" s="4">
        <v>0</v>
      </c>
      <c r="D49" s="35">
        <v>564</v>
      </c>
      <c r="E49" s="10">
        <v>3.093</v>
      </c>
      <c r="F49" s="8">
        <v>1</v>
      </c>
      <c r="G49" s="11">
        <v>0.43359999999999999</v>
      </c>
      <c r="H49" s="11">
        <v>0.53</v>
      </c>
      <c r="I49" s="11">
        <v>0.41299999999999998</v>
      </c>
      <c r="J49" s="10">
        <v>1.62</v>
      </c>
      <c r="K49" s="10">
        <v>1.637</v>
      </c>
      <c r="L49" s="10">
        <v>1.401</v>
      </c>
      <c r="M49" s="13">
        <v>0.44230000000000003</v>
      </c>
      <c r="N49" s="12">
        <v>7</v>
      </c>
      <c r="O49" s="13">
        <v>0.42470000000000002</v>
      </c>
      <c r="P49" s="4">
        <v>6</v>
      </c>
      <c r="Q49" s="4">
        <v>43</v>
      </c>
      <c r="R49" s="5">
        <f t="shared" si="1"/>
        <v>0.13953488372093023</v>
      </c>
    </row>
    <row r="50" spans="1:18" s="2" customFormat="1" ht="15" customHeight="1">
      <c r="A50" s="4">
        <v>35</v>
      </c>
      <c r="B50" s="7" t="s">
        <v>42</v>
      </c>
      <c r="C50" s="4">
        <v>0</v>
      </c>
      <c r="D50" s="35">
        <v>574</v>
      </c>
      <c r="E50" s="10">
        <v>1.26</v>
      </c>
      <c r="F50" s="8">
        <v>1</v>
      </c>
      <c r="G50" s="11">
        <v>0.4864</v>
      </c>
      <c r="H50" s="11">
        <v>0.3306</v>
      </c>
      <c r="I50" s="11">
        <v>0.2321</v>
      </c>
      <c r="J50" s="10">
        <v>0.77</v>
      </c>
      <c r="K50" s="10">
        <v>0.41699999999999998</v>
      </c>
      <c r="L50" s="10">
        <v>0.33500000000000002</v>
      </c>
      <c r="M50" s="13">
        <v>0.25669999999999998</v>
      </c>
      <c r="N50" s="12">
        <v>9</v>
      </c>
      <c r="O50" s="13">
        <v>0.24199999999999999</v>
      </c>
      <c r="P50" s="4">
        <v>9</v>
      </c>
      <c r="Q50" s="4">
        <v>45</v>
      </c>
      <c r="R50" s="5">
        <f t="shared" si="1"/>
        <v>0.2</v>
      </c>
    </row>
    <row r="51" spans="1:18" s="2" customFormat="1" ht="15" customHeight="1">
      <c r="A51" s="4">
        <v>27</v>
      </c>
      <c r="B51" s="7" t="s">
        <v>34</v>
      </c>
      <c r="C51" s="4">
        <v>0</v>
      </c>
      <c r="D51" s="35">
        <v>576</v>
      </c>
      <c r="E51" s="10">
        <v>1.593</v>
      </c>
      <c r="F51" s="8">
        <v>1</v>
      </c>
      <c r="G51" s="11">
        <v>0.4199</v>
      </c>
      <c r="H51" s="11">
        <v>0.52339999999999998</v>
      </c>
      <c r="I51" s="11">
        <v>0.46439999999999998</v>
      </c>
      <c r="J51" s="10">
        <v>0.78300000000000003</v>
      </c>
      <c r="K51" s="10">
        <v>0.83599999999999997</v>
      </c>
      <c r="L51" s="10">
        <v>0.84599999999999997</v>
      </c>
      <c r="M51" s="13">
        <v>0.47920000000000001</v>
      </c>
      <c r="N51" s="12">
        <v>6</v>
      </c>
      <c r="O51" s="13">
        <v>0.4703</v>
      </c>
      <c r="P51" s="4">
        <v>6</v>
      </c>
      <c r="Q51" s="4">
        <v>44</v>
      </c>
      <c r="R51" s="5">
        <f t="shared" si="1"/>
        <v>0.13636363636363635</v>
      </c>
    </row>
    <row r="52" spans="1:18" s="2" customFormat="1" ht="15" customHeight="1">
      <c r="A52" s="4">
        <v>9</v>
      </c>
      <c r="B52" s="7" t="s">
        <v>17</v>
      </c>
      <c r="C52" s="4">
        <v>0</v>
      </c>
      <c r="D52" s="35">
        <v>597</v>
      </c>
      <c r="E52" s="10">
        <v>1.2889999999999999</v>
      </c>
      <c r="F52" s="8">
        <v>1</v>
      </c>
      <c r="G52" s="11">
        <v>0.60960000000000003</v>
      </c>
      <c r="H52" s="11">
        <v>0.32329999999999998</v>
      </c>
      <c r="I52" s="11">
        <v>0.32219999999999999</v>
      </c>
      <c r="J52" s="10">
        <v>0.91700000000000004</v>
      </c>
      <c r="K52" s="10">
        <v>0.41599999999999998</v>
      </c>
      <c r="L52" s="10">
        <v>0.44700000000000001</v>
      </c>
      <c r="M52" s="13">
        <v>0.32250000000000001</v>
      </c>
      <c r="N52" s="12">
        <v>7</v>
      </c>
      <c r="O52" s="13">
        <v>0.32229999999999998</v>
      </c>
      <c r="P52" s="4">
        <v>7</v>
      </c>
      <c r="Q52" s="4">
        <v>44</v>
      </c>
      <c r="R52" s="5">
        <f t="shared" si="1"/>
        <v>0.15909090909090909</v>
      </c>
    </row>
    <row r="53" spans="1:18" s="2" customFormat="1" ht="15" customHeight="1">
      <c r="A53" s="4">
        <v>21</v>
      </c>
      <c r="B53" s="7" t="s">
        <v>29</v>
      </c>
      <c r="C53" s="4">
        <v>0</v>
      </c>
      <c r="D53" s="35">
        <v>710</v>
      </c>
      <c r="E53" s="10">
        <v>1.462</v>
      </c>
      <c r="F53" s="8">
        <v>1</v>
      </c>
      <c r="G53" s="11">
        <v>0.26219999999999999</v>
      </c>
      <c r="H53" s="11">
        <v>0.34300000000000003</v>
      </c>
      <c r="I53" s="11">
        <v>0.25319999999999998</v>
      </c>
      <c r="J53" s="10">
        <v>0.45900000000000002</v>
      </c>
      <c r="K53" s="10">
        <v>0.502</v>
      </c>
      <c r="L53" s="10">
        <v>0.4</v>
      </c>
      <c r="M53" s="13">
        <v>0.2757</v>
      </c>
      <c r="N53" s="12">
        <v>8</v>
      </c>
      <c r="O53" s="13">
        <v>0.26219999999999999</v>
      </c>
      <c r="P53" s="4">
        <v>6</v>
      </c>
      <c r="Q53" s="4">
        <v>45</v>
      </c>
      <c r="R53" s="5">
        <f t="shared" si="1"/>
        <v>0.13333333333333333</v>
      </c>
    </row>
    <row r="54" spans="1:18" s="2" customFormat="1" ht="15" customHeight="1">
      <c r="A54" s="4">
        <v>4</v>
      </c>
      <c r="B54" s="7" t="s">
        <v>12</v>
      </c>
      <c r="C54" s="4">
        <v>0</v>
      </c>
      <c r="D54" s="35">
        <v>774</v>
      </c>
      <c r="E54" s="10">
        <v>1.851</v>
      </c>
      <c r="F54" s="8">
        <v>1</v>
      </c>
      <c r="G54" s="11">
        <v>0.50580000000000003</v>
      </c>
      <c r="H54" s="11">
        <v>0.47839999999999999</v>
      </c>
      <c r="I54" s="11">
        <v>0.39350000000000002</v>
      </c>
      <c r="J54" s="10">
        <v>1.1040000000000001</v>
      </c>
      <c r="K54" s="10">
        <v>0.88500000000000001</v>
      </c>
      <c r="L54" s="10">
        <v>0.77400000000000002</v>
      </c>
      <c r="M54" s="13">
        <v>0.41470000000000001</v>
      </c>
      <c r="N54" s="12">
        <v>7</v>
      </c>
      <c r="O54" s="13">
        <v>0.40200000000000002</v>
      </c>
      <c r="P54" s="4">
        <v>7</v>
      </c>
      <c r="Q54" s="4">
        <v>44</v>
      </c>
      <c r="R54" s="5">
        <f t="shared" si="1"/>
        <v>0.15909090909090909</v>
      </c>
    </row>
    <row r="55" spans="1:18" s="2" customFormat="1" ht="15" customHeight="1">
      <c r="A55" s="4">
        <v>5</v>
      </c>
      <c r="B55" s="7" t="s">
        <v>13</v>
      </c>
      <c r="C55" s="4">
        <v>0</v>
      </c>
      <c r="D55" s="35">
        <v>781</v>
      </c>
      <c r="E55" s="10">
        <v>2.1419999999999999</v>
      </c>
      <c r="F55" s="8">
        <v>1</v>
      </c>
      <c r="G55" s="11">
        <v>0.50119999999999998</v>
      </c>
      <c r="H55" s="11">
        <v>0.43390000000000001</v>
      </c>
      <c r="I55" s="11">
        <v>0.28860000000000002</v>
      </c>
      <c r="J55" s="10">
        <v>1.27</v>
      </c>
      <c r="K55" s="10">
        <v>0.93300000000000005</v>
      </c>
      <c r="L55" s="10">
        <v>0.66300000000000003</v>
      </c>
      <c r="M55" s="13">
        <v>0.32490000000000002</v>
      </c>
      <c r="N55" s="12">
        <v>8</v>
      </c>
      <c r="O55" s="13">
        <v>0.30309999999999998</v>
      </c>
      <c r="P55" s="4">
        <v>8</v>
      </c>
      <c r="Q55" s="4">
        <v>45</v>
      </c>
      <c r="R55" s="5">
        <f t="shared" si="1"/>
        <v>0.17777777777777778</v>
      </c>
    </row>
    <row r="56" spans="1:18" s="2" customFormat="1" ht="15" customHeight="1">
      <c r="A56" s="4">
        <v>14</v>
      </c>
      <c r="B56" s="7" t="s">
        <v>22</v>
      </c>
      <c r="C56" s="4">
        <v>0</v>
      </c>
      <c r="D56" s="35">
        <v>980</v>
      </c>
      <c r="E56" s="10">
        <v>2.0169999999999999</v>
      </c>
      <c r="F56" s="8">
        <v>1</v>
      </c>
      <c r="G56" s="11">
        <v>0.56040000000000001</v>
      </c>
      <c r="H56" s="11">
        <v>0.61780000000000002</v>
      </c>
      <c r="I56" s="11">
        <v>0.48820000000000002</v>
      </c>
      <c r="J56" s="10">
        <v>1.1919999999999999</v>
      </c>
      <c r="K56" s="10">
        <v>1.2470000000000001</v>
      </c>
      <c r="L56" s="10">
        <v>0.95499999999999996</v>
      </c>
      <c r="M56" s="13">
        <v>0.52059999999999995</v>
      </c>
      <c r="N56" s="12">
        <v>8</v>
      </c>
      <c r="O56" s="13">
        <v>0.50119999999999998</v>
      </c>
      <c r="P56" s="4">
        <v>8</v>
      </c>
      <c r="Q56" s="4">
        <v>45</v>
      </c>
      <c r="R56" s="5">
        <f t="shared" si="1"/>
        <v>0.17777777777777778</v>
      </c>
    </row>
    <row r="57" spans="1:18" s="2" customFormat="1" ht="15" customHeight="1">
      <c r="A57" s="4">
        <v>57</v>
      </c>
      <c r="B57" s="7" t="s">
        <v>64</v>
      </c>
      <c r="C57" s="4">
        <v>0</v>
      </c>
      <c r="D57" s="35">
        <v>1016</v>
      </c>
      <c r="E57" s="10">
        <v>16.870999999999999</v>
      </c>
      <c r="F57" s="8">
        <v>1</v>
      </c>
      <c r="G57" s="11">
        <v>0.48120000000000002</v>
      </c>
      <c r="H57" s="11">
        <v>0.6149</v>
      </c>
      <c r="I57" s="11">
        <v>0.50729999999999997</v>
      </c>
      <c r="J57" s="10">
        <v>8.0939999999999994</v>
      </c>
      <c r="K57" s="10">
        <v>10.374000000000001</v>
      </c>
      <c r="L57" s="10">
        <v>9.0109999999999992</v>
      </c>
      <c r="M57" s="13">
        <v>0.53420000000000001</v>
      </c>
      <c r="N57" s="12">
        <v>5</v>
      </c>
      <c r="O57" s="13">
        <v>0.5181</v>
      </c>
      <c r="P57" s="4">
        <v>5</v>
      </c>
      <c r="Q57" s="4">
        <v>32</v>
      </c>
      <c r="R57" s="5">
        <f t="shared" si="1"/>
        <v>0.15625</v>
      </c>
    </row>
    <row r="58" spans="1:18" s="2" customFormat="1" ht="15" customHeight="1">
      <c r="A58" s="4">
        <v>40</v>
      </c>
      <c r="B58" s="7" t="s">
        <v>47</v>
      </c>
      <c r="C58" s="4">
        <v>0</v>
      </c>
      <c r="D58" s="35">
        <v>1100</v>
      </c>
      <c r="E58" s="10">
        <v>6.16</v>
      </c>
      <c r="F58" s="8">
        <v>1</v>
      </c>
      <c r="G58" s="11">
        <v>0.64319999999999999</v>
      </c>
      <c r="H58" s="11">
        <v>0.5988</v>
      </c>
      <c r="I58" s="11">
        <v>0.4355</v>
      </c>
      <c r="J58" s="10">
        <v>4.7300000000000004</v>
      </c>
      <c r="K58" s="10">
        <v>3.6890000000000001</v>
      </c>
      <c r="L58" s="10">
        <v>3.1269999999999998</v>
      </c>
      <c r="M58" s="13">
        <v>0.4763</v>
      </c>
      <c r="N58" s="12">
        <v>9</v>
      </c>
      <c r="O58" s="13">
        <v>0.45179999999999998</v>
      </c>
      <c r="P58" s="4">
        <v>8</v>
      </c>
      <c r="Q58" s="4">
        <v>45</v>
      </c>
      <c r="R58" s="5">
        <f t="shared" si="1"/>
        <v>0.17777777777777778</v>
      </c>
    </row>
    <row r="59" spans="1:18" s="2" customFormat="1" ht="15" customHeight="1">
      <c r="A59" s="4">
        <v>65</v>
      </c>
      <c r="B59" s="7" t="s">
        <v>72</v>
      </c>
      <c r="C59" s="4">
        <v>0</v>
      </c>
      <c r="D59" s="35">
        <v>1247</v>
      </c>
      <c r="E59" s="10">
        <v>2.927</v>
      </c>
      <c r="F59" s="8">
        <v>1</v>
      </c>
      <c r="G59" s="11">
        <v>0.54279999999999995</v>
      </c>
      <c r="H59" s="11">
        <v>0.52680000000000005</v>
      </c>
      <c r="I59" s="11">
        <v>0.37980000000000003</v>
      </c>
      <c r="J59" s="10">
        <v>2</v>
      </c>
      <c r="K59" s="10">
        <v>1.544</v>
      </c>
      <c r="L59" s="10">
        <v>1.276</v>
      </c>
      <c r="M59" s="13">
        <v>0.41660000000000003</v>
      </c>
      <c r="N59" s="12">
        <v>8</v>
      </c>
      <c r="O59" s="13">
        <v>0.39450000000000002</v>
      </c>
      <c r="P59" s="4">
        <v>7</v>
      </c>
      <c r="Q59" s="4">
        <v>45</v>
      </c>
      <c r="R59" s="5">
        <f t="shared" si="1"/>
        <v>0.15555555555555556</v>
      </c>
    </row>
    <row r="60" spans="1:18" s="2" customFormat="1" ht="15" customHeight="1">
      <c r="A60" s="4">
        <v>3</v>
      </c>
      <c r="B60" s="7" t="s">
        <v>11</v>
      </c>
      <c r="C60" s="4">
        <v>0</v>
      </c>
      <c r="D60" s="35">
        <v>1272</v>
      </c>
      <c r="E60" s="10">
        <v>3.0419999999999998</v>
      </c>
      <c r="F60" s="8">
        <v>1</v>
      </c>
      <c r="G60" s="11">
        <v>0.57809999999999995</v>
      </c>
      <c r="H60" s="11">
        <v>0.48420000000000002</v>
      </c>
      <c r="I60" s="11">
        <v>0.43509999999999999</v>
      </c>
      <c r="J60" s="10">
        <v>2.2589999999999999</v>
      </c>
      <c r="K60" s="10">
        <v>1.472</v>
      </c>
      <c r="L60" s="10">
        <v>1.458</v>
      </c>
      <c r="M60" s="13">
        <v>0.44740000000000002</v>
      </c>
      <c r="N60" s="12">
        <v>9</v>
      </c>
      <c r="O60" s="13">
        <v>0.44</v>
      </c>
      <c r="P60" s="4">
        <v>9</v>
      </c>
      <c r="Q60" s="4">
        <v>45</v>
      </c>
      <c r="R60" s="5">
        <f t="shared" si="1"/>
        <v>0.2</v>
      </c>
    </row>
    <row r="61" spans="1:18" s="2" customFormat="1" ht="15" customHeight="1">
      <c r="A61" s="4">
        <v>55</v>
      </c>
      <c r="B61" s="7" t="s">
        <v>62</v>
      </c>
      <c r="C61" s="4">
        <v>0</v>
      </c>
      <c r="D61" s="35">
        <v>1313</v>
      </c>
      <c r="E61" s="10">
        <v>20.064</v>
      </c>
      <c r="F61" s="8">
        <v>1</v>
      </c>
      <c r="G61" s="11">
        <v>0.45569999999999999</v>
      </c>
      <c r="H61" s="11">
        <v>0.49940000000000001</v>
      </c>
      <c r="I61" s="11">
        <v>0.39889999999999998</v>
      </c>
      <c r="J61" s="10">
        <v>10.009</v>
      </c>
      <c r="K61" s="10">
        <v>10.02</v>
      </c>
      <c r="L61" s="10">
        <v>9.0310000000000006</v>
      </c>
      <c r="M61" s="13">
        <v>0.42399999999999999</v>
      </c>
      <c r="N61" s="12">
        <v>3</v>
      </c>
      <c r="O61" s="13">
        <v>0.40899999999999997</v>
      </c>
      <c r="P61" s="4">
        <v>2</v>
      </c>
      <c r="Q61" s="4">
        <v>32</v>
      </c>
      <c r="R61" s="5">
        <f t="shared" si="1"/>
        <v>6.25E-2</v>
      </c>
    </row>
    <row r="62" spans="1:18" s="2" customFormat="1" ht="15" customHeight="1">
      <c r="A62" s="4">
        <v>24</v>
      </c>
      <c r="B62" s="7" t="s">
        <v>31</v>
      </c>
      <c r="C62" s="4">
        <v>0</v>
      </c>
      <c r="D62" s="35">
        <v>1986</v>
      </c>
      <c r="E62" s="10">
        <v>4.9370000000000003</v>
      </c>
      <c r="F62" s="8">
        <v>1</v>
      </c>
      <c r="G62" s="11">
        <v>0.60870000000000002</v>
      </c>
      <c r="H62" s="11">
        <v>0.5948</v>
      </c>
      <c r="I62" s="11">
        <v>0.5585</v>
      </c>
      <c r="J62" s="10">
        <v>3.7559999999999998</v>
      </c>
      <c r="K62" s="10">
        <v>2.9350000000000001</v>
      </c>
      <c r="L62" s="10">
        <v>3.0110000000000001</v>
      </c>
      <c r="M62" s="13">
        <v>0.56759999999999999</v>
      </c>
      <c r="N62" s="12">
        <v>6</v>
      </c>
      <c r="O62" s="13">
        <v>0.56210000000000004</v>
      </c>
      <c r="P62" s="4">
        <v>6</v>
      </c>
      <c r="Q62" s="4">
        <v>45</v>
      </c>
      <c r="R62" s="5">
        <f t="shared" si="1"/>
        <v>0.13333333333333333</v>
      </c>
    </row>
    <row r="63" spans="1:18" s="2" customFormat="1" ht="15" customHeight="1">
      <c r="A63" s="4">
        <v>30</v>
      </c>
      <c r="B63" s="7" t="s">
        <v>37</v>
      </c>
      <c r="C63" s="4">
        <v>1</v>
      </c>
      <c r="D63" s="35">
        <v>0</v>
      </c>
      <c r="E63" s="10">
        <v>0</v>
      </c>
      <c r="F63" s="8">
        <v>1</v>
      </c>
      <c r="G63" s="11">
        <v>0</v>
      </c>
      <c r="H63" s="11">
        <v>0</v>
      </c>
      <c r="I63" s="11">
        <v>0</v>
      </c>
      <c r="J63" s="10">
        <v>0</v>
      </c>
      <c r="K63" s="10">
        <v>0</v>
      </c>
      <c r="L63" s="10">
        <v>0</v>
      </c>
      <c r="M63" s="13">
        <v>0</v>
      </c>
      <c r="N63" s="12">
        <v>46</v>
      </c>
      <c r="O63" s="13">
        <v>0</v>
      </c>
      <c r="P63" s="4">
        <v>46</v>
      </c>
      <c r="Q63" s="4">
        <v>46</v>
      </c>
      <c r="R63" s="5">
        <f t="shared" si="1"/>
        <v>1</v>
      </c>
    </row>
    <row r="64" spans="1:18" s="2" customFormat="1" ht="15" customHeight="1">
      <c r="A64" s="4">
        <v>32</v>
      </c>
      <c r="B64" s="7" t="s">
        <v>39</v>
      </c>
      <c r="C64" s="4">
        <v>1</v>
      </c>
      <c r="D64" s="35">
        <v>1</v>
      </c>
      <c r="E64" s="10">
        <v>2E-3</v>
      </c>
      <c r="F64" s="8">
        <v>1</v>
      </c>
      <c r="G64" s="11">
        <v>0</v>
      </c>
      <c r="H64" s="11">
        <v>0</v>
      </c>
      <c r="I64" s="11">
        <v>0</v>
      </c>
      <c r="J64" s="10">
        <v>0</v>
      </c>
      <c r="K64" s="10">
        <v>0</v>
      </c>
      <c r="L64" s="10">
        <v>0</v>
      </c>
      <c r="M64" s="13">
        <v>0</v>
      </c>
      <c r="N64" s="12">
        <v>45</v>
      </c>
      <c r="O64" s="13">
        <v>0</v>
      </c>
      <c r="P64" s="4">
        <v>45</v>
      </c>
      <c r="Q64" s="4">
        <v>46</v>
      </c>
      <c r="R64" s="5">
        <f t="shared" si="1"/>
        <v>0.97826086956521741</v>
      </c>
    </row>
    <row r="65" spans="1:18" s="2" customFormat="1" ht="15" customHeight="1">
      <c r="A65" s="4">
        <v>46</v>
      </c>
      <c r="B65" s="7" t="s">
        <v>53</v>
      </c>
      <c r="C65" s="4">
        <v>1</v>
      </c>
      <c r="D65" s="35">
        <v>2</v>
      </c>
      <c r="E65" s="10">
        <v>4.0000000000000001E-3</v>
      </c>
      <c r="F65" s="8">
        <v>1</v>
      </c>
      <c r="G65" s="11">
        <v>0</v>
      </c>
      <c r="H65" s="11">
        <v>0</v>
      </c>
      <c r="I65" s="11">
        <v>0</v>
      </c>
      <c r="J65" s="10">
        <v>0</v>
      </c>
      <c r="K65" s="10">
        <v>0</v>
      </c>
      <c r="L65" s="10">
        <v>0</v>
      </c>
      <c r="M65" s="13">
        <v>0</v>
      </c>
      <c r="N65" s="12">
        <v>45</v>
      </c>
      <c r="O65" s="13">
        <v>0</v>
      </c>
      <c r="P65" s="4">
        <v>45</v>
      </c>
      <c r="Q65" s="4">
        <v>46</v>
      </c>
      <c r="R65" s="5">
        <f t="shared" si="1"/>
        <v>0.97826086956521741</v>
      </c>
    </row>
    <row r="66" spans="1:18" s="2" customFormat="1" ht="15" customHeight="1">
      <c r="A66" s="4">
        <v>45</v>
      </c>
      <c r="B66" s="7" t="s">
        <v>52</v>
      </c>
      <c r="C66" s="4">
        <v>1</v>
      </c>
      <c r="D66" s="35">
        <v>13</v>
      </c>
      <c r="E66" s="10">
        <v>8.1000000000000003E-2</v>
      </c>
      <c r="F66" s="8">
        <v>1</v>
      </c>
      <c r="G66" s="11">
        <v>0</v>
      </c>
      <c r="H66" s="11">
        <v>0</v>
      </c>
      <c r="I66" s="11">
        <v>0</v>
      </c>
      <c r="J66" s="10">
        <v>0</v>
      </c>
      <c r="K66" s="10">
        <v>0</v>
      </c>
      <c r="L66" s="10">
        <v>0</v>
      </c>
      <c r="M66" s="13">
        <v>0</v>
      </c>
      <c r="N66" s="12">
        <v>40</v>
      </c>
      <c r="O66" s="13">
        <v>0</v>
      </c>
      <c r="P66" s="4">
        <v>40</v>
      </c>
      <c r="Q66" s="4">
        <v>45</v>
      </c>
      <c r="R66" s="5">
        <f t="shared" si="1"/>
        <v>0.88888888888888884</v>
      </c>
    </row>
    <row r="67" spans="1:18" s="2" customFormat="1" ht="15" customHeight="1">
      <c r="A67" s="4">
        <v>31</v>
      </c>
      <c r="B67" s="7" t="s">
        <v>38</v>
      </c>
      <c r="C67" s="4">
        <v>1</v>
      </c>
      <c r="D67" s="35">
        <v>106</v>
      </c>
      <c r="E67" s="10">
        <v>0.20599999999999999</v>
      </c>
      <c r="F67" s="8">
        <v>1</v>
      </c>
      <c r="G67" s="11">
        <v>0</v>
      </c>
      <c r="H67" s="11">
        <v>0</v>
      </c>
      <c r="I67" s="11">
        <v>0</v>
      </c>
      <c r="J67" s="10">
        <v>0</v>
      </c>
      <c r="K67" s="10">
        <v>0</v>
      </c>
      <c r="L67" s="10">
        <v>0</v>
      </c>
      <c r="M67" s="13">
        <v>0</v>
      </c>
      <c r="N67" s="12">
        <v>24</v>
      </c>
      <c r="O67" s="13">
        <v>0</v>
      </c>
      <c r="P67" s="4">
        <v>24</v>
      </c>
      <c r="Q67" s="4">
        <v>46</v>
      </c>
      <c r="R67" s="5">
        <f>P67/Q67</f>
        <v>0.52173913043478259</v>
      </c>
    </row>
  </sheetData>
  <sortState ref="A2:S66">
    <sortCondition ref="C2:C66"/>
    <sortCondition ref="D2:D66"/>
  </sortState>
  <mergeCells count="1">
    <mergeCell ref="A1:R1"/>
  </mergeCells>
  <pageMargins left="0.25" right="0.25" top="0.75" bottom="0.75" header="0.3" footer="0.3"/>
  <pageSetup scale="4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workbookViewId="0">
      <selection sqref="A1:I1"/>
    </sheetView>
  </sheetViews>
  <sheetFormatPr defaultRowHeight="15"/>
  <cols>
    <col min="2" max="2" width="24.7109375" customWidth="1"/>
    <col min="3" max="3" width="14.85546875" customWidth="1"/>
    <col min="4" max="4" width="13.28515625" customWidth="1"/>
    <col min="5" max="5" width="11.7109375" customWidth="1"/>
    <col min="6" max="6" width="11.28515625" customWidth="1"/>
    <col min="7" max="7" width="15.42578125" customWidth="1"/>
    <col min="8" max="8" width="14.5703125" customWidth="1"/>
  </cols>
  <sheetData>
    <row r="1" spans="1:9" ht="23.25">
      <c r="A1" s="42" t="s">
        <v>151</v>
      </c>
      <c r="B1" s="42"/>
      <c r="C1" s="42"/>
      <c r="D1" s="42"/>
      <c r="E1" s="42"/>
      <c r="F1" s="42"/>
      <c r="G1" s="42"/>
      <c r="H1" s="42"/>
      <c r="I1" s="42"/>
    </row>
    <row r="2" spans="1:9" ht="48">
      <c r="A2" s="14" t="s">
        <v>83</v>
      </c>
      <c r="B2" s="14" t="s">
        <v>84</v>
      </c>
      <c r="C2" s="14" t="s">
        <v>85</v>
      </c>
      <c r="D2" s="14" t="s">
        <v>86</v>
      </c>
      <c r="E2" s="14" t="s">
        <v>87</v>
      </c>
      <c r="F2" s="14" t="s">
        <v>88</v>
      </c>
      <c r="G2" s="14" t="s">
        <v>89</v>
      </c>
      <c r="H2" s="14" t="s">
        <v>90</v>
      </c>
      <c r="I2" s="14" t="s">
        <v>91</v>
      </c>
    </row>
    <row r="3" spans="1:9">
      <c r="A3" s="15">
        <v>210001</v>
      </c>
      <c r="B3" s="15" t="s">
        <v>92</v>
      </c>
      <c r="C3" s="16">
        <v>181410188.33315492</v>
      </c>
      <c r="D3" s="17">
        <v>0.14000000000000001</v>
      </c>
      <c r="E3" s="17">
        <v>0.41</v>
      </c>
      <c r="F3" s="18">
        <v>-1.7241379310344775E-3</v>
      </c>
      <c r="G3" s="19">
        <f t="shared" ref="G3:G48" si="0">C3*F3</f>
        <v>-312776.18678130064</v>
      </c>
      <c r="H3" s="19">
        <f t="shared" ref="H3:H26" si="1">G3</f>
        <v>-312776.18678130064</v>
      </c>
      <c r="I3" s="20">
        <f t="shared" ref="I3:I48" si="2">H3/C3</f>
        <v>-1.7241379310344775E-3</v>
      </c>
    </row>
    <row r="4" spans="1:9">
      <c r="A4" s="15">
        <v>210002</v>
      </c>
      <c r="B4" s="15" t="s">
        <v>93</v>
      </c>
      <c r="C4" s="16">
        <v>163208213.46317798</v>
      </c>
      <c r="D4" s="17">
        <v>0.28999999999999998</v>
      </c>
      <c r="E4" s="17">
        <v>0.41</v>
      </c>
      <c r="F4" s="18">
        <v>-1.7241379310344775E-3</v>
      </c>
      <c r="G4" s="19">
        <f t="shared" si="0"/>
        <v>-281393.47148823703</v>
      </c>
      <c r="H4" s="19">
        <f t="shared" si="1"/>
        <v>-281393.47148823703</v>
      </c>
      <c r="I4" s="20">
        <f t="shared" si="2"/>
        <v>-1.7241379310344775E-3</v>
      </c>
    </row>
    <row r="5" spans="1:9">
      <c r="A5" s="15">
        <v>210003</v>
      </c>
      <c r="B5" s="15" t="s">
        <v>94</v>
      </c>
      <c r="C5" s="16">
        <v>167386496.75761572</v>
      </c>
      <c r="D5" s="17">
        <v>0.19</v>
      </c>
      <c r="E5" s="17">
        <v>0.43</v>
      </c>
      <c r="F5" s="18">
        <v>-1.0344827586206817E-3</v>
      </c>
      <c r="G5" s="19">
        <f t="shared" si="0"/>
        <v>-173158.4449216701</v>
      </c>
      <c r="H5" s="19">
        <f t="shared" si="1"/>
        <v>-173158.4449216701</v>
      </c>
      <c r="I5" s="20">
        <f t="shared" si="2"/>
        <v>-1.0344827586206817E-3</v>
      </c>
    </row>
    <row r="6" spans="1:9">
      <c r="A6" s="15">
        <v>210004</v>
      </c>
      <c r="B6" s="15" t="s">
        <v>95</v>
      </c>
      <c r="C6" s="16">
        <v>319596342.21781081</v>
      </c>
      <c r="D6" s="17">
        <v>0.27</v>
      </c>
      <c r="E6" s="17">
        <v>0.44</v>
      </c>
      <c r="F6" s="18">
        <v>-6.8965517241378546E-4</v>
      </c>
      <c r="G6" s="19">
        <f t="shared" si="0"/>
        <v>-220411.2704950395</v>
      </c>
      <c r="H6" s="19">
        <f t="shared" si="1"/>
        <v>-220411.2704950395</v>
      </c>
      <c r="I6" s="20">
        <f t="shared" si="2"/>
        <v>-6.8965517241378546E-4</v>
      </c>
    </row>
    <row r="7" spans="1:9">
      <c r="A7" s="15">
        <v>210005</v>
      </c>
      <c r="B7" s="15" t="s">
        <v>96</v>
      </c>
      <c r="C7" s="16">
        <v>138209278.26224214</v>
      </c>
      <c r="D7" s="17">
        <v>0.37</v>
      </c>
      <c r="E7" s="17">
        <v>0.45</v>
      </c>
      <c r="F7" s="18">
        <v>-3.4482758620688753E-4</v>
      </c>
      <c r="G7" s="19">
        <f t="shared" si="0"/>
        <v>-47658.371814565005</v>
      </c>
      <c r="H7" s="19">
        <f t="shared" si="1"/>
        <v>-47658.371814565005</v>
      </c>
      <c r="I7" s="20">
        <f t="shared" si="2"/>
        <v>-3.4482758620688753E-4</v>
      </c>
    </row>
    <row r="8" spans="1:9">
      <c r="A8" s="15">
        <v>210006</v>
      </c>
      <c r="B8" s="15" t="s">
        <v>97</v>
      </c>
      <c r="C8" s="16">
        <v>18724073.644907132</v>
      </c>
      <c r="D8" s="17">
        <v>0.69</v>
      </c>
      <c r="E8" s="17">
        <v>0.47</v>
      </c>
      <c r="F8" s="21">
        <v>0</v>
      </c>
      <c r="G8" s="21">
        <f t="shared" si="0"/>
        <v>0</v>
      </c>
      <c r="H8" s="21">
        <f t="shared" si="1"/>
        <v>0</v>
      </c>
      <c r="I8" s="21">
        <f t="shared" si="2"/>
        <v>0</v>
      </c>
    </row>
    <row r="9" spans="1:9">
      <c r="A9" s="15">
        <v>210008</v>
      </c>
      <c r="B9" s="15" t="s">
        <v>98</v>
      </c>
      <c r="C9" s="16">
        <v>310117074.81392145</v>
      </c>
      <c r="D9" s="17">
        <v>0.35</v>
      </c>
      <c r="E9" s="17">
        <v>0.48</v>
      </c>
      <c r="F9" s="21">
        <v>0</v>
      </c>
      <c r="G9" s="21">
        <f t="shared" si="0"/>
        <v>0</v>
      </c>
      <c r="H9" s="21">
        <f t="shared" si="1"/>
        <v>0</v>
      </c>
      <c r="I9" s="21">
        <f t="shared" si="2"/>
        <v>0</v>
      </c>
    </row>
    <row r="10" spans="1:9">
      <c r="A10" s="15">
        <v>210009</v>
      </c>
      <c r="B10" s="15" t="s">
        <v>99</v>
      </c>
      <c r="C10" s="16">
        <v>136225390.68992713</v>
      </c>
      <c r="D10" s="17">
        <v>0.34</v>
      </c>
      <c r="E10" s="17">
        <v>0.49</v>
      </c>
      <c r="F10" s="21">
        <v>0</v>
      </c>
      <c r="G10" s="21">
        <f t="shared" si="0"/>
        <v>0</v>
      </c>
      <c r="H10" s="21">
        <f t="shared" si="1"/>
        <v>0</v>
      </c>
      <c r="I10" s="21">
        <f t="shared" si="2"/>
        <v>0</v>
      </c>
    </row>
    <row r="11" spans="1:9">
      <c r="A11" s="15">
        <v>210010</v>
      </c>
      <c r="B11" s="15" t="s">
        <v>100</v>
      </c>
      <c r="C11" s="16">
        <v>189480762.70820984</v>
      </c>
      <c r="D11" s="17">
        <v>0.36</v>
      </c>
      <c r="E11" s="17">
        <v>0.5</v>
      </c>
      <c r="F11" s="21">
        <v>0</v>
      </c>
      <c r="G11" s="21">
        <f t="shared" si="0"/>
        <v>0</v>
      </c>
      <c r="H11" s="21">
        <f t="shared" si="1"/>
        <v>0</v>
      </c>
      <c r="I11" s="21">
        <f t="shared" si="2"/>
        <v>0</v>
      </c>
    </row>
    <row r="12" spans="1:9">
      <c r="A12" s="15">
        <v>210011</v>
      </c>
      <c r="B12" s="15" t="s">
        <v>101</v>
      </c>
      <c r="C12" s="16">
        <v>161698669.47905135</v>
      </c>
      <c r="D12" s="17">
        <v>0.4</v>
      </c>
      <c r="E12" s="17">
        <v>0.51</v>
      </c>
      <c r="F12" s="21">
        <v>0</v>
      </c>
      <c r="G12" s="21">
        <f t="shared" si="0"/>
        <v>0</v>
      </c>
      <c r="H12" s="21">
        <f t="shared" si="1"/>
        <v>0</v>
      </c>
      <c r="I12" s="21">
        <f t="shared" si="2"/>
        <v>0</v>
      </c>
    </row>
    <row r="13" spans="1:9">
      <c r="A13" s="15">
        <v>210012</v>
      </c>
      <c r="B13" s="15" t="s">
        <v>102</v>
      </c>
      <c r="C13" s="16">
        <v>87652208.15841648</v>
      </c>
      <c r="D13" s="17">
        <v>0.36</v>
      </c>
      <c r="E13" s="17">
        <v>0.51</v>
      </c>
      <c r="F13" s="21">
        <v>0</v>
      </c>
      <c r="G13" s="21">
        <f t="shared" si="0"/>
        <v>0</v>
      </c>
      <c r="H13" s="21">
        <f t="shared" si="1"/>
        <v>0</v>
      </c>
      <c r="I13" s="21">
        <f t="shared" si="2"/>
        <v>0</v>
      </c>
    </row>
    <row r="14" spans="1:9">
      <c r="A14" s="15">
        <v>210013</v>
      </c>
      <c r="B14" s="15" t="s">
        <v>103</v>
      </c>
      <c r="C14" s="16">
        <v>233728496.38738936</v>
      </c>
      <c r="D14" s="17">
        <v>0.2</v>
      </c>
      <c r="E14" s="17">
        <v>0.51</v>
      </c>
      <c r="F14" s="21">
        <v>0</v>
      </c>
      <c r="G14" s="21">
        <f t="shared" si="0"/>
        <v>0</v>
      </c>
      <c r="H14" s="21">
        <f t="shared" si="1"/>
        <v>0</v>
      </c>
      <c r="I14" s="21">
        <f t="shared" si="2"/>
        <v>0</v>
      </c>
    </row>
    <row r="15" spans="1:9">
      <c r="A15" s="15">
        <v>210015</v>
      </c>
      <c r="B15" s="15" t="s">
        <v>104</v>
      </c>
      <c r="C15" s="16">
        <v>201533345.32362995</v>
      </c>
      <c r="D15" s="17">
        <v>0.21</v>
      </c>
      <c r="E15" s="17">
        <v>0.51</v>
      </c>
      <c r="F15" s="21">
        <v>0</v>
      </c>
      <c r="G15" s="21">
        <f t="shared" si="0"/>
        <v>0</v>
      </c>
      <c r="H15" s="21">
        <f t="shared" si="1"/>
        <v>0</v>
      </c>
      <c r="I15" s="21">
        <f t="shared" si="2"/>
        <v>0</v>
      </c>
    </row>
    <row r="16" spans="1:9">
      <c r="A16" s="15">
        <v>210016</v>
      </c>
      <c r="B16" s="15" t="s">
        <v>105</v>
      </c>
      <c r="C16" s="16">
        <v>242505500.48554313</v>
      </c>
      <c r="D16" s="17">
        <v>0.25</v>
      </c>
      <c r="E16" s="17">
        <v>0.52</v>
      </c>
      <c r="F16" s="21">
        <v>0</v>
      </c>
      <c r="G16" s="21">
        <f t="shared" si="0"/>
        <v>0</v>
      </c>
      <c r="H16" s="21">
        <f t="shared" si="1"/>
        <v>0</v>
      </c>
      <c r="I16" s="21">
        <f t="shared" si="2"/>
        <v>0</v>
      </c>
    </row>
    <row r="17" spans="1:9">
      <c r="A17" s="15">
        <v>210017</v>
      </c>
      <c r="B17" s="15" t="s">
        <v>106</v>
      </c>
      <c r="C17" s="16">
        <v>124002219.66514386</v>
      </c>
      <c r="D17" s="17">
        <v>0.45</v>
      </c>
      <c r="E17" s="17">
        <v>0.53</v>
      </c>
      <c r="F17" s="21">
        <v>0</v>
      </c>
      <c r="G17" s="21">
        <f t="shared" si="0"/>
        <v>0</v>
      </c>
      <c r="H17" s="21">
        <f t="shared" si="1"/>
        <v>0</v>
      </c>
      <c r="I17" s="21">
        <f t="shared" si="2"/>
        <v>0</v>
      </c>
    </row>
    <row r="18" spans="1:9" ht="31.9" customHeight="1">
      <c r="A18" s="15">
        <v>210018</v>
      </c>
      <c r="B18" s="15" t="s">
        <v>107</v>
      </c>
      <c r="C18" s="16">
        <v>223155125.99975017</v>
      </c>
      <c r="D18" s="17">
        <v>0.28000000000000003</v>
      </c>
      <c r="E18" s="17">
        <v>0.54</v>
      </c>
      <c r="F18" s="21">
        <v>0</v>
      </c>
      <c r="G18" s="21">
        <f t="shared" si="0"/>
        <v>0</v>
      </c>
      <c r="H18" s="21">
        <f t="shared" si="1"/>
        <v>0</v>
      </c>
      <c r="I18" s="21">
        <f t="shared" si="2"/>
        <v>0</v>
      </c>
    </row>
    <row r="19" spans="1:9">
      <c r="A19" s="15">
        <v>210019</v>
      </c>
      <c r="B19" s="15" t="s">
        <v>108</v>
      </c>
      <c r="C19" s="16">
        <v>239121555.83864471</v>
      </c>
      <c r="D19" s="17">
        <v>0.44</v>
      </c>
      <c r="E19" s="17">
        <v>0.55000000000000004</v>
      </c>
      <c r="F19" s="21">
        <v>0</v>
      </c>
      <c r="G19" s="21">
        <f t="shared" si="0"/>
        <v>0</v>
      </c>
      <c r="H19" s="21">
        <f t="shared" si="1"/>
        <v>0</v>
      </c>
      <c r="I19" s="21">
        <f t="shared" si="2"/>
        <v>0</v>
      </c>
    </row>
    <row r="20" spans="1:9">
      <c r="A20" s="15">
        <v>210022</v>
      </c>
      <c r="B20" s="15" t="s">
        <v>109</v>
      </c>
      <c r="C20" s="16">
        <v>285691170.35922825</v>
      </c>
      <c r="D20" s="17">
        <v>0.38</v>
      </c>
      <c r="E20" s="17">
        <v>0.55000000000000004</v>
      </c>
      <c r="F20" s="21">
        <v>0</v>
      </c>
      <c r="G20" s="21">
        <f t="shared" si="0"/>
        <v>0</v>
      </c>
      <c r="H20" s="21">
        <f t="shared" si="1"/>
        <v>0</v>
      </c>
      <c r="I20" s="21">
        <f t="shared" si="2"/>
        <v>0</v>
      </c>
    </row>
    <row r="21" spans="1:9">
      <c r="A21" s="15">
        <v>210023</v>
      </c>
      <c r="B21" s="15" t="s">
        <v>110</v>
      </c>
      <c r="C21" s="16">
        <v>228731774.96088892</v>
      </c>
      <c r="D21" s="17">
        <v>0.51</v>
      </c>
      <c r="E21" s="17">
        <v>0.55000000000000004</v>
      </c>
      <c r="F21" s="21">
        <v>0</v>
      </c>
      <c r="G21" s="21">
        <f t="shared" si="0"/>
        <v>0</v>
      </c>
      <c r="H21" s="21">
        <f t="shared" si="1"/>
        <v>0</v>
      </c>
      <c r="I21" s="21">
        <f t="shared" si="2"/>
        <v>0</v>
      </c>
    </row>
    <row r="22" spans="1:9">
      <c r="A22" s="15">
        <v>210024</v>
      </c>
      <c r="B22" s="15" t="s">
        <v>111</v>
      </c>
      <c r="C22" s="16">
        <v>863843448.60398436</v>
      </c>
      <c r="D22" s="17">
        <v>0.28000000000000003</v>
      </c>
      <c r="E22" s="17">
        <v>0.56000000000000005</v>
      </c>
      <c r="F22" s="21">
        <v>0</v>
      </c>
      <c r="G22" s="21">
        <f t="shared" si="0"/>
        <v>0</v>
      </c>
      <c r="H22" s="21">
        <f t="shared" si="1"/>
        <v>0</v>
      </c>
      <c r="I22" s="21">
        <f t="shared" si="2"/>
        <v>0</v>
      </c>
    </row>
    <row r="23" spans="1:9">
      <c r="A23" s="15">
        <v>210027</v>
      </c>
      <c r="B23" s="15" t="s">
        <v>112</v>
      </c>
      <c r="C23" s="16">
        <v>25127934.983499374</v>
      </c>
      <c r="D23" s="17">
        <v>0.36</v>
      </c>
      <c r="E23" s="17">
        <v>0.56999999999999995</v>
      </c>
      <c r="F23" s="21">
        <v>0</v>
      </c>
      <c r="G23" s="21">
        <f t="shared" si="0"/>
        <v>0</v>
      </c>
      <c r="H23" s="21">
        <f t="shared" si="1"/>
        <v>0</v>
      </c>
      <c r="I23" s="21">
        <f t="shared" si="2"/>
        <v>0</v>
      </c>
    </row>
    <row r="24" spans="1:9">
      <c r="A24" s="15">
        <v>210028</v>
      </c>
      <c r="B24" s="15" t="s">
        <v>113</v>
      </c>
      <c r="C24" s="16">
        <v>148917095.66517001</v>
      </c>
      <c r="D24" s="17">
        <v>0.32</v>
      </c>
      <c r="E24" s="17">
        <v>0.56999999999999995</v>
      </c>
      <c r="F24" s="21">
        <v>0</v>
      </c>
      <c r="G24" s="21">
        <f t="shared" si="0"/>
        <v>0</v>
      </c>
      <c r="H24" s="21">
        <f t="shared" si="1"/>
        <v>0</v>
      </c>
      <c r="I24" s="21">
        <f t="shared" si="2"/>
        <v>0</v>
      </c>
    </row>
    <row r="25" spans="1:9">
      <c r="A25" s="15">
        <v>210029</v>
      </c>
      <c r="B25" s="15" t="s">
        <v>114</v>
      </c>
      <c r="C25" s="16">
        <v>77501975.342135206</v>
      </c>
      <c r="D25" s="17">
        <v>0.45</v>
      </c>
      <c r="E25" s="17">
        <v>0.59</v>
      </c>
      <c r="F25" s="21">
        <v>0</v>
      </c>
      <c r="G25" s="21">
        <f t="shared" si="0"/>
        <v>0</v>
      </c>
      <c r="H25" s="21">
        <f t="shared" si="1"/>
        <v>0</v>
      </c>
      <c r="I25" s="21">
        <f t="shared" si="2"/>
        <v>0</v>
      </c>
    </row>
    <row r="26" spans="1:9">
      <c r="A26" s="15">
        <v>210030</v>
      </c>
      <c r="B26" s="15" t="s">
        <v>115</v>
      </c>
      <c r="C26" s="16">
        <v>38640762.060988352</v>
      </c>
      <c r="D26" s="17">
        <v>0.64</v>
      </c>
      <c r="E26" s="17">
        <v>0.61</v>
      </c>
      <c r="F26" s="21">
        <v>0</v>
      </c>
      <c r="G26" s="21">
        <f t="shared" si="0"/>
        <v>0</v>
      </c>
      <c r="H26" s="21">
        <f t="shared" si="1"/>
        <v>0</v>
      </c>
      <c r="I26" s="21">
        <f t="shared" si="2"/>
        <v>0</v>
      </c>
    </row>
    <row r="27" spans="1:9">
      <c r="A27" s="15">
        <v>210032</v>
      </c>
      <c r="B27" s="15" t="s">
        <v>116</v>
      </c>
      <c r="C27" s="16">
        <v>47089618.293410309</v>
      </c>
      <c r="D27" s="17">
        <v>0.31</v>
      </c>
      <c r="E27" s="17">
        <v>0.62</v>
      </c>
      <c r="F27" s="22">
        <v>5.2631578947370285E-4</v>
      </c>
      <c r="G27" s="23">
        <f t="shared" si="0"/>
        <v>24784.009628111566</v>
      </c>
      <c r="H27" s="23">
        <f t="shared" ref="H27:H48" si="3">G27*$G$52</f>
        <v>2591.7497676782291</v>
      </c>
      <c r="I27" s="22">
        <f t="shared" si="2"/>
        <v>5.5038665880222622E-5</v>
      </c>
    </row>
    <row r="28" spans="1:9">
      <c r="A28" s="15">
        <v>210033</v>
      </c>
      <c r="B28" s="15" t="s">
        <v>117</v>
      </c>
      <c r="C28" s="16">
        <v>233163593.66479388</v>
      </c>
      <c r="D28" s="17">
        <v>0.31</v>
      </c>
      <c r="E28" s="17">
        <v>0.62</v>
      </c>
      <c r="F28" s="22">
        <v>5.2631578947370285E-4</v>
      </c>
      <c r="G28" s="23">
        <f t="shared" si="0"/>
        <v>122717.68087621166</v>
      </c>
      <c r="H28" s="23">
        <f t="shared" si="3"/>
        <v>12833.013127148584</v>
      </c>
      <c r="I28" s="22">
        <f t="shared" si="2"/>
        <v>5.5038665880222629E-5</v>
      </c>
    </row>
    <row r="29" spans="1:9">
      <c r="A29" s="15">
        <v>210034</v>
      </c>
      <c r="B29" s="15" t="s">
        <v>118</v>
      </c>
      <c r="C29" s="16">
        <v>1292515919.3162181</v>
      </c>
      <c r="D29" s="17">
        <v>0.21</v>
      </c>
      <c r="E29" s="17">
        <v>0.62</v>
      </c>
      <c r="F29" s="22">
        <v>5.2631578947370285E-4</v>
      </c>
      <c r="G29" s="23">
        <f t="shared" si="0"/>
        <v>680271.53648224415</v>
      </c>
      <c r="H29" s="23">
        <f t="shared" si="3"/>
        <v>71138.351828114115</v>
      </c>
      <c r="I29" s="22">
        <f t="shared" si="2"/>
        <v>5.5038665880222629E-5</v>
      </c>
    </row>
    <row r="30" spans="1:9">
      <c r="A30" s="15">
        <v>210035</v>
      </c>
      <c r="B30" s="15" t="s">
        <v>119</v>
      </c>
      <c r="C30" s="16">
        <v>177243165.22063905</v>
      </c>
      <c r="D30" s="17">
        <v>0.46</v>
      </c>
      <c r="E30" s="17">
        <v>0.63</v>
      </c>
      <c r="F30" s="22">
        <v>1.0526315789473866E-3</v>
      </c>
      <c r="G30" s="23">
        <f t="shared" si="0"/>
        <v>186571.7528638338</v>
      </c>
      <c r="H30" s="23">
        <f t="shared" si="3"/>
        <v>19510.454700263344</v>
      </c>
      <c r="I30" s="22">
        <f t="shared" si="2"/>
        <v>1.1007733176044326E-4</v>
      </c>
    </row>
    <row r="31" spans="1:9">
      <c r="A31" s="15">
        <v>210037</v>
      </c>
      <c r="B31" s="15" t="s">
        <v>120</v>
      </c>
      <c r="C31" s="16">
        <v>429154678.73181057</v>
      </c>
      <c r="D31" s="17">
        <v>0.24</v>
      </c>
      <c r="E31" s="17">
        <v>0.63</v>
      </c>
      <c r="F31" s="22">
        <v>1.0526315789473866E-3</v>
      </c>
      <c r="G31" s="23">
        <f t="shared" si="0"/>
        <v>451741.76708612422</v>
      </c>
      <c r="H31" s="23">
        <f t="shared" si="3"/>
        <v>47240.201947307956</v>
      </c>
      <c r="I31" s="22">
        <f t="shared" si="2"/>
        <v>1.1007733176044326E-4</v>
      </c>
    </row>
    <row r="32" spans="1:9" ht="23.25">
      <c r="A32" s="15">
        <v>210038</v>
      </c>
      <c r="B32" s="15" t="s">
        <v>121</v>
      </c>
      <c r="C32" s="16">
        <v>184484265.97300443</v>
      </c>
      <c r="D32" s="17">
        <v>0.35</v>
      </c>
      <c r="E32" s="17">
        <v>0.63</v>
      </c>
      <c r="F32" s="22">
        <v>1.0526315789473866E-3</v>
      </c>
      <c r="G32" s="23">
        <f t="shared" si="0"/>
        <v>194193.9641821133</v>
      </c>
      <c r="H32" s="23">
        <f t="shared" si="3"/>
        <v>20307.535750092266</v>
      </c>
      <c r="I32" s="22">
        <f t="shared" si="2"/>
        <v>1.1007733176044328E-4</v>
      </c>
    </row>
    <row r="33" spans="1:9">
      <c r="A33" s="15">
        <v>210039</v>
      </c>
      <c r="B33" s="15" t="s">
        <v>122</v>
      </c>
      <c r="C33" s="16">
        <v>180861011.49427712</v>
      </c>
      <c r="D33" s="17">
        <v>0.56000000000000005</v>
      </c>
      <c r="E33" s="17">
        <v>0.63</v>
      </c>
      <c r="F33" s="22">
        <v>1.0526315789473866E-3</v>
      </c>
      <c r="G33" s="23">
        <f t="shared" si="0"/>
        <v>190380.01209924236</v>
      </c>
      <c r="H33" s="23">
        <f t="shared" si="3"/>
        <v>19908.697564784885</v>
      </c>
      <c r="I33" s="22">
        <f t="shared" si="2"/>
        <v>1.1007733176044326E-4</v>
      </c>
    </row>
    <row r="34" spans="1:9">
      <c r="A34" s="15">
        <v>210040</v>
      </c>
      <c r="B34" s="15" t="s">
        <v>123</v>
      </c>
      <c r="C34" s="16">
        <v>94828131.850859523</v>
      </c>
      <c r="D34" s="17">
        <v>0.39</v>
      </c>
      <c r="E34" s="17">
        <v>0.64</v>
      </c>
      <c r="F34" s="22">
        <v>1.5789473684210721E-3</v>
      </c>
      <c r="G34" s="23">
        <f t="shared" si="0"/>
        <v>149728.6292382011</v>
      </c>
      <c r="H34" s="23">
        <f t="shared" si="3"/>
        <v>15657.641594955103</v>
      </c>
      <c r="I34" s="22">
        <f t="shared" si="2"/>
        <v>1.6511599764066408E-4</v>
      </c>
    </row>
    <row r="35" spans="1:9">
      <c r="A35" s="15">
        <v>210043</v>
      </c>
      <c r="B35" s="15" t="s">
        <v>124</v>
      </c>
      <c r="C35" s="16">
        <v>17776133.449990414</v>
      </c>
      <c r="D35" s="17">
        <v>0.5</v>
      </c>
      <c r="E35" s="17">
        <v>0.64</v>
      </c>
      <c r="F35" s="22">
        <v>1.5789473684210721E-3</v>
      </c>
      <c r="G35" s="23">
        <f t="shared" si="0"/>
        <v>28067.579131564158</v>
      </c>
      <c r="H35" s="23">
        <f t="shared" si="3"/>
        <v>2935.1240087887468</v>
      </c>
      <c r="I35" s="22">
        <f t="shared" si="2"/>
        <v>1.6511599764066406E-4</v>
      </c>
    </row>
    <row r="36" spans="1:9" ht="23.25">
      <c r="A36" s="15">
        <v>210044</v>
      </c>
      <c r="B36" s="15" t="s">
        <v>125</v>
      </c>
      <c r="C36" s="16">
        <v>67852188.547545061</v>
      </c>
      <c r="D36" s="17">
        <v>0.34</v>
      </c>
      <c r="E36" s="17">
        <v>0.67</v>
      </c>
      <c r="F36" s="22">
        <v>3.1578947368421251E-3</v>
      </c>
      <c r="G36" s="23">
        <f t="shared" si="0"/>
        <v>214270.06909751205</v>
      </c>
      <c r="H36" s="23">
        <f t="shared" si="3"/>
        <v>22406.96360826055</v>
      </c>
      <c r="I36" s="22">
        <f t="shared" si="2"/>
        <v>3.3023199528132611E-4</v>
      </c>
    </row>
    <row r="37" spans="1:9">
      <c r="A37" s="15">
        <v>210045</v>
      </c>
      <c r="B37" s="15" t="s">
        <v>126</v>
      </c>
      <c r="C37" s="16">
        <v>133787810.98689511</v>
      </c>
      <c r="D37" s="17">
        <v>0.46</v>
      </c>
      <c r="E37" s="17">
        <v>0.67</v>
      </c>
      <c r="F37" s="22">
        <v>3.1578947368421251E-3</v>
      </c>
      <c r="G37" s="23">
        <f t="shared" si="0"/>
        <v>422487.82416914514</v>
      </c>
      <c r="H37" s="23">
        <f t="shared" si="3"/>
        <v>44181.015766523306</v>
      </c>
      <c r="I37" s="22">
        <f t="shared" si="2"/>
        <v>3.3023199528132616E-4</v>
      </c>
    </row>
    <row r="38" spans="1:9">
      <c r="A38" s="15">
        <v>210048</v>
      </c>
      <c r="B38" s="15" t="s">
        <v>127</v>
      </c>
      <c r="C38" s="16">
        <v>142186717.48751882</v>
      </c>
      <c r="D38" s="17">
        <v>0.22</v>
      </c>
      <c r="E38" s="17">
        <v>0.67</v>
      </c>
      <c r="F38" s="22">
        <v>3.1578947368421251E-3</v>
      </c>
      <c r="G38" s="23">
        <f t="shared" si="0"/>
        <v>449010.68680269382</v>
      </c>
      <c r="H38" s="23">
        <f t="shared" si="3"/>
        <v>46954.603418405568</v>
      </c>
      <c r="I38" s="22">
        <f t="shared" si="2"/>
        <v>3.3023199528132616E-4</v>
      </c>
    </row>
    <row r="39" spans="1:9">
      <c r="A39" s="15">
        <v>210049</v>
      </c>
      <c r="B39" s="15" t="s">
        <v>128</v>
      </c>
      <c r="C39" s="16">
        <v>216335127.85977465</v>
      </c>
      <c r="D39" s="17">
        <v>0.28000000000000003</v>
      </c>
      <c r="E39" s="17">
        <v>0.67</v>
      </c>
      <c r="F39" s="22">
        <v>3.1578947368421251E-3</v>
      </c>
      <c r="G39" s="23">
        <f t="shared" si="0"/>
        <v>683163.56166245055</v>
      </c>
      <c r="H39" s="23">
        <f t="shared" si="3"/>
        <v>71440.780922574195</v>
      </c>
      <c r="I39" s="22">
        <f t="shared" si="2"/>
        <v>3.3023199528132616E-4</v>
      </c>
    </row>
    <row r="40" spans="1:9">
      <c r="A40" s="15">
        <v>210051</v>
      </c>
      <c r="B40" s="15" t="s">
        <v>129</v>
      </c>
      <c r="C40" s="16">
        <v>187434496.6631088</v>
      </c>
      <c r="D40" s="17">
        <v>0.22</v>
      </c>
      <c r="E40" s="17">
        <v>0.68</v>
      </c>
      <c r="F40" s="22">
        <v>3.6842105263158098E-3</v>
      </c>
      <c r="G40" s="23">
        <f t="shared" si="0"/>
        <v>690548.1456009309</v>
      </c>
      <c r="H40" s="23">
        <f t="shared" si="3"/>
        <v>72213.012453877673</v>
      </c>
      <c r="I40" s="22">
        <f t="shared" si="2"/>
        <v>3.8527066116154685E-4</v>
      </c>
    </row>
    <row r="41" spans="1:9">
      <c r="A41" s="15">
        <v>210055</v>
      </c>
      <c r="B41" s="15" t="s">
        <v>130</v>
      </c>
      <c r="C41" s="16">
        <v>69104845.787293941</v>
      </c>
      <c r="D41" s="17">
        <v>0.32</v>
      </c>
      <c r="E41" s="17">
        <v>0.68</v>
      </c>
      <c r="F41" s="22">
        <v>3.6842105263158098E-3</v>
      </c>
      <c r="G41" s="23">
        <f t="shared" si="0"/>
        <v>254596.80026897907</v>
      </c>
      <c r="H41" s="23">
        <f t="shared" si="3"/>
        <v>26624.069625937474</v>
      </c>
      <c r="I41" s="22">
        <f t="shared" si="2"/>
        <v>3.852706611615469E-4</v>
      </c>
    </row>
    <row r="42" spans="1:9">
      <c r="A42" s="15">
        <v>210056</v>
      </c>
      <c r="B42" s="15" t="s">
        <v>131</v>
      </c>
      <c r="C42" s="16">
        <v>67385286.839919657</v>
      </c>
      <c r="D42" s="17">
        <v>0.51</v>
      </c>
      <c r="E42" s="17">
        <v>0.7</v>
      </c>
      <c r="F42" s="22">
        <v>4.7368421052631782E-3</v>
      </c>
      <c r="G42" s="23">
        <f t="shared" si="0"/>
        <v>319193.46397856815</v>
      </c>
      <c r="H42" s="23">
        <f t="shared" si="3"/>
        <v>33379.166588626671</v>
      </c>
      <c r="I42" s="22">
        <f t="shared" si="2"/>
        <v>4.9534799292198827E-4</v>
      </c>
    </row>
    <row r="43" spans="1:9">
      <c r="A43" s="15">
        <v>210057</v>
      </c>
      <c r="B43" s="15" t="s">
        <v>132</v>
      </c>
      <c r="C43" s="16">
        <v>76338049.290417254</v>
      </c>
      <c r="D43" s="17">
        <v>0.53</v>
      </c>
      <c r="E43" s="17">
        <v>0.74</v>
      </c>
      <c r="F43" s="22">
        <v>6.8421052631579167E-3</v>
      </c>
      <c r="G43" s="23">
        <f t="shared" si="0"/>
        <v>522312.96882917237</v>
      </c>
      <c r="H43" s="23">
        <f t="shared" si="3"/>
        <v>54620.077054960377</v>
      </c>
      <c r="I43" s="22">
        <f t="shared" si="2"/>
        <v>7.1550265644287111E-4</v>
      </c>
    </row>
    <row r="44" spans="1:9">
      <c r="A44" s="15">
        <v>210058</v>
      </c>
      <c r="B44" s="15" t="s">
        <v>133</v>
      </c>
      <c r="C44" s="16">
        <v>78212787.330636472</v>
      </c>
      <c r="D44" s="17">
        <v>0.61</v>
      </c>
      <c r="E44" s="17">
        <v>0.76</v>
      </c>
      <c r="F44" s="22">
        <v>7.894736842105286E-3</v>
      </c>
      <c r="G44" s="23">
        <f t="shared" si="0"/>
        <v>617469.37366292125</v>
      </c>
      <c r="H44" s="23">
        <f t="shared" si="3"/>
        <v>64570.912041775053</v>
      </c>
      <c r="I44" s="22">
        <f t="shared" si="2"/>
        <v>8.2557998820331259E-4</v>
      </c>
    </row>
    <row r="45" spans="1:9">
      <c r="A45" s="15">
        <v>210060</v>
      </c>
      <c r="B45" s="15" t="s">
        <v>134</v>
      </c>
      <c r="C45" s="16">
        <v>356396901.46731883</v>
      </c>
      <c r="D45" s="17">
        <v>0.32</v>
      </c>
      <c r="E45" s="17">
        <v>0.76</v>
      </c>
      <c r="F45" s="22">
        <v>7.894736842105286E-3</v>
      </c>
      <c r="G45" s="23">
        <f t="shared" si="0"/>
        <v>2813659.7484262097</v>
      </c>
      <c r="H45" s="23">
        <f t="shared" si="3"/>
        <v>294234.14970908628</v>
      </c>
      <c r="I45" s="22">
        <f t="shared" si="2"/>
        <v>8.255799882033127E-4</v>
      </c>
    </row>
    <row r="46" spans="1:9">
      <c r="A46" s="15">
        <v>210061</v>
      </c>
      <c r="B46" s="15" t="s">
        <v>135</v>
      </c>
      <c r="C46" s="16">
        <v>69520305.288439929</v>
      </c>
      <c r="D46" s="17">
        <v>0.52</v>
      </c>
      <c r="E46" s="17">
        <v>0.77</v>
      </c>
      <c r="F46" s="22">
        <v>8.4210526315789697E-3</v>
      </c>
      <c r="G46" s="23">
        <f t="shared" si="0"/>
        <v>585434.14979739045</v>
      </c>
      <c r="H46" s="23">
        <f t="shared" si="3"/>
        <v>61220.877674582305</v>
      </c>
      <c r="I46" s="22">
        <f t="shared" si="2"/>
        <v>8.8061865408353322E-4</v>
      </c>
    </row>
    <row r="47" spans="1:9">
      <c r="A47" s="15">
        <v>210062</v>
      </c>
      <c r="B47" s="15" t="s">
        <v>136</v>
      </c>
      <c r="C47" s="16">
        <v>29416674.305924561</v>
      </c>
      <c r="D47" s="17">
        <v>0.74</v>
      </c>
      <c r="E47" s="17">
        <v>0.78</v>
      </c>
      <c r="F47" s="22">
        <v>8.9473684210526552E-3</v>
      </c>
      <c r="G47" s="23">
        <f t="shared" si="0"/>
        <v>263201.82273722044</v>
      </c>
      <c r="H47" s="23">
        <f t="shared" si="3"/>
        <v>27523.926643327999</v>
      </c>
      <c r="I47" s="22">
        <f t="shared" si="2"/>
        <v>9.3565731996375406E-4</v>
      </c>
    </row>
    <row r="48" spans="1:9">
      <c r="A48" s="15">
        <v>210063</v>
      </c>
      <c r="B48" s="15" t="s">
        <v>137</v>
      </c>
      <c r="C48" s="16">
        <v>3734618.2392469109</v>
      </c>
      <c r="D48" s="17">
        <v>0.71</v>
      </c>
      <c r="E48" s="17">
        <v>1</v>
      </c>
      <c r="F48" s="22">
        <v>0.01</v>
      </c>
      <c r="G48" s="23">
        <f t="shared" si="0"/>
        <v>37346.182392469113</v>
      </c>
      <c r="H48" s="23">
        <f t="shared" si="3"/>
        <v>3905.4197037416875</v>
      </c>
      <c r="I48" s="22">
        <f t="shared" si="2"/>
        <v>1.045734651724193E-3</v>
      </c>
    </row>
    <row r="50" spans="6:8">
      <c r="F50" t="s">
        <v>138</v>
      </c>
      <c r="G50" s="24">
        <f>SUM(G3:G7)</f>
        <v>-1035397.7455008123</v>
      </c>
      <c r="H50" s="24">
        <f>SUM(H3:H7)</f>
        <v>-1035397.7455008123</v>
      </c>
    </row>
    <row r="51" spans="6:8">
      <c r="F51" t="s">
        <v>139</v>
      </c>
      <c r="G51" s="24">
        <f>SUM(G27:G48)</f>
        <v>9901151.7290133089</v>
      </c>
      <c r="H51" s="24">
        <f>SUM(H27:H48)</f>
        <v>1035397.7455008124</v>
      </c>
    </row>
    <row r="52" spans="6:8">
      <c r="G52">
        <f>ABS(G50/G51)</f>
        <v>0.10457346517241929</v>
      </c>
    </row>
  </sheetData>
  <mergeCells count="1">
    <mergeCell ref="A1:I1"/>
  </mergeCells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2"/>
  <sheetViews>
    <sheetView workbookViewId="0">
      <selection activeCell="I27" sqref="I27"/>
    </sheetView>
  </sheetViews>
  <sheetFormatPr defaultRowHeight="15"/>
  <cols>
    <col min="1" max="1" width="14.7109375" style="34" customWidth="1"/>
    <col min="2" max="3" width="18.42578125" style="25" customWidth="1"/>
    <col min="4" max="4" width="18" style="25" customWidth="1"/>
    <col min="257" max="257" width="14.7109375" customWidth="1"/>
    <col min="258" max="258" width="12" customWidth="1"/>
    <col min="259" max="259" width="17.28515625" customWidth="1"/>
    <col min="260" max="260" width="17" customWidth="1"/>
    <col min="513" max="513" width="14.7109375" customWidth="1"/>
    <col min="514" max="514" width="12" customWidth="1"/>
    <col min="515" max="515" width="17.28515625" customWidth="1"/>
    <col min="516" max="516" width="17" customWidth="1"/>
    <col min="769" max="769" width="14.7109375" customWidth="1"/>
    <col min="770" max="770" width="12" customWidth="1"/>
    <col min="771" max="771" width="17.28515625" customWidth="1"/>
    <col min="772" max="772" width="17" customWidth="1"/>
    <col min="1025" max="1025" width="14.7109375" customWidth="1"/>
    <col min="1026" max="1026" width="12" customWidth="1"/>
    <col min="1027" max="1027" width="17.28515625" customWidth="1"/>
    <col min="1028" max="1028" width="17" customWidth="1"/>
    <col min="1281" max="1281" width="14.7109375" customWidth="1"/>
    <col min="1282" max="1282" width="12" customWidth="1"/>
    <col min="1283" max="1283" width="17.28515625" customWidth="1"/>
    <col min="1284" max="1284" width="17" customWidth="1"/>
    <col min="1537" max="1537" width="14.7109375" customWidth="1"/>
    <col min="1538" max="1538" width="12" customWidth="1"/>
    <col min="1539" max="1539" width="17.28515625" customWidth="1"/>
    <col min="1540" max="1540" width="17" customWidth="1"/>
    <col min="1793" max="1793" width="14.7109375" customWidth="1"/>
    <col min="1794" max="1794" width="12" customWidth="1"/>
    <col min="1795" max="1795" width="17.28515625" customWidth="1"/>
    <col min="1796" max="1796" width="17" customWidth="1"/>
    <col min="2049" max="2049" width="14.7109375" customWidth="1"/>
    <col min="2050" max="2050" width="12" customWidth="1"/>
    <col min="2051" max="2051" width="17.28515625" customWidth="1"/>
    <col min="2052" max="2052" width="17" customWidth="1"/>
    <col min="2305" max="2305" width="14.7109375" customWidth="1"/>
    <col min="2306" max="2306" width="12" customWidth="1"/>
    <col min="2307" max="2307" width="17.28515625" customWidth="1"/>
    <col min="2308" max="2308" width="17" customWidth="1"/>
    <col min="2561" max="2561" width="14.7109375" customWidth="1"/>
    <col min="2562" max="2562" width="12" customWidth="1"/>
    <col min="2563" max="2563" width="17.28515625" customWidth="1"/>
    <col min="2564" max="2564" width="17" customWidth="1"/>
    <col min="2817" max="2817" width="14.7109375" customWidth="1"/>
    <col min="2818" max="2818" width="12" customWidth="1"/>
    <col min="2819" max="2819" width="17.28515625" customWidth="1"/>
    <col min="2820" max="2820" width="17" customWidth="1"/>
    <col min="3073" max="3073" width="14.7109375" customWidth="1"/>
    <col min="3074" max="3074" width="12" customWidth="1"/>
    <col min="3075" max="3075" width="17.28515625" customWidth="1"/>
    <col min="3076" max="3076" width="17" customWidth="1"/>
    <col min="3329" max="3329" width="14.7109375" customWidth="1"/>
    <col min="3330" max="3330" width="12" customWidth="1"/>
    <col min="3331" max="3331" width="17.28515625" customWidth="1"/>
    <col min="3332" max="3332" width="17" customWidth="1"/>
    <col min="3585" max="3585" width="14.7109375" customWidth="1"/>
    <col min="3586" max="3586" width="12" customWidth="1"/>
    <col min="3587" max="3587" width="17.28515625" customWidth="1"/>
    <col min="3588" max="3588" width="17" customWidth="1"/>
    <col min="3841" max="3841" width="14.7109375" customWidth="1"/>
    <col min="3842" max="3842" width="12" customWidth="1"/>
    <col min="3843" max="3843" width="17.28515625" customWidth="1"/>
    <col min="3844" max="3844" width="17" customWidth="1"/>
    <col min="4097" max="4097" width="14.7109375" customWidth="1"/>
    <col min="4098" max="4098" width="12" customWidth="1"/>
    <col min="4099" max="4099" width="17.28515625" customWidth="1"/>
    <col min="4100" max="4100" width="17" customWidth="1"/>
    <col min="4353" max="4353" width="14.7109375" customWidth="1"/>
    <col min="4354" max="4354" width="12" customWidth="1"/>
    <col min="4355" max="4355" width="17.28515625" customWidth="1"/>
    <col min="4356" max="4356" width="17" customWidth="1"/>
    <col min="4609" max="4609" width="14.7109375" customWidth="1"/>
    <col min="4610" max="4610" width="12" customWidth="1"/>
    <col min="4611" max="4611" width="17.28515625" customWidth="1"/>
    <col min="4612" max="4612" width="17" customWidth="1"/>
    <col min="4865" max="4865" width="14.7109375" customWidth="1"/>
    <col min="4866" max="4866" width="12" customWidth="1"/>
    <col min="4867" max="4867" width="17.28515625" customWidth="1"/>
    <col min="4868" max="4868" width="17" customWidth="1"/>
    <col min="5121" max="5121" width="14.7109375" customWidth="1"/>
    <col min="5122" max="5122" width="12" customWidth="1"/>
    <col min="5123" max="5123" width="17.28515625" customWidth="1"/>
    <col min="5124" max="5124" width="17" customWidth="1"/>
    <col min="5377" max="5377" width="14.7109375" customWidth="1"/>
    <col min="5378" max="5378" width="12" customWidth="1"/>
    <col min="5379" max="5379" width="17.28515625" customWidth="1"/>
    <col min="5380" max="5380" width="17" customWidth="1"/>
    <col min="5633" max="5633" width="14.7109375" customWidth="1"/>
    <col min="5634" max="5634" width="12" customWidth="1"/>
    <col min="5635" max="5635" width="17.28515625" customWidth="1"/>
    <col min="5636" max="5636" width="17" customWidth="1"/>
    <col min="5889" max="5889" width="14.7109375" customWidth="1"/>
    <col min="5890" max="5890" width="12" customWidth="1"/>
    <col min="5891" max="5891" width="17.28515625" customWidth="1"/>
    <col min="5892" max="5892" width="17" customWidth="1"/>
    <col min="6145" max="6145" width="14.7109375" customWidth="1"/>
    <col min="6146" max="6146" width="12" customWidth="1"/>
    <col min="6147" max="6147" width="17.28515625" customWidth="1"/>
    <col min="6148" max="6148" width="17" customWidth="1"/>
    <col min="6401" max="6401" width="14.7109375" customWidth="1"/>
    <col min="6402" max="6402" width="12" customWidth="1"/>
    <col min="6403" max="6403" width="17.28515625" customWidth="1"/>
    <col min="6404" max="6404" width="17" customWidth="1"/>
    <col min="6657" max="6657" width="14.7109375" customWidth="1"/>
    <col min="6658" max="6658" width="12" customWidth="1"/>
    <col min="6659" max="6659" width="17.28515625" customWidth="1"/>
    <col min="6660" max="6660" width="17" customWidth="1"/>
    <col min="6913" max="6913" width="14.7109375" customWidth="1"/>
    <col min="6914" max="6914" width="12" customWidth="1"/>
    <col min="6915" max="6915" width="17.28515625" customWidth="1"/>
    <col min="6916" max="6916" width="17" customWidth="1"/>
    <col min="7169" max="7169" width="14.7109375" customWidth="1"/>
    <col min="7170" max="7170" width="12" customWidth="1"/>
    <col min="7171" max="7171" width="17.28515625" customWidth="1"/>
    <col min="7172" max="7172" width="17" customWidth="1"/>
    <col min="7425" max="7425" width="14.7109375" customWidth="1"/>
    <col min="7426" max="7426" width="12" customWidth="1"/>
    <col min="7427" max="7427" width="17.28515625" customWidth="1"/>
    <col min="7428" max="7428" width="17" customWidth="1"/>
    <col min="7681" max="7681" width="14.7109375" customWidth="1"/>
    <col min="7682" max="7682" width="12" customWidth="1"/>
    <col min="7683" max="7683" width="17.28515625" customWidth="1"/>
    <col min="7684" max="7684" width="17" customWidth="1"/>
    <col min="7937" max="7937" width="14.7109375" customWidth="1"/>
    <col min="7938" max="7938" width="12" customWidth="1"/>
    <col min="7939" max="7939" width="17.28515625" customWidth="1"/>
    <col min="7940" max="7940" width="17" customWidth="1"/>
    <col min="8193" max="8193" width="14.7109375" customWidth="1"/>
    <col min="8194" max="8194" width="12" customWidth="1"/>
    <col min="8195" max="8195" width="17.28515625" customWidth="1"/>
    <col min="8196" max="8196" width="17" customWidth="1"/>
    <col min="8449" max="8449" width="14.7109375" customWidth="1"/>
    <col min="8450" max="8450" width="12" customWidth="1"/>
    <col min="8451" max="8451" width="17.28515625" customWidth="1"/>
    <col min="8452" max="8452" width="17" customWidth="1"/>
    <col min="8705" max="8705" width="14.7109375" customWidth="1"/>
    <col min="8706" max="8706" width="12" customWidth="1"/>
    <col min="8707" max="8707" width="17.28515625" customWidth="1"/>
    <col min="8708" max="8708" width="17" customWidth="1"/>
    <col min="8961" max="8961" width="14.7109375" customWidth="1"/>
    <col min="8962" max="8962" width="12" customWidth="1"/>
    <col min="8963" max="8963" width="17.28515625" customWidth="1"/>
    <col min="8964" max="8964" width="17" customWidth="1"/>
    <col min="9217" max="9217" width="14.7109375" customWidth="1"/>
    <col min="9218" max="9218" width="12" customWidth="1"/>
    <col min="9219" max="9219" width="17.28515625" customWidth="1"/>
    <col min="9220" max="9220" width="17" customWidth="1"/>
    <col min="9473" max="9473" width="14.7109375" customWidth="1"/>
    <col min="9474" max="9474" width="12" customWidth="1"/>
    <col min="9475" max="9475" width="17.28515625" customWidth="1"/>
    <col min="9476" max="9476" width="17" customWidth="1"/>
    <col min="9729" max="9729" width="14.7109375" customWidth="1"/>
    <col min="9730" max="9730" width="12" customWidth="1"/>
    <col min="9731" max="9731" width="17.28515625" customWidth="1"/>
    <col min="9732" max="9732" width="17" customWidth="1"/>
    <col min="9985" max="9985" width="14.7109375" customWidth="1"/>
    <col min="9986" max="9986" width="12" customWidth="1"/>
    <col min="9987" max="9987" width="17.28515625" customWidth="1"/>
    <col min="9988" max="9988" width="17" customWidth="1"/>
    <col min="10241" max="10241" width="14.7109375" customWidth="1"/>
    <col min="10242" max="10242" width="12" customWidth="1"/>
    <col min="10243" max="10243" width="17.28515625" customWidth="1"/>
    <col min="10244" max="10244" width="17" customWidth="1"/>
    <col min="10497" max="10497" width="14.7109375" customWidth="1"/>
    <col min="10498" max="10498" width="12" customWidth="1"/>
    <col min="10499" max="10499" width="17.28515625" customWidth="1"/>
    <col min="10500" max="10500" width="17" customWidth="1"/>
    <col min="10753" max="10753" width="14.7109375" customWidth="1"/>
    <col min="10754" max="10754" width="12" customWidth="1"/>
    <col min="10755" max="10755" width="17.28515625" customWidth="1"/>
    <col min="10756" max="10756" width="17" customWidth="1"/>
    <col min="11009" max="11009" width="14.7109375" customWidth="1"/>
    <col min="11010" max="11010" width="12" customWidth="1"/>
    <col min="11011" max="11011" width="17.28515625" customWidth="1"/>
    <col min="11012" max="11012" width="17" customWidth="1"/>
    <col min="11265" max="11265" width="14.7109375" customWidth="1"/>
    <col min="11266" max="11266" width="12" customWidth="1"/>
    <col min="11267" max="11267" width="17.28515625" customWidth="1"/>
    <col min="11268" max="11268" width="17" customWidth="1"/>
    <col min="11521" max="11521" width="14.7109375" customWidth="1"/>
    <col min="11522" max="11522" width="12" customWidth="1"/>
    <col min="11523" max="11523" width="17.28515625" customWidth="1"/>
    <col min="11524" max="11524" width="17" customWidth="1"/>
    <col min="11777" max="11777" width="14.7109375" customWidth="1"/>
    <col min="11778" max="11778" width="12" customWidth="1"/>
    <col min="11779" max="11779" width="17.28515625" customWidth="1"/>
    <col min="11780" max="11780" width="17" customWidth="1"/>
    <col min="12033" max="12033" width="14.7109375" customWidth="1"/>
    <col min="12034" max="12034" width="12" customWidth="1"/>
    <col min="12035" max="12035" width="17.28515625" customWidth="1"/>
    <col min="12036" max="12036" width="17" customWidth="1"/>
    <col min="12289" max="12289" width="14.7109375" customWidth="1"/>
    <col min="12290" max="12290" width="12" customWidth="1"/>
    <col min="12291" max="12291" width="17.28515625" customWidth="1"/>
    <col min="12292" max="12292" width="17" customWidth="1"/>
    <col min="12545" max="12545" width="14.7109375" customWidth="1"/>
    <col min="12546" max="12546" width="12" customWidth="1"/>
    <col min="12547" max="12547" width="17.28515625" customWidth="1"/>
    <col min="12548" max="12548" width="17" customWidth="1"/>
    <col min="12801" max="12801" width="14.7109375" customWidth="1"/>
    <col min="12802" max="12802" width="12" customWidth="1"/>
    <col min="12803" max="12803" width="17.28515625" customWidth="1"/>
    <col min="12804" max="12804" width="17" customWidth="1"/>
    <col min="13057" max="13057" width="14.7109375" customWidth="1"/>
    <col min="13058" max="13058" width="12" customWidth="1"/>
    <col min="13059" max="13059" width="17.28515625" customWidth="1"/>
    <col min="13060" max="13060" width="17" customWidth="1"/>
    <col min="13313" max="13313" width="14.7109375" customWidth="1"/>
    <col min="13314" max="13314" width="12" customWidth="1"/>
    <col min="13315" max="13315" width="17.28515625" customWidth="1"/>
    <col min="13316" max="13316" width="17" customWidth="1"/>
    <col min="13569" max="13569" width="14.7109375" customWidth="1"/>
    <col min="13570" max="13570" width="12" customWidth="1"/>
    <col min="13571" max="13571" width="17.28515625" customWidth="1"/>
    <col min="13572" max="13572" width="17" customWidth="1"/>
    <col min="13825" max="13825" width="14.7109375" customWidth="1"/>
    <col min="13826" max="13826" width="12" customWidth="1"/>
    <col min="13827" max="13827" width="17.28515625" customWidth="1"/>
    <col min="13828" max="13828" width="17" customWidth="1"/>
    <col min="14081" max="14081" width="14.7109375" customWidth="1"/>
    <col min="14082" max="14082" width="12" customWidth="1"/>
    <col min="14083" max="14083" width="17.28515625" customWidth="1"/>
    <col min="14084" max="14084" width="17" customWidth="1"/>
    <col min="14337" max="14337" width="14.7109375" customWidth="1"/>
    <col min="14338" max="14338" width="12" customWidth="1"/>
    <col min="14339" max="14339" width="17.28515625" customWidth="1"/>
    <col min="14340" max="14340" width="17" customWidth="1"/>
    <col min="14593" max="14593" width="14.7109375" customWidth="1"/>
    <col min="14594" max="14594" width="12" customWidth="1"/>
    <col min="14595" max="14595" width="17.28515625" customWidth="1"/>
    <col min="14596" max="14596" width="17" customWidth="1"/>
    <col min="14849" max="14849" width="14.7109375" customWidth="1"/>
    <col min="14850" max="14850" width="12" customWidth="1"/>
    <col min="14851" max="14851" width="17.28515625" customWidth="1"/>
    <col min="14852" max="14852" width="17" customWidth="1"/>
    <col min="15105" max="15105" width="14.7109375" customWidth="1"/>
    <col min="15106" max="15106" width="12" customWidth="1"/>
    <col min="15107" max="15107" width="17.28515625" customWidth="1"/>
    <col min="15108" max="15108" width="17" customWidth="1"/>
    <col min="15361" max="15361" width="14.7109375" customWidth="1"/>
    <col min="15362" max="15362" width="12" customWidth="1"/>
    <col min="15363" max="15363" width="17.28515625" customWidth="1"/>
    <col min="15364" max="15364" width="17" customWidth="1"/>
    <col min="15617" max="15617" width="14.7109375" customWidth="1"/>
    <col min="15618" max="15618" width="12" customWidth="1"/>
    <col min="15619" max="15619" width="17.28515625" customWidth="1"/>
    <col min="15620" max="15620" width="17" customWidth="1"/>
    <col min="15873" max="15873" width="14.7109375" customWidth="1"/>
    <col min="15874" max="15874" width="12" customWidth="1"/>
    <col min="15875" max="15875" width="17.28515625" customWidth="1"/>
    <col min="15876" max="15876" width="17" customWidth="1"/>
    <col min="16129" max="16129" width="14.7109375" customWidth="1"/>
    <col min="16130" max="16130" width="12" customWidth="1"/>
    <col min="16131" max="16131" width="17.28515625" customWidth="1"/>
    <col min="16132" max="16132" width="17" customWidth="1"/>
  </cols>
  <sheetData>
    <row r="1" spans="1:4" ht="21" customHeight="1">
      <c r="A1" s="43" t="s">
        <v>152</v>
      </c>
      <c r="B1" s="43"/>
      <c r="C1" s="43"/>
      <c r="D1" s="43"/>
    </row>
    <row r="2" spans="1:4" ht="18.600000000000001" customHeight="1">
      <c r="A2" s="44" t="s">
        <v>149</v>
      </c>
      <c r="B2" s="44"/>
      <c r="C2" s="44"/>
      <c r="D2" s="44"/>
    </row>
    <row r="3" spans="1:4" ht="34.5" customHeight="1">
      <c r="A3" s="45" t="s">
        <v>140</v>
      </c>
      <c r="B3" s="46"/>
      <c r="C3" s="26" t="s">
        <v>141</v>
      </c>
      <c r="D3" s="26" t="s">
        <v>142</v>
      </c>
    </row>
    <row r="4" spans="1:4" ht="30" customHeight="1">
      <c r="A4" s="27" t="s">
        <v>143</v>
      </c>
      <c r="B4" s="28">
        <v>0.17</v>
      </c>
      <c r="C4" s="29">
        <f>'[1]1.Payment Scale-'!C5</f>
        <v>-0.04</v>
      </c>
      <c r="D4" s="29">
        <f>'[1]1.Payment Scale-'!D5</f>
        <v>-0.01</v>
      </c>
    </row>
    <row r="5" spans="1:4" ht="13.5" customHeight="1">
      <c r="A5" s="30"/>
      <c r="B5" s="31">
        <f>B4+0.01</f>
        <v>0.18000000000000002</v>
      </c>
      <c r="C5" s="18">
        <f t="shared" ref="C5:C38" si="0">$C$4- ((B5-$B$4)*($C$4/($C$69-$B$4)))</f>
        <v>-3.8823529411764708E-2</v>
      </c>
      <c r="D5" s="18">
        <f t="shared" ref="D5:D33" si="1">$D$4- ((B5-$B$4)*($D$4/($D$69-$B$4)))</f>
        <v>-9.655172413793104E-3</v>
      </c>
    </row>
    <row r="6" spans="1:4" ht="13.5" customHeight="1">
      <c r="A6" s="30"/>
      <c r="B6" s="31">
        <f t="shared" ref="B6:B62" si="2">B5+0.01</f>
        <v>0.19000000000000003</v>
      </c>
      <c r="C6" s="18">
        <f t="shared" si="0"/>
        <v>-3.7647058823529408E-2</v>
      </c>
      <c r="D6" s="18">
        <f t="shared" si="1"/>
        <v>-9.3103448275862061E-3</v>
      </c>
    </row>
    <row r="7" spans="1:4" ht="13.5" customHeight="1">
      <c r="A7" s="30"/>
      <c r="B7" s="31">
        <f t="shared" si="2"/>
        <v>0.20000000000000004</v>
      </c>
      <c r="C7" s="18">
        <f t="shared" si="0"/>
        <v>-3.6470588235294116E-2</v>
      </c>
      <c r="D7" s="18">
        <f t="shared" si="1"/>
        <v>-8.9655172413793099E-3</v>
      </c>
    </row>
    <row r="8" spans="1:4" ht="13.5" customHeight="1">
      <c r="A8" s="30"/>
      <c r="B8" s="31">
        <f t="shared" si="2"/>
        <v>0.21000000000000005</v>
      </c>
      <c r="C8" s="18">
        <f t="shared" si="0"/>
        <v>-3.5294117647058823E-2</v>
      </c>
      <c r="D8" s="18">
        <f t="shared" si="1"/>
        <v>-8.6206896551724137E-3</v>
      </c>
    </row>
    <row r="9" spans="1:4" ht="13.5" customHeight="1">
      <c r="A9" s="30"/>
      <c r="B9" s="31">
        <f t="shared" si="2"/>
        <v>0.22000000000000006</v>
      </c>
      <c r="C9" s="18">
        <f t="shared" si="0"/>
        <v>-3.4117647058823523E-2</v>
      </c>
      <c r="D9" s="18">
        <f t="shared" si="1"/>
        <v>-8.2758620689655157E-3</v>
      </c>
    </row>
    <row r="10" spans="1:4" ht="13.5" customHeight="1">
      <c r="A10" s="30"/>
      <c r="B10" s="31">
        <f t="shared" si="2"/>
        <v>0.23000000000000007</v>
      </c>
      <c r="C10" s="18">
        <f t="shared" si="0"/>
        <v>-3.2941176470588231E-2</v>
      </c>
      <c r="D10" s="18">
        <f t="shared" si="1"/>
        <v>-7.9310344827586195E-3</v>
      </c>
    </row>
    <row r="11" spans="1:4" ht="13.5" customHeight="1">
      <c r="A11" s="30"/>
      <c r="B11" s="31">
        <f t="shared" si="2"/>
        <v>0.24000000000000007</v>
      </c>
      <c r="C11" s="18">
        <f t="shared" si="0"/>
        <v>-3.1764705882352931E-2</v>
      </c>
      <c r="D11" s="18">
        <f t="shared" si="1"/>
        <v>-7.5862068965517216E-3</v>
      </c>
    </row>
    <row r="12" spans="1:4" ht="13.5" customHeight="1">
      <c r="A12" s="30"/>
      <c r="B12" s="31">
        <f t="shared" si="2"/>
        <v>0.25000000000000006</v>
      </c>
      <c r="C12" s="18">
        <f t="shared" si="0"/>
        <v>-3.0588235294117642E-2</v>
      </c>
      <c r="D12" s="18">
        <f t="shared" si="1"/>
        <v>-7.2413793103448263E-3</v>
      </c>
    </row>
    <row r="13" spans="1:4" ht="13.5" customHeight="1">
      <c r="A13" s="30"/>
      <c r="B13" s="31">
        <f t="shared" si="2"/>
        <v>0.26000000000000006</v>
      </c>
      <c r="C13" s="18">
        <f t="shared" si="0"/>
        <v>-2.9411764705882346E-2</v>
      </c>
      <c r="D13" s="18">
        <f t="shared" si="1"/>
        <v>-6.8965517241379292E-3</v>
      </c>
    </row>
    <row r="14" spans="1:4" ht="13.5" customHeight="1">
      <c r="A14" s="30"/>
      <c r="B14" s="31">
        <f t="shared" si="2"/>
        <v>0.27000000000000007</v>
      </c>
      <c r="C14" s="18">
        <f t="shared" si="0"/>
        <v>-2.8235294117647053E-2</v>
      </c>
      <c r="D14" s="18">
        <f t="shared" si="1"/>
        <v>-6.551724137931033E-3</v>
      </c>
    </row>
    <row r="15" spans="1:4" ht="13.5" customHeight="1">
      <c r="A15" s="30"/>
      <c r="B15" s="31">
        <f t="shared" si="2"/>
        <v>0.28000000000000008</v>
      </c>
      <c r="C15" s="18">
        <f t="shared" si="0"/>
        <v>-2.7058823529411757E-2</v>
      </c>
      <c r="D15" s="18">
        <f t="shared" si="1"/>
        <v>-6.2068965517241359E-3</v>
      </c>
    </row>
    <row r="16" spans="1:4" ht="13.5" customHeight="1">
      <c r="A16" s="30"/>
      <c r="B16" s="31">
        <f t="shared" si="2"/>
        <v>0.29000000000000009</v>
      </c>
      <c r="C16" s="18">
        <f t="shared" si="0"/>
        <v>-2.5882352941176461E-2</v>
      </c>
      <c r="D16" s="18">
        <f t="shared" si="1"/>
        <v>-5.8620689655172389E-3</v>
      </c>
    </row>
    <row r="17" spans="1:4" ht="13.5" customHeight="1">
      <c r="A17" s="30"/>
      <c r="B17" s="31">
        <f t="shared" si="2"/>
        <v>0.3000000000000001</v>
      </c>
      <c r="C17" s="18">
        <f t="shared" si="0"/>
        <v>-2.4705882352941168E-2</v>
      </c>
      <c r="D17" s="18">
        <f t="shared" si="1"/>
        <v>-5.5172413793103418E-3</v>
      </c>
    </row>
    <row r="18" spans="1:4" ht="13.5" customHeight="1">
      <c r="A18" s="30"/>
      <c r="B18" s="31">
        <f t="shared" si="2"/>
        <v>0.31000000000000011</v>
      </c>
      <c r="C18" s="18">
        <f t="shared" si="0"/>
        <v>-2.3529411764705872E-2</v>
      </c>
      <c r="D18" s="18">
        <f t="shared" si="1"/>
        <v>-5.1724137931034456E-3</v>
      </c>
    </row>
    <row r="19" spans="1:4" ht="13.5" customHeight="1">
      <c r="A19" s="30"/>
      <c r="B19" s="31">
        <f t="shared" si="2"/>
        <v>0.32000000000000012</v>
      </c>
      <c r="C19" s="18">
        <f t="shared" si="0"/>
        <v>-2.2352941176470575E-2</v>
      </c>
      <c r="D19" s="18">
        <f t="shared" si="1"/>
        <v>-4.8275862068965485E-3</v>
      </c>
    </row>
    <row r="20" spans="1:4" ht="13.5" customHeight="1">
      <c r="A20" s="30"/>
      <c r="B20" s="31">
        <f t="shared" si="2"/>
        <v>0.33000000000000013</v>
      </c>
      <c r="C20" s="18">
        <f t="shared" si="0"/>
        <v>-2.1176470588235279E-2</v>
      </c>
      <c r="D20" s="18">
        <f t="shared" si="1"/>
        <v>-4.4827586206896515E-3</v>
      </c>
    </row>
    <row r="21" spans="1:4" ht="13.5" customHeight="1">
      <c r="A21" s="30"/>
      <c r="B21" s="31">
        <f t="shared" si="2"/>
        <v>0.34000000000000014</v>
      </c>
      <c r="C21" s="18">
        <f t="shared" si="0"/>
        <v>-1.9999999999999983E-2</v>
      </c>
      <c r="D21" s="18">
        <f t="shared" si="1"/>
        <v>-4.1379310344827544E-3</v>
      </c>
    </row>
    <row r="22" spans="1:4" ht="13.5" customHeight="1">
      <c r="A22" s="30"/>
      <c r="B22" s="31">
        <f t="shared" si="2"/>
        <v>0.35000000000000014</v>
      </c>
      <c r="C22" s="18">
        <f t="shared" si="0"/>
        <v>-1.882352941176469E-2</v>
      </c>
      <c r="D22" s="18">
        <f t="shared" si="1"/>
        <v>-3.7931034482758582E-3</v>
      </c>
    </row>
    <row r="23" spans="1:4" ht="13.5" customHeight="1">
      <c r="A23" s="30"/>
      <c r="B23" s="31">
        <f t="shared" si="2"/>
        <v>0.36000000000000015</v>
      </c>
      <c r="C23" s="18">
        <f t="shared" si="0"/>
        <v>-1.7647058823529394E-2</v>
      </c>
      <c r="D23" s="18">
        <f t="shared" si="1"/>
        <v>-3.4482758620689611E-3</v>
      </c>
    </row>
    <row r="24" spans="1:4" ht="13.5" customHeight="1">
      <c r="A24" s="30"/>
      <c r="B24" s="31">
        <f t="shared" si="2"/>
        <v>0.37000000000000016</v>
      </c>
      <c r="C24" s="18">
        <f t="shared" si="0"/>
        <v>-1.6470588235294098E-2</v>
      </c>
      <c r="D24" s="18">
        <f t="shared" si="1"/>
        <v>-3.1034482758620641E-3</v>
      </c>
    </row>
    <row r="25" spans="1:4" ht="13.5" customHeight="1">
      <c r="A25" s="30"/>
      <c r="B25" s="31">
        <f t="shared" si="2"/>
        <v>0.38000000000000017</v>
      </c>
      <c r="C25" s="18">
        <f t="shared" si="0"/>
        <v>-1.5294117647058802E-2</v>
      </c>
      <c r="D25" s="18">
        <f t="shared" si="1"/>
        <v>-2.758620689655167E-3</v>
      </c>
    </row>
    <row r="26" spans="1:4" ht="13.5" customHeight="1">
      <c r="A26" s="30"/>
      <c r="B26" s="31">
        <f t="shared" si="2"/>
        <v>0.39000000000000018</v>
      </c>
      <c r="C26" s="18">
        <f t="shared" si="0"/>
        <v>-1.4117647058823509E-2</v>
      </c>
      <c r="D26" s="18">
        <f t="shared" si="1"/>
        <v>-2.4137931034482708E-3</v>
      </c>
    </row>
    <row r="27" spans="1:4" ht="13.5" customHeight="1">
      <c r="A27" s="30"/>
      <c r="B27" s="31">
        <f t="shared" si="2"/>
        <v>0.40000000000000019</v>
      </c>
      <c r="C27" s="18">
        <f t="shared" si="0"/>
        <v>-1.2941176470588213E-2</v>
      </c>
      <c r="D27" s="18">
        <f t="shared" si="1"/>
        <v>-2.0689655172413737E-3</v>
      </c>
    </row>
    <row r="28" spans="1:4" ht="13.5" customHeight="1">
      <c r="A28" s="30"/>
      <c r="B28" s="31">
        <f t="shared" si="2"/>
        <v>0.4100000000000002</v>
      </c>
      <c r="C28" s="18">
        <f t="shared" si="0"/>
        <v>-1.1764705882352917E-2</v>
      </c>
      <c r="D28" s="18">
        <f t="shared" si="1"/>
        <v>-1.7241379310344775E-3</v>
      </c>
    </row>
    <row r="29" spans="1:4" ht="13.5" customHeight="1">
      <c r="A29" s="30"/>
      <c r="B29" s="31">
        <f t="shared" si="2"/>
        <v>0.42000000000000021</v>
      </c>
      <c r="C29" s="18">
        <f t="shared" si="0"/>
        <v>-1.0588235294117617E-2</v>
      </c>
      <c r="D29" s="18">
        <f t="shared" si="1"/>
        <v>-1.3793103448275796E-3</v>
      </c>
    </row>
    <row r="30" spans="1:4" ht="13.5" customHeight="1">
      <c r="A30" s="30"/>
      <c r="B30" s="31">
        <f t="shared" si="2"/>
        <v>0.43000000000000022</v>
      </c>
      <c r="C30" s="18">
        <f t="shared" si="0"/>
        <v>-9.4117647058823244E-3</v>
      </c>
      <c r="D30" s="18">
        <f t="shared" si="1"/>
        <v>-1.0344827586206817E-3</v>
      </c>
    </row>
    <row r="31" spans="1:4" ht="13.5" customHeight="1">
      <c r="A31" s="30"/>
      <c r="B31" s="31">
        <f t="shared" si="2"/>
        <v>0.44000000000000022</v>
      </c>
      <c r="C31" s="18">
        <f t="shared" si="0"/>
        <v>-8.2352941176470282E-3</v>
      </c>
      <c r="D31" s="18">
        <f t="shared" si="1"/>
        <v>-6.8965517241378546E-4</v>
      </c>
    </row>
    <row r="32" spans="1:4" ht="13.5" customHeight="1">
      <c r="A32" s="30"/>
      <c r="B32" s="31">
        <f t="shared" si="2"/>
        <v>0.45000000000000023</v>
      </c>
      <c r="C32" s="18">
        <f t="shared" si="0"/>
        <v>-7.0588235294117355E-3</v>
      </c>
      <c r="D32" s="18">
        <f t="shared" si="1"/>
        <v>-3.4482758620688753E-4</v>
      </c>
    </row>
    <row r="33" spans="1:4" ht="13.5" customHeight="1">
      <c r="A33" s="30"/>
      <c r="B33" s="31">
        <f t="shared" si="2"/>
        <v>0.46000000000000024</v>
      </c>
      <c r="C33" s="18">
        <f t="shared" si="0"/>
        <v>-5.8823529411764358E-3</v>
      </c>
      <c r="D33" s="21">
        <f t="shared" si="1"/>
        <v>0</v>
      </c>
    </row>
    <row r="34" spans="1:4" ht="13.5" customHeight="1">
      <c r="A34" s="30"/>
      <c r="B34" s="31">
        <f t="shared" si="2"/>
        <v>0.47000000000000025</v>
      </c>
      <c r="C34" s="18">
        <f t="shared" si="0"/>
        <v>-4.7058823529411431E-3</v>
      </c>
      <c r="D34" s="21">
        <v>0</v>
      </c>
    </row>
    <row r="35" spans="1:4" ht="13.5" customHeight="1">
      <c r="A35" s="30"/>
      <c r="B35" s="31">
        <f t="shared" si="2"/>
        <v>0.48000000000000026</v>
      </c>
      <c r="C35" s="18">
        <f t="shared" si="0"/>
        <v>-3.5294117647058504E-3</v>
      </c>
      <c r="D35" s="21">
        <v>0</v>
      </c>
    </row>
    <row r="36" spans="1:4" ht="13.5" customHeight="1">
      <c r="A36" s="30"/>
      <c r="B36" s="31">
        <f t="shared" si="2"/>
        <v>0.49000000000000027</v>
      </c>
      <c r="C36" s="18">
        <f t="shared" si="0"/>
        <v>-2.3529411764705507E-3</v>
      </c>
      <c r="D36" s="21">
        <v>0</v>
      </c>
    </row>
    <row r="37" spans="1:4" ht="13.5" customHeight="1">
      <c r="A37" s="30"/>
      <c r="B37" s="31">
        <f t="shared" si="2"/>
        <v>0.50000000000000022</v>
      </c>
      <c r="C37" s="18">
        <f t="shared" si="0"/>
        <v>-1.1764705882352719E-3</v>
      </c>
      <c r="D37" s="21">
        <v>0</v>
      </c>
    </row>
    <row r="38" spans="1:4" ht="13.5" customHeight="1">
      <c r="A38" s="30"/>
      <c r="B38" s="31">
        <f t="shared" si="2"/>
        <v>0.51000000000000023</v>
      </c>
      <c r="C38" s="21">
        <f t="shared" si="0"/>
        <v>0</v>
      </c>
      <c r="D38" s="21">
        <v>0</v>
      </c>
    </row>
    <row r="39" spans="1:4" ht="13.5" customHeight="1">
      <c r="A39" s="30"/>
      <c r="B39" s="31">
        <f t="shared" si="2"/>
        <v>0.52000000000000024</v>
      </c>
      <c r="C39" s="21">
        <v>0</v>
      </c>
      <c r="D39" s="21">
        <v>0</v>
      </c>
    </row>
    <row r="40" spans="1:4" ht="13.5" customHeight="1">
      <c r="A40" s="30"/>
      <c r="B40" s="31">
        <f t="shared" si="2"/>
        <v>0.53000000000000025</v>
      </c>
      <c r="C40" s="21">
        <v>0</v>
      </c>
      <c r="D40" s="21">
        <v>0</v>
      </c>
    </row>
    <row r="41" spans="1:4" ht="13.5" customHeight="1">
      <c r="A41" s="30"/>
      <c r="B41" s="31">
        <f t="shared" si="2"/>
        <v>0.54000000000000026</v>
      </c>
      <c r="C41" s="21">
        <v>0</v>
      </c>
      <c r="D41" s="21">
        <v>0</v>
      </c>
    </row>
    <row r="42" spans="1:4" ht="13.5" customHeight="1">
      <c r="A42" s="30"/>
      <c r="B42" s="31">
        <f t="shared" si="2"/>
        <v>0.55000000000000027</v>
      </c>
      <c r="C42" s="21">
        <v>0</v>
      </c>
      <c r="D42" s="21">
        <v>0</v>
      </c>
    </row>
    <row r="43" spans="1:4" ht="13.5" customHeight="1">
      <c r="A43" s="30"/>
      <c r="B43" s="31">
        <f t="shared" si="2"/>
        <v>0.56000000000000028</v>
      </c>
      <c r="C43" s="21">
        <v>0</v>
      </c>
      <c r="D43" s="21">
        <v>0</v>
      </c>
    </row>
    <row r="44" spans="1:4" ht="13.5" customHeight="1">
      <c r="A44" s="30"/>
      <c r="B44" s="31">
        <f t="shared" si="2"/>
        <v>0.57000000000000028</v>
      </c>
      <c r="C44" s="21">
        <v>0</v>
      </c>
      <c r="D44" s="21">
        <v>0</v>
      </c>
    </row>
    <row r="45" spans="1:4" ht="13.5" customHeight="1">
      <c r="A45" s="30"/>
      <c r="B45" s="31">
        <f t="shared" si="2"/>
        <v>0.58000000000000029</v>
      </c>
      <c r="C45" s="21">
        <v>0</v>
      </c>
      <c r="D45" s="21">
        <v>0</v>
      </c>
    </row>
    <row r="46" spans="1:4" ht="13.5" customHeight="1">
      <c r="A46" s="30"/>
      <c r="B46" s="31">
        <f t="shared" si="2"/>
        <v>0.5900000000000003</v>
      </c>
      <c r="C46" s="21">
        <v>0</v>
      </c>
      <c r="D46" s="21">
        <v>0</v>
      </c>
    </row>
    <row r="47" spans="1:4" ht="13.5" customHeight="1">
      <c r="A47" s="30"/>
      <c r="B47" s="31">
        <f t="shared" si="2"/>
        <v>0.60000000000000031</v>
      </c>
      <c r="C47" s="21">
        <v>0</v>
      </c>
      <c r="D47" s="21">
        <v>0</v>
      </c>
    </row>
    <row r="48" spans="1:4" ht="13.5" customHeight="1">
      <c r="A48" s="30"/>
      <c r="B48" s="31">
        <f t="shared" si="2"/>
        <v>0.61000000000000032</v>
      </c>
      <c r="C48" s="21">
        <v>0</v>
      </c>
      <c r="D48" s="21">
        <f>$D$67- ((B48-$B$67)*($D$67/($D$70-$B$67)))</f>
        <v>1.7347234759768071E-17</v>
      </c>
    </row>
    <row r="49" spans="1:4" ht="13.5" customHeight="1">
      <c r="A49" s="30"/>
      <c r="B49" s="31">
        <f t="shared" si="2"/>
        <v>0.62000000000000033</v>
      </c>
      <c r="C49" s="21">
        <v>0</v>
      </c>
      <c r="D49" s="22">
        <f>$D$67- ((B49-$B$67)*($D$67/($D$70-$B$67)))</f>
        <v>5.2631578947370285E-4</v>
      </c>
    </row>
    <row r="50" spans="1:4" ht="13.5" customHeight="1">
      <c r="A50" s="30"/>
      <c r="B50" s="31">
        <f t="shared" si="2"/>
        <v>0.63000000000000034</v>
      </c>
      <c r="C50" s="21">
        <v>0</v>
      </c>
      <c r="D50" s="22">
        <f>$D$67- ((B50-$B$67)*($D$67/($D$70-$B$67)))</f>
        <v>1.0526315789473866E-3</v>
      </c>
    </row>
    <row r="51" spans="1:4" ht="13.5" customHeight="1">
      <c r="A51" s="30"/>
      <c r="B51" s="31">
        <f t="shared" si="2"/>
        <v>0.64000000000000035</v>
      </c>
      <c r="C51" s="21">
        <v>0</v>
      </c>
      <c r="D51" s="22">
        <f t="shared" ref="D51:D62" si="3">$D$67- ((B51-$B$67)*($D$67/($D$70-$B$67)))</f>
        <v>1.5789473684210721E-3</v>
      </c>
    </row>
    <row r="52" spans="1:4" ht="13.5" customHeight="1">
      <c r="A52" s="30"/>
      <c r="B52" s="31">
        <f t="shared" si="2"/>
        <v>0.65000000000000036</v>
      </c>
      <c r="C52" s="21">
        <v>0</v>
      </c>
      <c r="D52" s="22">
        <f t="shared" si="3"/>
        <v>2.1052631578947559E-3</v>
      </c>
    </row>
    <row r="53" spans="1:4" ht="13.5" customHeight="1">
      <c r="A53" s="30"/>
      <c r="B53" s="31">
        <f t="shared" si="2"/>
        <v>0.66000000000000036</v>
      </c>
      <c r="C53" s="21">
        <v>0</v>
      </c>
      <c r="D53" s="22">
        <f t="shared" si="3"/>
        <v>2.6315789473684405E-3</v>
      </c>
    </row>
    <row r="54" spans="1:4" ht="13.5" customHeight="1">
      <c r="A54" s="30"/>
      <c r="B54" s="31">
        <f t="shared" si="2"/>
        <v>0.67000000000000037</v>
      </c>
      <c r="C54" s="21">
        <v>0</v>
      </c>
      <c r="D54" s="22">
        <f t="shared" si="3"/>
        <v>3.1578947368421251E-3</v>
      </c>
    </row>
    <row r="55" spans="1:4" ht="13.5" customHeight="1">
      <c r="A55" s="30"/>
      <c r="B55" s="31">
        <f t="shared" si="2"/>
        <v>0.68000000000000038</v>
      </c>
      <c r="C55" s="21">
        <v>0</v>
      </c>
      <c r="D55" s="22">
        <f t="shared" si="3"/>
        <v>3.6842105263158098E-3</v>
      </c>
    </row>
    <row r="56" spans="1:4" ht="13.5" customHeight="1">
      <c r="A56" s="30"/>
      <c r="B56" s="31">
        <f t="shared" si="2"/>
        <v>0.69000000000000039</v>
      </c>
      <c r="C56" s="21">
        <v>0</v>
      </c>
      <c r="D56" s="22">
        <f t="shared" si="3"/>
        <v>4.2105263157894935E-3</v>
      </c>
    </row>
    <row r="57" spans="1:4" ht="13.5" customHeight="1">
      <c r="A57" s="30"/>
      <c r="B57" s="31">
        <f t="shared" si="2"/>
        <v>0.7000000000000004</v>
      </c>
      <c r="C57" s="21">
        <v>0</v>
      </c>
      <c r="D57" s="22">
        <f t="shared" si="3"/>
        <v>4.7368421052631782E-3</v>
      </c>
    </row>
    <row r="58" spans="1:4" ht="13.5" customHeight="1">
      <c r="A58" s="30"/>
      <c r="B58" s="31">
        <f t="shared" si="2"/>
        <v>0.71000000000000041</v>
      </c>
      <c r="C58" s="21">
        <v>0</v>
      </c>
      <c r="D58" s="22">
        <f t="shared" si="3"/>
        <v>5.2631578947368628E-3</v>
      </c>
    </row>
    <row r="59" spans="1:4" ht="13.5" customHeight="1">
      <c r="A59" s="30"/>
      <c r="B59" s="31">
        <f t="shared" si="2"/>
        <v>0.72000000000000042</v>
      </c>
      <c r="C59" s="21">
        <v>0</v>
      </c>
      <c r="D59" s="22">
        <f t="shared" si="3"/>
        <v>5.7894736842105474E-3</v>
      </c>
    </row>
    <row r="60" spans="1:4" ht="13.5" customHeight="1">
      <c r="A60" s="30"/>
      <c r="B60" s="31">
        <f t="shared" si="2"/>
        <v>0.73000000000000043</v>
      </c>
      <c r="C60" s="21">
        <v>0</v>
      </c>
      <c r="D60" s="22">
        <f t="shared" si="3"/>
        <v>6.3157894736842321E-3</v>
      </c>
    </row>
    <row r="61" spans="1:4" ht="13.5" customHeight="1">
      <c r="A61" s="30"/>
      <c r="B61" s="31">
        <f t="shared" si="2"/>
        <v>0.74000000000000044</v>
      </c>
      <c r="C61" s="21">
        <v>0</v>
      </c>
      <c r="D61" s="22">
        <f t="shared" si="3"/>
        <v>6.8421052631579167E-3</v>
      </c>
    </row>
    <row r="62" spans="1:4" ht="13.5" customHeight="1">
      <c r="A62" s="30"/>
      <c r="B62" s="31">
        <f t="shared" si="2"/>
        <v>0.75000000000000044</v>
      </c>
      <c r="C62" s="21">
        <v>0</v>
      </c>
      <c r="D62" s="22">
        <f t="shared" si="3"/>
        <v>7.3684210526316005E-3</v>
      </c>
    </row>
    <row r="63" spans="1:4" ht="13.5" customHeight="1">
      <c r="A63" s="30"/>
      <c r="B63" s="31">
        <f>B62+0.01</f>
        <v>0.76000000000000045</v>
      </c>
      <c r="C63" s="21">
        <v>0</v>
      </c>
      <c r="D63" s="22">
        <f>$D$67- ((B63-$B$67)*($D$67/($D$70-$B$67)))</f>
        <v>7.894736842105286E-3</v>
      </c>
    </row>
    <row r="64" spans="1:4" ht="13.5" customHeight="1">
      <c r="A64" s="30"/>
      <c r="B64" s="31">
        <f>B63+0.01</f>
        <v>0.77000000000000046</v>
      </c>
      <c r="C64" s="21">
        <v>0</v>
      </c>
      <c r="D64" s="22">
        <f>$D$67- ((B64-$B$67)*($D$67/($D$70-$B$67)))</f>
        <v>8.4210526315789697E-3</v>
      </c>
    </row>
    <row r="65" spans="1:4" ht="13.5" customHeight="1">
      <c r="A65" s="30"/>
      <c r="B65" s="31">
        <f>B64+0.01</f>
        <v>0.78000000000000047</v>
      </c>
      <c r="C65" s="21">
        <v>0</v>
      </c>
      <c r="D65" s="22">
        <f>$D$67- ((B65-$B$67)*($D$67/($D$70-$B$67)))</f>
        <v>8.9473684210526552E-3</v>
      </c>
    </row>
    <row r="66" spans="1:4" ht="13.5" customHeight="1">
      <c r="A66" s="30"/>
      <c r="B66" s="31">
        <f>B65+0.01</f>
        <v>0.79000000000000048</v>
      </c>
      <c r="C66" s="21">
        <v>0</v>
      </c>
      <c r="D66" s="22">
        <f>$D$67- ((B66-$B$67)*($D$67/($D$70-$B$67)))</f>
        <v>9.473684210526339E-3</v>
      </c>
    </row>
    <row r="67" spans="1:4" ht="27.75" customHeight="1">
      <c r="A67" s="27" t="s">
        <v>144</v>
      </c>
      <c r="B67" s="28">
        <v>0.8</v>
      </c>
      <c r="C67" s="32">
        <v>0</v>
      </c>
      <c r="D67" s="32">
        <v>0.01</v>
      </c>
    </row>
    <row r="69" spans="1:4" ht="13.5" customHeight="1">
      <c r="A69" s="47" t="s">
        <v>145</v>
      </c>
      <c r="B69" s="48"/>
      <c r="C69" s="33">
        <f>'[1]A-Scaling Parameters'!C5</f>
        <v>0.51</v>
      </c>
      <c r="D69" s="33">
        <f>'[1]A-Scaling Parameters'!C6</f>
        <v>0.46</v>
      </c>
    </row>
    <row r="70" spans="1:4" ht="13.5" customHeight="1">
      <c r="A70" s="47" t="s">
        <v>146</v>
      </c>
      <c r="B70" s="48"/>
      <c r="C70" s="33" t="s">
        <v>147</v>
      </c>
      <c r="D70" s="33">
        <v>0.61</v>
      </c>
    </row>
    <row r="71" spans="1:4" ht="13.5" customHeight="1">
      <c r="A71" s="49" t="s">
        <v>148</v>
      </c>
      <c r="B71" s="49"/>
      <c r="C71" s="49"/>
      <c r="D71" s="49"/>
    </row>
    <row r="72" spans="1:4">
      <c r="A72" s="50"/>
      <c r="B72" s="50"/>
      <c r="C72" s="50"/>
      <c r="D72" s="50"/>
    </row>
  </sheetData>
  <mergeCells count="6">
    <mergeCell ref="A71:D72"/>
    <mergeCell ref="A1:D1"/>
    <mergeCell ref="A2:D2"/>
    <mergeCell ref="A3:B3"/>
    <mergeCell ref="A69:B69"/>
    <mergeCell ref="A70:B70"/>
  </mergeCells>
  <pageMargins left="0.5" right="0.5" top="0.5" bottom="0.5" header="0.3" footer="0.3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40BCD70-C8A7-4CF2-982D-6D6271A4F6E2}"/>
</file>

<file path=customXml/itemProps2.xml><?xml version="1.0" encoding="utf-8"?>
<ds:datastoreItem xmlns:ds="http://schemas.openxmlformats.org/officeDocument/2006/customXml" ds:itemID="{4D530201-892F-4807-A395-C33B7CE80BC6}"/>
</file>

<file path=customXml/itemProps3.xml><?xml version="1.0" encoding="utf-8"?>
<ds:datastoreItem xmlns:ds="http://schemas.openxmlformats.org/officeDocument/2006/customXml" ds:itemID="{C945A048-CE27-4C35-8D88-69FC542178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2a.Benchmarks</vt:lpstr>
      <vt:lpstr>2b1. FY14 Scores and scaling</vt:lpstr>
      <vt:lpstr>2b2.Percent At-Risk Scaling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Alyson Schuster</cp:lastModifiedBy>
  <cp:lastPrinted>2014-11-19T13:41:42Z</cp:lastPrinted>
  <dcterms:created xsi:type="dcterms:W3CDTF">2014-11-13T14:34:14Z</dcterms:created>
  <dcterms:modified xsi:type="dcterms:W3CDTF">2014-11-19T13:49:13Z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