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Update Factor 2015\"/>
    </mc:Choice>
  </mc:AlternateContent>
  <bookViews>
    <workbookView xWindow="0" yWindow="0" windowWidth="23040" windowHeight="8832" activeTab="2"/>
  </bookViews>
  <sheets>
    <sheet name="Handout #1" sheetId="3" r:id="rId1"/>
    <sheet name="Handout #2" sheetId="2" r:id="rId2"/>
    <sheet name="Handout #3" sheetId="1" r:id="rId3"/>
  </sheets>
  <externalReferences>
    <externalReference r:id="rId4"/>
  </externalReferences>
  <definedNames>
    <definedName name="_xlnm.Print_Area" localSheetId="0">'Handout #1'!$A$1:$F$54</definedName>
    <definedName name="_xlnm.Print_Area" localSheetId="1">'Handout #2'!$A$1:$G$56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16" i="1"/>
  <c r="H24" i="1" s="1"/>
  <c r="H31" i="1" s="1"/>
  <c r="H38" i="1" l="1"/>
  <c r="H39" i="1" s="1"/>
  <c r="H40" i="1" s="1"/>
  <c r="H32" i="1"/>
  <c r="H33" i="1"/>
</calcChain>
</file>

<file path=xl/comments1.xml><?xml version="1.0" encoding="utf-8"?>
<comments xmlns="http://schemas.openxmlformats.org/spreadsheetml/2006/main">
  <authors>
    <author>Christine Romans</author>
    <author>David Romans</author>
  </authors>
  <commentList>
    <comment ref="H2" authorId="0" shapeId="0">
      <text>
        <r>
          <rPr>
            <b/>
            <sz val="9"/>
            <color indexed="81"/>
            <rFont val="Calibri"/>
            <family val="2"/>
          </rPr>
          <t>Christine Romans:</t>
        </r>
        <r>
          <rPr>
            <sz val="9"/>
            <color indexed="81"/>
            <rFont val="Calibri"/>
            <family val="2"/>
          </rPr>
          <t xml:space="preserve">
0.57% for 2015 was 0.64% for 2014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David Romans:</t>
        </r>
        <r>
          <rPr>
            <sz val="9"/>
            <color indexed="81"/>
            <rFont val="Tahoma"/>
            <family val="2"/>
          </rPr>
          <t xml:space="preserve">
Reflects Q4 2014 estimate from Global insight for period ending Q2 CY 2016.  Data received January 22, 2015.</t>
        </r>
      </text>
    </comment>
    <comment ref="F19" authorId="1" shapeId="0">
      <text>
        <r>
          <rPr>
            <b/>
            <sz val="9"/>
            <color indexed="81"/>
            <rFont val="Tahoma"/>
            <family val="2"/>
          </rPr>
          <t>David Romans:</t>
        </r>
        <r>
          <rPr>
            <sz val="9"/>
            <color indexed="81"/>
            <rFont val="Tahoma"/>
            <family val="2"/>
          </rPr>
          <t xml:space="preserve">
Excludes TPR (10%) and OOS (5%) for GBR hospitals</t>
        </r>
      </text>
    </comment>
    <comment ref="H27" authorId="1" shapeId="0">
      <text>
        <r>
          <rPr>
            <b/>
            <sz val="9"/>
            <color indexed="81"/>
            <rFont val="Tahoma"/>
            <family val="2"/>
          </rPr>
          <t>David Romans:</t>
        </r>
        <r>
          <rPr>
            <sz val="9"/>
            <color indexed="81"/>
            <rFont val="Tahoma"/>
            <family val="2"/>
          </rPr>
          <t xml:space="preserve">
How much used in 2015
</t>
        </r>
      </text>
    </comment>
  </commentList>
</comments>
</file>

<file path=xl/sharedStrings.xml><?xml version="1.0" encoding="utf-8"?>
<sst xmlns="http://schemas.openxmlformats.org/spreadsheetml/2006/main" count="156" uniqueCount="151">
  <si>
    <t>Adjustments to FY 2016 Hospital Funding to Reflect Impact of ACA's Medicaid Expansion</t>
  </si>
  <si>
    <t xml:space="preserve">Proposed Adjustment </t>
  </si>
  <si>
    <t>CY 2013</t>
  </si>
  <si>
    <t>CY 2014</t>
  </si>
  <si>
    <t>$ Change</t>
  </si>
  <si>
    <t>% Chg</t>
  </si>
  <si>
    <t>26% of Change</t>
  </si>
  <si>
    <t>AAMC</t>
  </si>
  <si>
    <t>Atlantic</t>
  </si>
  <si>
    <t>Bayview</t>
  </si>
  <si>
    <t>Bon Secours</t>
  </si>
  <si>
    <t>Bowie</t>
  </si>
  <si>
    <t>Calvert</t>
  </si>
  <si>
    <t>Carroll</t>
  </si>
  <si>
    <t>Doctor's</t>
  </si>
  <si>
    <t>Frederick</t>
  </si>
  <si>
    <t xml:space="preserve">Ft. Washington </t>
  </si>
  <si>
    <t>Garrett County</t>
  </si>
  <si>
    <t>GBMC</t>
  </si>
  <si>
    <t>Germantown Emergency</t>
  </si>
  <si>
    <t>Greater Laurel</t>
  </si>
  <si>
    <t>Harford Memorial</t>
  </si>
  <si>
    <t>Holy Cross</t>
  </si>
  <si>
    <t>Holy Cross Germantown</t>
  </si>
  <si>
    <t>Howard</t>
  </si>
  <si>
    <t>Johns Hopkins</t>
  </si>
  <si>
    <t>McCready</t>
  </si>
  <si>
    <t>Medstar Good Samaritan</t>
  </si>
  <si>
    <t>Medstar Franklin Square</t>
  </si>
  <si>
    <t xml:space="preserve">Medstar Harbor </t>
  </si>
  <si>
    <t>Medstar Montgomery</t>
  </si>
  <si>
    <t>Medstar Southern MD</t>
  </si>
  <si>
    <t>Medstar St. Mary's</t>
  </si>
  <si>
    <t>Medstar Union Memorial</t>
  </si>
  <si>
    <t>Mercy</t>
  </si>
  <si>
    <t>Meritus</t>
  </si>
  <si>
    <t>Northwest</t>
  </si>
  <si>
    <t>Peninsula</t>
  </si>
  <si>
    <t xml:space="preserve">Prince George's </t>
  </si>
  <si>
    <t>Shady Grove Adventist</t>
  </si>
  <si>
    <t>Sinai</t>
  </si>
  <si>
    <t>St. Agnes</t>
  </si>
  <si>
    <t>Suburban</t>
  </si>
  <si>
    <t>Union of Cecil</t>
  </si>
  <si>
    <t>University</t>
  </si>
  <si>
    <t>University - Charles</t>
  </si>
  <si>
    <t>University - Chestertown</t>
  </si>
  <si>
    <t>University - Dorchester</t>
  </si>
  <si>
    <t>University - Easton</t>
  </si>
  <si>
    <t>University - Queen Anne's</t>
  </si>
  <si>
    <t>University - Rehab &amp; Ortho</t>
  </si>
  <si>
    <t>University - Shock Trauma</t>
  </si>
  <si>
    <t>University Balt - Wash</t>
  </si>
  <si>
    <t>University Midtown</t>
  </si>
  <si>
    <t>University St. Joe's</t>
  </si>
  <si>
    <t>Upper Cheasapeake</t>
  </si>
  <si>
    <t>Washington Adventist</t>
  </si>
  <si>
    <t xml:space="preserve">Western Maryland </t>
  </si>
  <si>
    <t>A</t>
  </si>
  <si>
    <t>B</t>
  </si>
  <si>
    <t>C</t>
  </si>
  <si>
    <t>D</t>
  </si>
  <si>
    <t>E</t>
  </si>
  <si>
    <t>C = A - B</t>
  </si>
  <si>
    <t>E = A -D</t>
  </si>
  <si>
    <t>FY 2015 Policy Results Without PAC</t>
  </si>
  <si>
    <t>FY 15 PAC Adjustment</t>
  </si>
  <si>
    <t>FY 2015 Policy</t>
  </si>
  <si>
    <t>FY 2016 ACA Expansion Adjustment</t>
  </si>
  <si>
    <t>FY 2016 Policy</t>
  </si>
  <si>
    <t>Meritus Medical Center</t>
  </si>
  <si>
    <t>Univ. of Maryland Medical Center</t>
  </si>
  <si>
    <t>Prince Georges Hospital</t>
  </si>
  <si>
    <t>Under Review</t>
  </si>
  <si>
    <t>Johns Hopkins Hospital</t>
  </si>
  <si>
    <t>UM Dorchester</t>
  </si>
  <si>
    <t>St. Agnes Hospital</t>
  </si>
  <si>
    <t>Sinai Hospital</t>
  </si>
  <si>
    <t>Western Maryland</t>
  </si>
  <si>
    <t>St. Marys Hospital</t>
  </si>
  <si>
    <t>UM Chestertown</t>
  </si>
  <si>
    <t>Union Hospital of Cecil County</t>
  </si>
  <si>
    <t>Harbor Hospital Center</t>
  </si>
  <si>
    <t>UM Charles Regional</t>
  </si>
  <si>
    <t>UM Easton</t>
  </si>
  <si>
    <t>UM Midtown</t>
  </si>
  <si>
    <t>Calvert Memorial Hospital</t>
  </si>
  <si>
    <t>Northwest Hospital Center, Inc.</t>
  </si>
  <si>
    <t>UM Baltimore Washington</t>
  </si>
  <si>
    <t>Greater Baltimore Medical Center</t>
  </si>
  <si>
    <t>McCready Foundation, Inc.</t>
  </si>
  <si>
    <t>UM St. Joseph's</t>
  </si>
  <si>
    <t>UM Rehab and Ortho</t>
  </si>
  <si>
    <t>Univ. of Maryland (MIEMSS)</t>
  </si>
  <si>
    <t>Levindale</t>
  </si>
  <si>
    <t>Statewide</t>
  </si>
  <si>
    <t>*University of Maryland and MIEMSS will have a combined rate of 5.35%</t>
  </si>
  <si>
    <t xml:space="preserve">Holy Cross </t>
  </si>
  <si>
    <t>Uncompensated Care Policy for FY 2016</t>
  </si>
  <si>
    <t xml:space="preserve">Johns Hopkins Bayview </t>
  </si>
  <si>
    <t>Peninsula Regional</t>
  </si>
  <si>
    <t>Montgomery General</t>
  </si>
  <si>
    <t>Garrett County Memorial</t>
  </si>
  <si>
    <t xml:space="preserve">Frederick Memorial </t>
  </si>
  <si>
    <t>Mercy Medical Center</t>
  </si>
  <si>
    <t xml:space="preserve">Franklin Square </t>
  </si>
  <si>
    <t>Anne Arundel</t>
  </si>
  <si>
    <t xml:space="preserve">Suburban </t>
  </si>
  <si>
    <t>Union Memorial</t>
  </si>
  <si>
    <t>Carroll County General</t>
  </si>
  <si>
    <t xml:space="preserve">Howard County General </t>
  </si>
  <si>
    <t>Good Samaritan</t>
  </si>
  <si>
    <t>Laurel Regional</t>
  </si>
  <si>
    <t>Doctors Community</t>
  </si>
  <si>
    <t>Fort Washington</t>
  </si>
  <si>
    <t>Atlantic General</t>
  </si>
  <si>
    <t>Southern Maryland</t>
  </si>
  <si>
    <t>Upper Chesepeake</t>
  </si>
  <si>
    <t>Balanced Update Model</t>
  </si>
  <si>
    <t>Population growth</t>
  </si>
  <si>
    <t>Components of revenue change-increases</t>
  </si>
  <si>
    <t>Weighted Allowance</t>
  </si>
  <si>
    <t>Adjustment for inflation/policy adjustments</t>
  </si>
  <si>
    <t xml:space="preserve">      -Global budget revenues</t>
  </si>
  <si>
    <t>Adjustment for volume (population net of PAU)</t>
  </si>
  <si>
    <t xml:space="preserve">      -Global budget revenues </t>
  </si>
  <si>
    <t xml:space="preserve">      -Transfers   ($1 M -$5 M impact)</t>
  </si>
  <si>
    <t xml:space="preserve">      -Categoricals</t>
  </si>
  <si>
    <t xml:space="preserve">      -Market share adjustments  ($4 M est. impact)</t>
  </si>
  <si>
    <t>Utilization Impact of Medicaid Expansion ($57 M)</t>
  </si>
  <si>
    <t xml:space="preserve">Infrastructure allowance provided </t>
  </si>
  <si>
    <t xml:space="preserve">      -Global budget revenues except TPR</t>
  </si>
  <si>
    <t xml:space="preserve">      -Regional Collaboration</t>
  </si>
  <si>
    <t>CON adjustments-</t>
  </si>
  <si>
    <t xml:space="preserve">      -Opening of Holy Cross Germantown Hospital</t>
  </si>
  <si>
    <t>Net increase before adjustments</t>
  </si>
  <si>
    <t>Other adjustments (positive and negative)</t>
  </si>
  <si>
    <t xml:space="preserve">      -Set aside for unknown adjustments</t>
  </si>
  <si>
    <t xml:space="preserve">      -Reverse prior year's shared savings reduction</t>
  </si>
  <si>
    <t xml:space="preserve">      -Positive incentives (Readmissions and Other Quality)</t>
  </si>
  <si>
    <t xml:space="preserve">      -Shared savings/negative scaling adjustments</t>
  </si>
  <si>
    <t>Net increase attributable to hospitals</t>
  </si>
  <si>
    <t>Per Capita excluding Medicaid Adjustment</t>
  </si>
  <si>
    <t>Per Capita including Medicaid Adjustment</t>
  </si>
  <si>
    <t>Components of revenue changes - not hospital generated</t>
  </si>
  <si>
    <t xml:space="preserve">      -Uncompensated care reduction, net of differential</t>
  </si>
  <si>
    <t xml:space="preserve">      -MHIP (Assumes $0 MHIP in 2016)/2015 BRFA adjustment</t>
  </si>
  <si>
    <t xml:space="preserve">      -Other assessment changes</t>
  </si>
  <si>
    <t>Net decreases</t>
  </si>
  <si>
    <t xml:space="preserve">Net revenue growth </t>
  </si>
  <si>
    <t>Per capita revenue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</si>
</sst>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3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3" fillId="0" borderId="0" xfId="0" applyNumberFormat="1" applyFont="1" applyAlignment="1">
      <alignment horizontal="center"/>
    </xf>
    <xf numFmtId="5" fontId="0" fillId="0" borderId="0" xfId="1" applyNumberFormat="1" applyFont="1"/>
    <xf numFmtId="9" fontId="0" fillId="0" borderId="0" xfId="2" applyFont="1"/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9" fontId="0" fillId="2" borderId="0" xfId="2" applyFont="1" applyFill="1"/>
    <xf numFmtId="164" fontId="0" fillId="2" borderId="0" xfId="0" applyNumberFormat="1" applyFill="1"/>
    <xf numFmtId="0" fontId="0" fillId="3" borderId="0" xfId="0" applyFill="1"/>
    <xf numFmtId="164" fontId="0" fillId="3" borderId="0" xfId="1" applyNumberFormat="1" applyFont="1" applyFill="1"/>
    <xf numFmtId="9" fontId="0" fillId="3" borderId="0" xfId="2" applyFont="1" applyFill="1"/>
    <xf numFmtId="164" fontId="0" fillId="3" borderId="0" xfId="0" applyNumberFormat="1" applyFill="1"/>
    <xf numFmtId="0" fontId="4" fillId="0" borderId="0" xfId="0" applyFont="1"/>
    <xf numFmtId="10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0" fontId="0" fillId="2" borderId="0" xfId="0" applyNumberFormat="1" applyFill="1"/>
    <xf numFmtId="10" fontId="2" fillId="0" borderId="0" xfId="0" applyNumberFormat="1" applyFont="1"/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wrapText="1"/>
    </xf>
    <xf numFmtId="10" fontId="0" fillId="2" borderId="0" xfId="0" applyNumberFormat="1" applyFill="1" applyAlignment="1">
      <alignment horizontal="right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0" fillId="3" borderId="13" xfId="0" applyFill="1" applyBorder="1"/>
    <xf numFmtId="0" fontId="0" fillId="3" borderId="0" xfId="0" applyFill="1" applyBorder="1"/>
    <xf numFmtId="10" fontId="0" fillId="3" borderId="0" xfId="0" applyNumberFormat="1" applyFill="1" applyBorder="1"/>
    <xf numFmtId="0" fontId="0" fillId="3" borderId="14" xfId="0" applyFill="1" applyBorder="1"/>
    <xf numFmtId="10" fontId="0" fillId="2" borderId="13" xfId="0" applyNumberFormat="1" applyFill="1" applyBorder="1"/>
    <xf numFmtId="0" fontId="6" fillId="2" borderId="13" xfId="0" applyFont="1" applyFill="1" applyBorder="1"/>
    <xf numFmtId="0" fontId="4" fillId="2" borderId="0" xfId="0" applyFont="1" applyFill="1" applyBorder="1" applyAlignment="1">
      <alignment horizontal="center" wrapText="1"/>
    </xf>
    <xf numFmtId="6" fontId="0" fillId="2" borderId="13" xfId="0" applyNumberFormat="1" applyFill="1" applyBorder="1"/>
    <xf numFmtId="9" fontId="0" fillId="2" borderId="0" xfId="0" applyNumberFormat="1" applyFill="1" applyBorder="1"/>
    <xf numFmtId="10" fontId="0" fillId="2" borderId="0" xfId="0" applyNumberFormat="1" applyFill="1" applyBorder="1"/>
    <xf numFmtId="165" fontId="0" fillId="2" borderId="0" xfId="0" applyNumberFormat="1" applyFill="1" applyBorder="1"/>
    <xf numFmtId="10" fontId="0" fillId="2" borderId="5" xfId="0" applyNumberFormat="1" applyFill="1" applyBorder="1"/>
    <xf numFmtId="0" fontId="0" fillId="2" borderId="13" xfId="0" applyFont="1" applyFill="1" applyBorder="1"/>
    <xf numFmtId="0" fontId="2" fillId="2" borderId="0" xfId="0" applyFont="1" applyFill="1" applyBorder="1"/>
    <xf numFmtId="10" fontId="0" fillId="2" borderId="0" xfId="0" applyNumberFormat="1" applyFont="1" applyFill="1" applyBorder="1" applyAlignment="1">
      <alignment horizontal="right"/>
    </xf>
    <xf numFmtId="10" fontId="0" fillId="2" borderId="5" xfId="2" applyNumberFormat="1" applyFont="1" applyFill="1" applyBorder="1" applyAlignment="1">
      <alignment horizontal="right"/>
    </xf>
    <xf numFmtId="10" fontId="0" fillId="2" borderId="0" xfId="2" applyNumberFormat="1" applyFont="1" applyFill="1" applyBorder="1" applyAlignment="1">
      <alignment horizontal="right"/>
    </xf>
    <xf numFmtId="10" fontId="0" fillId="2" borderId="0" xfId="2" applyNumberFormat="1" applyFont="1" applyFill="1" applyBorder="1"/>
    <xf numFmtId="10" fontId="0" fillId="4" borderId="0" xfId="0" applyNumberFormat="1" applyFill="1" applyBorder="1"/>
    <xf numFmtId="10" fontId="0" fillId="4" borderId="0" xfId="0" applyNumberFormat="1" applyFont="1" applyFill="1" applyBorder="1"/>
    <xf numFmtId="10" fontId="0" fillId="0" borderId="0" xfId="0" applyNumberFormat="1" applyFill="1" applyBorder="1"/>
    <xf numFmtId="10" fontId="0" fillId="2" borderId="8" xfId="0" applyNumberFormat="1" applyFill="1" applyBorder="1"/>
    <xf numFmtId="10" fontId="0" fillId="4" borderId="15" xfId="0" applyNumberFormat="1" applyFill="1" applyBorder="1"/>
    <xf numFmtId="10" fontId="0" fillId="4" borderId="16" xfId="0" applyNumberFormat="1" applyFill="1" applyBorder="1"/>
    <xf numFmtId="0" fontId="0" fillId="2" borderId="17" xfId="0" applyFill="1" applyBorder="1"/>
    <xf numFmtId="0" fontId="0" fillId="2" borderId="16" xfId="0" applyFill="1" applyBorder="1"/>
    <xf numFmtId="10" fontId="0" fillId="2" borderId="16" xfId="0" applyNumberFormat="1" applyFill="1" applyBorder="1"/>
    <xf numFmtId="0" fontId="0" fillId="2" borderId="18" xfId="0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10</xdr:row>
      <xdr:rowOff>0</xdr:rowOff>
    </xdr:from>
    <xdr:to>
      <xdr:col>5</xdr:col>
      <xdr:colOff>487680</xdr:colOff>
      <xdr:row>13</xdr:row>
      <xdr:rowOff>30480</xdr:rowOff>
    </xdr:to>
    <xdr:sp macro="" textlink="">
      <xdr:nvSpPr>
        <xdr:cNvPr id="4" name="Right Brace 3"/>
        <xdr:cNvSpPr/>
      </xdr:nvSpPr>
      <xdr:spPr>
        <a:xfrm>
          <a:off x="4069080" y="2087880"/>
          <a:ext cx="586740" cy="5791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548640</xdr:colOff>
      <xdr:row>10</xdr:row>
      <xdr:rowOff>114300</xdr:rowOff>
    </xdr:from>
    <xdr:to>
      <xdr:col>6</xdr:col>
      <xdr:colOff>76200</xdr:colOff>
      <xdr:row>11</xdr:row>
      <xdr:rowOff>160020</xdr:rowOff>
    </xdr:to>
    <xdr:sp macro="" textlink="">
      <xdr:nvSpPr>
        <xdr:cNvPr id="5" name="TextBox 4"/>
        <xdr:cNvSpPr txBox="1"/>
      </xdr:nvSpPr>
      <xdr:spPr>
        <a:xfrm>
          <a:off x="4716780" y="2202180"/>
          <a:ext cx="57150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0.1%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caid%20Volume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PAC"/>
      <sheetName val="Summary"/>
      <sheetName val="Presentation"/>
      <sheetName val="Sheet2"/>
      <sheetName val="ECMADS Reconcilaiton"/>
      <sheetName val="by Hosptial"/>
      <sheetName val="NON PAC"/>
      <sheetName val="JH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workbookViewId="0">
      <selection activeCell="J9" sqref="J9"/>
    </sheetView>
  </sheetViews>
  <sheetFormatPr defaultRowHeight="14.4" x14ac:dyDescent="0.3"/>
  <cols>
    <col min="1" max="1" width="22.109375" customWidth="1"/>
    <col min="2" max="3" width="12.88671875" customWidth="1"/>
    <col min="4" max="4" width="13.33203125" customWidth="1"/>
    <col min="5" max="5" width="9.5546875" customWidth="1"/>
    <col min="6" max="6" width="18.77734375" customWidth="1"/>
  </cols>
  <sheetData>
    <row r="1" spans="1:6" ht="15.6" x14ac:dyDescent="0.3">
      <c r="A1" s="19" t="s">
        <v>0</v>
      </c>
    </row>
    <row r="2" spans="1:6" ht="15" customHeight="1" x14ac:dyDescent="0.3">
      <c r="B2" s="1"/>
      <c r="C2" s="1"/>
      <c r="D2" s="1"/>
      <c r="E2" s="2"/>
      <c r="F2" s="5" t="s">
        <v>1</v>
      </c>
    </row>
    <row r="3" spans="1:6" x14ac:dyDescent="0.3"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spans="1:6" x14ac:dyDescent="0.3">
      <c r="A4" t="s">
        <v>7</v>
      </c>
      <c r="B4" s="8">
        <v>10284104</v>
      </c>
      <c r="C4" s="8">
        <v>14396144</v>
      </c>
      <c r="D4" s="8">
        <v>4112040</v>
      </c>
      <c r="E4" s="9">
        <v>0.39984426450763239</v>
      </c>
      <c r="F4" s="3">
        <v>1071239.0129916</v>
      </c>
    </row>
    <row r="5" spans="1:6" x14ac:dyDescent="0.3">
      <c r="A5" t="s">
        <v>8</v>
      </c>
      <c r="B5" s="10">
        <v>3367342</v>
      </c>
      <c r="C5" s="10">
        <v>5009993</v>
      </c>
      <c r="D5" s="10">
        <v>1642651</v>
      </c>
      <c r="E5" s="9">
        <v>0.48781828516378795</v>
      </c>
      <c r="F5" s="3">
        <v>427931.59500629001</v>
      </c>
    </row>
    <row r="6" spans="1:6" x14ac:dyDescent="0.3">
      <c r="A6" t="s">
        <v>9</v>
      </c>
      <c r="B6" s="10">
        <v>29203441</v>
      </c>
      <c r="C6" s="10">
        <v>35597972</v>
      </c>
      <c r="D6" s="10">
        <v>6394531</v>
      </c>
      <c r="E6" s="9">
        <v>0.21896498429756958</v>
      </c>
      <c r="F6" s="3">
        <v>1665857.1115514899</v>
      </c>
    </row>
    <row r="7" spans="1:6" x14ac:dyDescent="0.3">
      <c r="A7" s="11" t="s">
        <v>10</v>
      </c>
      <c r="B7" s="12">
        <v>17057315</v>
      </c>
      <c r="C7" s="12">
        <v>15408511.668107172</v>
      </c>
      <c r="D7" s="12">
        <v>-1648803.3318928275</v>
      </c>
      <c r="E7" s="13">
        <v>-9.6662536389392317E-2</v>
      </c>
      <c r="F7" s="14">
        <v>0</v>
      </c>
    </row>
    <row r="8" spans="1:6" x14ac:dyDescent="0.3">
      <c r="A8" t="s">
        <v>11</v>
      </c>
      <c r="B8" s="10">
        <v>521282</v>
      </c>
      <c r="C8" s="10">
        <v>731096</v>
      </c>
      <c r="D8" s="10">
        <v>209814</v>
      </c>
      <c r="E8" s="9">
        <v>0.40249615371334518</v>
      </c>
      <c r="F8" s="3">
        <v>54659.230521059995</v>
      </c>
    </row>
    <row r="9" spans="1:6" x14ac:dyDescent="0.3">
      <c r="A9" t="s">
        <v>12</v>
      </c>
      <c r="B9" s="10">
        <v>5692155</v>
      </c>
      <c r="C9" s="10">
        <v>7553489</v>
      </c>
      <c r="D9" s="10">
        <v>1861334</v>
      </c>
      <c r="E9" s="9">
        <v>0.32699987965893407</v>
      </c>
      <c r="F9" s="3">
        <v>484901.31346186</v>
      </c>
    </row>
    <row r="10" spans="1:6" x14ac:dyDescent="0.3">
      <c r="A10" t="s">
        <v>13</v>
      </c>
      <c r="B10" s="10">
        <v>7288631</v>
      </c>
      <c r="C10" s="10">
        <v>11213737</v>
      </c>
      <c r="D10" s="10">
        <v>3925106</v>
      </c>
      <c r="E10" s="9">
        <v>0.53852444992756532</v>
      </c>
      <c r="F10" s="3">
        <v>1022540.31510574</v>
      </c>
    </row>
    <row r="11" spans="1:6" x14ac:dyDescent="0.3">
      <c r="A11" t="s">
        <v>14</v>
      </c>
      <c r="B11" s="10">
        <v>6938973</v>
      </c>
      <c r="C11" s="10">
        <v>11622013</v>
      </c>
      <c r="D11" s="10">
        <v>4683040</v>
      </c>
      <c r="E11" s="9">
        <v>0.67488949733627723</v>
      </c>
      <c r="F11" s="3">
        <v>1219991.8160816</v>
      </c>
    </row>
    <row r="12" spans="1:6" x14ac:dyDescent="0.3">
      <c r="A12" t="s">
        <v>15</v>
      </c>
      <c r="B12" s="10">
        <v>9705004</v>
      </c>
      <c r="C12" s="10">
        <v>14346701</v>
      </c>
      <c r="D12" s="10">
        <v>4641697</v>
      </c>
      <c r="E12" s="9">
        <v>0.47827873126069809</v>
      </c>
      <c r="F12" s="3">
        <v>1209221.4358046299</v>
      </c>
    </row>
    <row r="13" spans="1:6" x14ac:dyDescent="0.3">
      <c r="A13" t="s">
        <v>16</v>
      </c>
      <c r="B13" s="10">
        <v>1742094</v>
      </c>
      <c r="C13" s="10">
        <v>2046065</v>
      </c>
      <c r="D13" s="10">
        <v>303971</v>
      </c>
      <c r="E13" s="9">
        <v>0.17448599214508517</v>
      </c>
      <c r="F13" s="3">
        <v>79188.333289089991</v>
      </c>
    </row>
    <row r="14" spans="1:6" x14ac:dyDescent="0.3">
      <c r="A14" t="s">
        <v>17</v>
      </c>
      <c r="B14" s="10">
        <v>1295193</v>
      </c>
      <c r="C14" s="10">
        <v>1671169</v>
      </c>
      <c r="D14" s="10">
        <v>375976</v>
      </c>
      <c r="E14" s="9">
        <v>0.29028569487327371</v>
      </c>
      <c r="F14" s="3">
        <v>97946.556733039994</v>
      </c>
    </row>
    <row r="15" spans="1:6" x14ac:dyDescent="0.3">
      <c r="A15" t="s">
        <v>18</v>
      </c>
      <c r="B15" s="10">
        <v>7715503</v>
      </c>
      <c r="C15" s="10">
        <v>9756827</v>
      </c>
      <c r="D15" s="10">
        <v>2041324</v>
      </c>
      <c r="E15" s="9">
        <v>0.26457432522545843</v>
      </c>
      <c r="F15" s="3">
        <v>531791.01053395995</v>
      </c>
    </row>
    <row r="16" spans="1:6" x14ac:dyDescent="0.3">
      <c r="A16" t="s">
        <v>19</v>
      </c>
      <c r="B16" s="10">
        <v>644556</v>
      </c>
      <c r="C16" s="10">
        <v>814352</v>
      </c>
      <c r="D16" s="10">
        <v>169796</v>
      </c>
      <c r="E16" s="9">
        <v>0.26343095091815139</v>
      </c>
      <c r="F16" s="3">
        <v>44234.029690839998</v>
      </c>
    </row>
    <row r="17" spans="1:6" x14ac:dyDescent="0.3">
      <c r="A17" t="s">
        <v>20</v>
      </c>
      <c r="B17" s="10">
        <v>5103596</v>
      </c>
      <c r="C17" s="10">
        <v>6337222</v>
      </c>
      <c r="D17" s="10">
        <v>1233626</v>
      </c>
      <c r="E17" s="9">
        <v>0.24171701678581142</v>
      </c>
      <c r="F17" s="3">
        <v>321375.35107654001</v>
      </c>
    </row>
    <row r="18" spans="1:6" x14ac:dyDescent="0.3">
      <c r="A18" t="s">
        <v>21</v>
      </c>
      <c r="B18" s="10">
        <v>5950816</v>
      </c>
      <c r="C18" s="10">
        <v>7108187</v>
      </c>
      <c r="D18" s="10">
        <v>1157371</v>
      </c>
      <c r="E18" s="9">
        <v>0.19448946161333169</v>
      </c>
      <c r="F18" s="3">
        <v>301509.94827509002</v>
      </c>
    </row>
    <row r="19" spans="1:6" x14ac:dyDescent="0.3">
      <c r="A19" t="s">
        <v>22</v>
      </c>
      <c r="B19" s="10">
        <v>9223701</v>
      </c>
      <c r="C19" s="10">
        <v>10508102</v>
      </c>
      <c r="D19" s="10">
        <v>1284401</v>
      </c>
      <c r="E19" s="9">
        <v>0.1392500689256948</v>
      </c>
      <c r="F19" s="3">
        <v>334602.88798879</v>
      </c>
    </row>
    <row r="20" spans="1:6" x14ac:dyDescent="0.3">
      <c r="A20" t="s">
        <v>23</v>
      </c>
      <c r="B20" s="10"/>
      <c r="C20" s="10">
        <v>381928</v>
      </c>
      <c r="D20" s="10">
        <v>381928</v>
      </c>
      <c r="E20" s="9"/>
      <c r="F20" s="3">
        <v>99497.128859119999</v>
      </c>
    </row>
    <row r="21" spans="1:6" x14ac:dyDescent="0.3">
      <c r="A21" t="s">
        <v>24</v>
      </c>
      <c r="B21" s="10">
        <v>7113591</v>
      </c>
      <c r="C21" s="10">
        <v>8778671</v>
      </c>
      <c r="D21" s="10">
        <v>1665080</v>
      </c>
      <c r="E21" s="9">
        <v>0.23407024665882534</v>
      </c>
      <c r="F21" s="3">
        <v>433774.63637319999</v>
      </c>
    </row>
    <row r="22" spans="1:6" x14ac:dyDescent="0.3">
      <c r="A22" t="s">
        <v>25</v>
      </c>
      <c r="B22" s="10">
        <v>54987445</v>
      </c>
      <c r="C22" s="10">
        <v>77074323.71794872</v>
      </c>
      <c r="D22" s="12">
        <v>22086878.71794872</v>
      </c>
      <c r="E22" s="9">
        <v>0.4016713036575662</v>
      </c>
      <c r="F22" s="3">
        <v>5753914.3972044438</v>
      </c>
    </row>
    <row r="23" spans="1:6" x14ac:dyDescent="0.3">
      <c r="A23" t="s">
        <v>26</v>
      </c>
      <c r="B23" s="10">
        <v>1106900</v>
      </c>
      <c r="C23" s="10">
        <v>1400491</v>
      </c>
      <c r="D23" s="10">
        <v>293591</v>
      </c>
      <c r="E23" s="9">
        <v>0.26523714879392901</v>
      </c>
      <c r="F23" s="3">
        <v>76484.210528889991</v>
      </c>
    </row>
    <row r="24" spans="1:6" x14ac:dyDescent="0.3">
      <c r="A24" t="s">
        <v>27</v>
      </c>
      <c r="B24" s="10">
        <v>8895764</v>
      </c>
      <c r="C24" s="10">
        <v>13419091.150442479</v>
      </c>
      <c r="D24" s="10">
        <v>4523327.1504424792</v>
      </c>
      <c r="E24" s="13">
        <v>0.50848101978003002</v>
      </c>
      <c r="F24" s="3">
        <v>1178384.5760445199</v>
      </c>
    </row>
    <row r="25" spans="1:6" x14ac:dyDescent="0.3">
      <c r="A25" t="s">
        <v>28</v>
      </c>
      <c r="B25" s="10">
        <v>18606673</v>
      </c>
      <c r="C25" s="10">
        <v>29025479</v>
      </c>
      <c r="D25" s="10">
        <v>10418806</v>
      </c>
      <c r="E25" s="13">
        <v>0.55994997063687846</v>
      </c>
      <c r="F25" s="3">
        <v>2714232.2195287398</v>
      </c>
    </row>
    <row r="26" spans="1:6" x14ac:dyDescent="0.3">
      <c r="A26" t="s">
        <v>29</v>
      </c>
      <c r="B26" s="10">
        <v>10225037</v>
      </c>
      <c r="C26" s="10">
        <v>14343315.28857068</v>
      </c>
      <c r="D26" s="10">
        <v>4118278.2885706797</v>
      </c>
      <c r="E26" s="13">
        <v>0.40276414535914928</v>
      </c>
      <c r="F26" s="3">
        <v>1072864.1669519728</v>
      </c>
    </row>
    <row r="27" spans="1:6" x14ac:dyDescent="0.3">
      <c r="A27" t="s">
        <v>30</v>
      </c>
      <c r="B27" s="10">
        <v>4363513</v>
      </c>
      <c r="C27" s="10">
        <v>6504709</v>
      </c>
      <c r="D27" s="10">
        <v>2141196</v>
      </c>
      <c r="E27" s="13">
        <v>0.49070462262860221</v>
      </c>
      <c r="F27" s="3">
        <v>557808.94389683998</v>
      </c>
    </row>
    <row r="28" spans="1:6" x14ac:dyDescent="0.3">
      <c r="A28" t="s">
        <v>31</v>
      </c>
      <c r="B28" s="10">
        <v>7578906</v>
      </c>
      <c r="C28" s="10">
        <v>13827876</v>
      </c>
      <c r="D28" s="10">
        <v>6248970</v>
      </c>
      <c r="E28" s="13">
        <v>0.82452137551250804</v>
      </c>
      <c r="F28" s="3">
        <v>1627936.6093263</v>
      </c>
    </row>
    <row r="29" spans="1:6" x14ac:dyDescent="0.3">
      <c r="A29" t="s">
        <v>32</v>
      </c>
      <c r="B29" s="10">
        <v>5812615</v>
      </c>
      <c r="C29" s="10">
        <v>7956153.9279260123</v>
      </c>
      <c r="D29" s="10">
        <v>2143538.9279260123</v>
      </c>
      <c r="E29" s="13">
        <v>0.36877359466023679</v>
      </c>
      <c r="F29" s="3">
        <v>558419.30658761435</v>
      </c>
    </row>
    <row r="30" spans="1:6" x14ac:dyDescent="0.3">
      <c r="A30" t="s">
        <v>33</v>
      </c>
      <c r="B30" s="10">
        <v>16705134</v>
      </c>
      <c r="C30" s="10">
        <v>24456967</v>
      </c>
      <c r="D30" s="10">
        <v>7751833</v>
      </c>
      <c r="E30" s="13">
        <v>0.46403895951986979</v>
      </c>
      <c r="F30" s="3">
        <v>2019451.64244407</v>
      </c>
    </row>
    <row r="31" spans="1:6" x14ac:dyDescent="0.3">
      <c r="A31" t="s">
        <v>34</v>
      </c>
      <c r="B31" s="10">
        <v>17776487</v>
      </c>
      <c r="C31" s="10">
        <v>24054080</v>
      </c>
      <c r="D31" s="10">
        <v>6277593</v>
      </c>
      <c r="E31" s="13">
        <v>0.35314024643901804</v>
      </c>
      <c r="F31" s="3">
        <v>1635393.2669144699</v>
      </c>
    </row>
    <row r="32" spans="1:6" x14ac:dyDescent="0.3">
      <c r="A32" t="s">
        <v>35</v>
      </c>
      <c r="B32" s="10">
        <v>11251028</v>
      </c>
      <c r="C32" s="10">
        <v>13005321</v>
      </c>
      <c r="D32" s="10">
        <v>1754293</v>
      </c>
      <c r="E32" s="13">
        <v>0.15592290766674832</v>
      </c>
      <c r="F32" s="3">
        <v>457015.76390746998</v>
      </c>
    </row>
    <row r="33" spans="1:6" x14ac:dyDescent="0.3">
      <c r="A33" t="s">
        <v>36</v>
      </c>
      <c r="B33" s="10">
        <v>8809263</v>
      </c>
      <c r="C33" s="10">
        <v>11833832</v>
      </c>
      <c r="D33" s="10">
        <v>3024569</v>
      </c>
      <c r="E33" s="13">
        <v>0.34333961876265928</v>
      </c>
      <c r="F33" s="3">
        <v>787938.90873750998</v>
      </c>
    </row>
    <row r="34" spans="1:6" x14ac:dyDescent="0.3">
      <c r="A34" t="s">
        <v>37</v>
      </c>
      <c r="B34" s="10">
        <v>14569984</v>
      </c>
      <c r="C34" s="10">
        <v>20282520</v>
      </c>
      <c r="D34" s="10">
        <v>5712536</v>
      </c>
      <c r="E34" s="13">
        <v>0.39207565361773905</v>
      </c>
      <c r="F34" s="3">
        <v>1488188.6913354399</v>
      </c>
    </row>
    <row r="35" spans="1:6" x14ac:dyDescent="0.3">
      <c r="A35" t="s">
        <v>38</v>
      </c>
      <c r="B35" s="10">
        <v>11496709</v>
      </c>
      <c r="C35" s="10">
        <v>15089576</v>
      </c>
      <c r="D35" s="10">
        <v>3592867</v>
      </c>
      <c r="E35" s="13">
        <v>0.31251265035933329</v>
      </c>
      <c r="F35" s="3">
        <v>935987.80626892997</v>
      </c>
    </row>
    <row r="36" spans="1:6" x14ac:dyDescent="0.3">
      <c r="A36" t="s">
        <v>39</v>
      </c>
      <c r="B36" s="10">
        <v>8411001</v>
      </c>
      <c r="C36" s="10">
        <v>11409177</v>
      </c>
      <c r="D36" s="10">
        <v>2998176</v>
      </c>
      <c r="E36" s="13">
        <v>0.35645888045905594</v>
      </c>
      <c r="F36" s="3">
        <v>781063.19467103994</v>
      </c>
    </row>
    <row r="37" spans="1:6" x14ac:dyDescent="0.3">
      <c r="A37" t="s">
        <v>40</v>
      </c>
      <c r="B37" s="10">
        <v>23507285</v>
      </c>
      <c r="C37" s="10">
        <v>41451270</v>
      </c>
      <c r="D37" s="10">
        <v>17943985</v>
      </c>
      <c r="E37" s="13">
        <v>0.76333719525670451</v>
      </c>
      <c r="F37" s="3">
        <v>4674637.5960681494</v>
      </c>
    </row>
    <row r="38" spans="1:6" x14ac:dyDescent="0.3">
      <c r="A38" t="s">
        <v>41</v>
      </c>
      <c r="B38" s="10">
        <v>15954475</v>
      </c>
      <c r="C38" s="10">
        <v>20723745</v>
      </c>
      <c r="D38" s="10">
        <v>4769270</v>
      </c>
      <c r="E38" s="9">
        <v>0.29892992404952218</v>
      </c>
      <c r="F38" s="3">
        <v>1242455.8339632999</v>
      </c>
    </row>
    <row r="39" spans="1:6" x14ac:dyDescent="0.3">
      <c r="A39" t="s">
        <v>42</v>
      </c>
      <c r="B39" s="10">
        <v>4224423</v>
      </c>
      <c r="C39" s="10">
        <v>6911817</v>
      </c>
      <c r="D39" s="10">
        <v>2687394</v>
      </c>
      <c r="E39" s="9">
        <v>0.63615646444496676</v>
      </c>
      <c r="F39" s="3">
        <v>700100.50876926002</v>
      </c>
    </row>
    <row r="40" spans="1:6" x14ac:dyDescent="0.3">
      <c r="A40" t="s">
        <v>43</v>
      </c>
      <c r="B40" s="10">
        <v>8598256</v>
      </c>
      <c r="C40" s="10">
        <v>12384586</v>
      </c>
      <c r="D40" s="10">
        <v>3786330</v>
      </c>
      <c r="E40" s="9">
        <v>0.44036023119106943</v>
      </c>
      <c r="F40" s="3">
        <v>986387.39216069994</v>
      </c>
    </row>
    <row r="41" spans="1:6" x14ac:dyDescent="0.3">
      <c r="A41" t="s">
        <v>44</v>
      </c>
      <c r="B41" s="10">
        <v>76082680</v>
      </c>
      <c r="C41" s="10">
        <v>108390813</v>
      </c>
      <c r="D41" s="10">
        <v>32308133</v>
      </c>
      <c r="E41" s="9">
        <v>0.42464504404944725</v>
      </c>
      <c r="F41" s="3">
        <v>8416681.8675210699</v>
      </c>
    </row>
    <row r="42" spans="1:6" x14ac:dyDescent="0.3">
      <c r="A42" t="s">
        <v>45</v>
      </c>
      <c r="B42" s="10">
        <v>6024743</v>
      </c>
      <c r="C42" s="10">
        <v>7461897</v>
      </c>
      <c r="D42" s="10">
        <v>1437154</v>
      </c>
      <c r="E42" s="9">
        <v>0.23854195938316372</v>
      </c>
      <c r="F42" s="3">
        <v>374396.99819965998</v>
      </c>
    </row>
    <row r="43" spans="1:6" x14ac:dyDescent="0.3">
      <c r="A43" t="s">
        <v>46</v>
      </c>
      <c r="B43" s="10">
        <v>2628533</v>
      </c>
      <c r="C43" s="10">
        <v>3971162</v>
      </c>
      <c r="D43" s="10">
        <v>1342629</v>
      </c>
      <c r="E43" s="9">
        <v>0.51079023927034584</v>
      </c>
      <c r="F43" s="3">
        <v>349772.02672491001</v>
      </c>
    </row>
    <row r="44" spans="1:6" x14ac:dyDescent="0.3">
      <c r="A44" t="s">
        <v>47</v>
      </c>
      <c r="B44" s="10">
        <v>3618301</v>
      </c>
      <c r="C44" s="10">
        <v>5605277</v>
      </c>
      <c r="D44" s="10">
        <v>1986976</v>
      </c>
      <c r="E44" s="9">
        <v>0.54914613239749821</v>
      </c>
      <c r="F44" s="3">
        <v>517632.66142303997</v>
      </c>
    </row>
    <row r="45" spans="1:6" x14ac:dyDescent="0.3">
      <c r="A45" t="s">
        <v>48</v>
      </c>
      <c r="B45" s="10">
        <v>5546661</v>
      </c>
      <c r="C45" s="10">
        <v>9250469</v>
      </c>
      <c r="D45" s="10">
        <v>3703808</v>
      </c>
      <c r="E45" s="9">
        <v>0.66775452835498694</v>
      </c>
      <c r="F45" s="3">
        <v>964889.35570432001</v>
      </c>
    </row>
    <row r="46" spans="1:6" x14ac:dyDescent="0.3">
      <c r="A46" t="s">
        <v>49</v>
      </c>
      <c r="B46" s="10">
        <v>284920</v>
      </c>
      <c r="C46" s="10">
        <v>285721</v>
      </c>
      <c r="D46" s="10">
        <v>801</v>
      </c>
      <c r="E46" s="9">
        <v>2.8113154569703778E-3</v>
      </c>
      <c r="F46" s="3">
        <v>208.67074478999999</v>
      </c>
    </row>
    <row r="47" spans="1:6" x14ac:dyDescent="0.3">
      <c r="A47" t="s">
        <v>50</v>
      </c>
      <c r="B47" s="10">
        <v>3308918</v>
      </c>
      <c r="C47" s="10">
        <v>6396453</v>
      </c>
      <c r="D47" s="10">
        <v>3087535</v>
      </c>
      <c r="E47" s="9">
        <v>0.93309504798849652</v>
      </c>
      <c r="F47" s="3">
        <v>804342.35707264999</v>
      </c>
    </row>
    <row r="48" spans="1:6" x14ac:dyDescent="0.3">
      <c r="A48" t="s">
        <v>51</v>
      </c>
      <c r="B48" s="10">
        <v>1253826</v>
      </c>
      <c r="C48" s="10">
        <v>2217487</v>
      </c>
      <c r="D48" s="10">
        <v>963661</v>
      </c>
      <c r="E48" s="9">
        <v>0.76857634153383325</v>
      </c>
      <c r="F48" s="3">
        <v>251046.01572418999</v>
      </c>
    </row>
    <row r="49" spans="1:6" x14ac:dyDescent="0.3">
      <c r="A49" t="s">
        <v>52</v>
      </c>
      <c r="B49" s="10">
        <v>15271621</v>
      </c>
      <c r="C49" s="10">
        <v>22470402</v>
      </c>
      <c r="D49" s="10">
        <v>7198781</v>
      </c>
      <c r="E49" s="13">
        <v>0.47138290034829966</v>
      </c>
      <c r="F49" s="3">
        <v>1875374.52290899</v>
      </c>
    </row>
    <row r="50" spans="1:6" x14ac:dyDescent="0.3">
      <c r="A50" t="s">
        <v>53</v>
      </c>
      <c r="B50" s="10">
        <v>16496810</v>
      </c>
      <c r="C50" s="10">
        <v>25477161</v>
      </c>
      <c r="D50" s="10">
        <v>8980351</v>
      </c>
      <c r="E50" s="13">
        <v>0.54436894163174576</v>
      </c>
      <c r="F50" s="3">
        <v>2339496.2941892901</v>
      </c>
    </row>
    <row r="51" spans="1:6" x14ac:dyDescent="0.3">
      <c r="A51" s="15" t="s">
        <v>54</v>
      </c>
      <c r="B51" s="16">
        <v>6805865</v>
      </c>
      <c r="C51" s="16">
        <v>6874192</v>
      </c>
      <c r="D51" s="16">
        <v>68327</v>
      </c>
      <c r="E51" s="17">
        <v>1.0039429227585325E-2</v>
      </c>
      <c r="F51" s="18">
        <v>17800.05740233</v>
      </c>
    </row>
    <row r="52" spans="1:6" x14ac:dyDescent="0.3">
      <c r="A52" t="s">
        <v>55</v>
      </c>
      <c r="B52" s="10">
        <v>7337826</v>
      </c>
      <c r="C52" s="10">
        <v>9177861</v>
      </c>
      <c r="D52" s="10">
        <v>1840035</v>
      </c>
      <c r="E52" s="13">
        <v>0.25076023879552334</v>
      </c>
      <c r="F52" s="3">
        <v>479352.65154764999</v>
      </c>
    </row>
    <row r="53" spans="1:6" x14ac:dyDescent="0.3">
      <c r="A53" t="s">
        <v>56</v>
      </c>
      <c r="B53" s="10">
        <v>7701237</v>
      </c>
      <c r="C53" s="10">
        <v>13851047</v>
      </c>
      <c r="D53" s="10">
        <v>6149810</v>
      </c>
      <c r="E53" s="13">
        <v>0.79854833710480533</v>
      </c>
      <c r="F53" s="3">
        <v>1602104.1610699</v>
      </c>
    </row>
    <row r="54" spans="1:6" x14ac:dyDescent="0.3">
      <c r="A54" t="s">
        <v>57</v>
      </c>
      <c r="B54" s="10">
        <v>8199096</v>
      </c>
      <c r="C54" s="10">
        <v>11077460</v>
      </c>
      <c r="D54" s="10">
        <v>2878364</v>
      </c>
      <c r="E54" s="9">
        <v>0.35105870208130263</v>
      </c>
      <c r="F54" s="3">
        <v>749850.63627556001</v>
      </c>
    </row>
    <row r="55" spans="1:6" x14ac:dyDescent="0.3">
      <c r="B55" s="3"/>
      <c r="C55" s="3"/>
      <c r="D55" s="3"/>
      <c r="E55" s="9"/>
      <c r="F55" s="3"/>
    </row>
  </sheetData>
  <pageMargins left="0.7" right="0.7" top="0.75" bottom="0.75" header="0.3" footer="0.3"/>
  <pageSetup scale="8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workbookViewId="0">
      <selection activeCell="I10" sqref="I10"/>
    </sheetView>
  </sheetViews>
  <sheetFormatPr defaultRowHeight="14.4" x14ac:dyDescent="0.3"/>
  <cols>
    <col min="1" max="1" width="29.109375" customWidth="1"/>
    <col min="2" max="2" width="15.88671875" customWidth="1"/>
    <col min="3" max="3" width="11.21875" customWidth="1"/>
    <col min="4" max="4" width="10.109375" customWidth="1"/>
    <col min="5" max="5" width="1.44140625" customWidth="1"/>
    <col min="6" max="6" width="13.77734375" customWidth="1"/>
  </cols>
  <sheetData>
    <row r="1" spans="1:7" ht="16.8" customHeight="1" x14ac:dyDescent="0.3">
      <c r="A1" s="4" t="s">
        <v>98</v>
      </c>
    </row>
    <row r="2" spans="1:7" ht="4.8" customHeight="1" x14ac:dyDescent="0.3">
      <c r="A2" s="4"/>
    </row>
    <row r="3" spans="1:7" x14ac:dyDescent="0.3">
      <c r="B3" s="21" t="s">
        <v>58</v>
      </c>
      <c r="C3" s="22" t="s">
        <v>59</v>
      </c>
      <c r="D3" s="22" t="s">
        <v>60</v>
      </c>
      <c r="E3" s="22"/>
      <c r="F3" s="22" t="s">
        <v>61</v>
      </c>
      <c r="G3" s="23" t="s">
        <v>62</v>
      </c>
    </row>
    <row r="4" spans="1:7" x14ac:dyDescent="0.3">
      <c r="B4" s="24"/>
      <c r="C4" s="25"/>
      <c r="D4" s="25" t="s">
        <v>63</v>
      </c>
      <c r="E4" s="25"/>
      <c r="F4" s="25"/>
      <c r="G4" s="26" t="s">
        <v>64</v>
      </c>
    </row>
    <row r="5" spans="1:7" ht="45.6" customHeight="1" x14ac:dyDescent="0.3">
      <c r="B5" s="30" t="s">
        <v>65</v>
      </c>
      <c r="C5" s="29" t="s">
        <v>66</v>
      </c>
      <c r="D5" s="29" t="s">
        <v>67</v>
      </c>
      <c r="E5" s="31"/>
      <c r="F5" s="29" t="s">
        <v>68</v>
      </c>
      <c r="G5" s="32" t="s">
        <v>69</v>
      </c>
    </row>
    <row r="6" spans="1:7" x14ac:dyDescent="0.3">
      <c r="A6" t="s">
        <v>70</v>
      </c>
      <c r="B6" s="20">
        <v>7.8348291900262393E-2</v>
      </c>
      <c r="C6" s="20">
        <v>1.6630869415601157E-2</v>
      </c>
      <c r="D6" s="20">
        <v>6.1717422484661236E-2</v>
      </c>
      <c r="F6" s="20">
        <v>3.0777134287819162E-2</v>
      </c>
      <c r="G6" s="20">
        <v>4.7571157612443231E-2</v>
      </c>
    </row>
    <row r="7" spans="1:7" x14ac:dyDescent="0.3">
      <c r="A7" t="s">
        <v>71</v>
      </c>
      <c r="B7" s="20">
        <v>6.495928116000331E-2</v>
      </c>
      <c r="C7" s="20">
        <v>1.8452909021131177E-2</v>
      </c>
      <c r="D7" s="20">
        <v>4.6506372138872133E-2</v>
      </c>
      <c r="F7" s="20">
        <v>3.6852721708820028E-2</v>
      </c>
      <c r="G7" s="20">
        <v>2.8106559451183281E-2</v>
      </c>
    </row>
    <row r="8" spans="1:7" x14ac:dyDescent="0.3">
      <c r="A8" s="11" t="s">
        <v>72</v>
      </c>
      <c r="B8" s="27">
        <v>0.16072789592549691</v>
      </c>
      <c r="C8" s="27">
        <v>1.0935023471804538E-2</v>
      </c>
      <c r="D8" s="27">
        <v>0.14979287245369238</v>
      </c>
      <c r="E8" s="11"/>
      <c r="F8" s="33" t="s">
        <v>73</v>
      </c>
      <c r="G8" s="27">
        <v>0.14979287245369238</v>
      </c>
    </row>
    <row r="9" spans="1:7" x14ac:dyDescent="0.3">
      <c r="A9" t="s">
        <v>97</v>
      </c>
      <c r="B9" s="20">
        <v>8.8433540409673383E-2</v>
      </c>
      <c r="C9" s="20">
        <v>3.1379548162007603E-3</v>
      </c>
      <c r="D9" s="20">
        <v>8.5295585593472625E-2</v>
      </c>
      <c r="F9" s="20">
        <v>1.4576859971928684E-2</v>
      </c>
      <c r="G9" s="20">
        <v>7.3856680437744696E-2</v>
      </c>
    </row>
    <row r="10" spans="1:7" x14ac:dyDescent="0.3">
      <c r="A10" t="s">
        <v>103</v>
      </c>
      <c r="B10" s="20">
        <v>6.3341840010051081E-2</v>
      </c>
      <c r="C10" s="20">
        <v>9.0325171903242324E-3</v>
      </c>
      <c r="D10" s="20">
        <v>5.4309322819726849E-2</v>
      </c>
      <c r="F10" s="20">
        <v>2.3166891027754745E-2</v>
      </c>
      <c r="G10" s="20">
        <v>4.0174948982296337E-2</v>
      </c>
    </row>
    <row r="11" spans="1:7" x14ac:dyDescent="0.3">
      <c r="A11" t="s">
        <v>21</v>
      </c>
      <c r="B11" s="20">
        <v>0.1074978065304754</v>
      </c>
      <c r="C11" s="20">
        <v>1.5094098510811185E-2</v>
      </c>
      <c r="D11" s="20">
        <v>9.2403708019664216E-2</v>
      </c>
      <c r="F11" s="20">
        <v>1.9974456385159073E-2</v>
      </c>
      <c r="G11" s="20">
        <v>8.7523350145316328E-2</v>
      </c>
    </row>
    <row r="12" spans="1:7" x14ac:dyDescent="0.3">
      <c r="A12" t="s">
        <v>104</v>
      </c>
      <c r="B12" s="20">
        <v>6.7405808271053677E-2</v>
      </c>
      <c r="C12" s="20">
        <v>1.3443135859576735E-2</v>
      </c>
      <c r="D12" s="20">
        <v>5.3962672411476939E-2</v>
      </c>
      <c r="F12" s="20">
        <v>1.0182091971725399E-2</v>
      </c>
      <c r="G12" s="20">
        <v>5.7223716299328278E-2</v>
      </c>
    </row>
    <row r="13" spans="1:7" x14ac:dyDescent="0.3">
      <c r="A13" t="s">
        <v>74</v>
      </c>
      <c r="B13" s="20">
        <v>4.3060637171354853E-2</v>
      </c>
      <c r="C13" s="20">
        <v>7.7662680223727128E-3</v>
      </c>
      <c r="D13" s="20">
        <v>3.5294369148982138E-2</v>
      </c>
      <c r="F13" s="20">
        <v>1.2072309737931273E-2</v>
      </c>
      <c r="G13" s="20">
        <v>3.0988327433423578E-2</v>
      </c>
    </row>
    <row r="14" spans="1:7" x14ac:dyDescent="0.3">
      <c r="A14" t="s">
        <v>75</v>
      </c>
      <c r="B14" s="20">
        <v>8.2497532019385547E-2</v>
      </c>
      <c r="C14" s="20">
        <v>2.6696972347945422E-2</v>
      </c>
      <c r="D14" s="20">
        <v>5.5800559671440125E-2</v>
      </c>
      <c r="F14" s="20">
        <v>4.1593705832597395E-2</v>
      </c>
      <c r="G14" s="20">
        <v>4.0903826186788152E-2</v>
      </c>
    </row>
    <row r="15" spans="1:7" x14ac:dyDescent="0.3">
      <c r="A15" t="s">
        <v>76</v>
      </c>
      <c r="B15" s="20">
        <v>8.1343565970314766E-2</v>
      </c>
      <c r="C15" s="20">
        <v>1.4470845941346268E-2</v>
      </c>
      <c r="D15" s="20">
        <v>6.6872720028968491E-2</v>
      </c>
      <c r="F15" s="20">
        <v>2.8063864964403183E-2</v>
      </c>
      <c r="G15" s="20">
        <v>5.3279701005911582E-2</v>
      </c>
    </row>
    <row r="16" spans="1:7" x14ac:dyDescent="0.3">
      <c r="A16" t="s">
        <v>77</v>
      </c>
      <c r="B16" s="20">
        <v>5.8306971246718381E-2</v>
      </c>
      <c r="C16" s="20">
        <v>1.1033519922374439E-2</v>
      </c>
      <c r="D16" s="20">
        <v>4.7273451324343942E-2</v>
      </c>
      <c r="F16" s="20">
        <v>1.3316049954963402E-2</v>
      </c>
      <c r="G16" s="20">
        <v>4.4990921291754978E-2</v>
      </c>
    </row>
    <row r="17" spans="1:7" x14ac:dyDescent="0.3">
      <c r="A17" t="s">
        <v>10</v>
      </c>
      <c r="B17" s="20">
        <v>0.17590063334870434</v>
      </c>
      <c r="C17" s="20">
        <v>5.8048985452409489E-2</v>
      </c>
      <c r="D17" s="20">
        <v>0.11785164789629485</v>
      </c>
      <c r="F17" s="20">
        <v>7.1186214627068881E-2</v>
      </c>
      <c r="G17" s="20">
        <v>0.10471441872163546</v>
      </c>
    </row>
    <row r="18" spans="1:7" x14ac:dyDescent="0.3">
      <c r="A18" t="s">
        <v>105</v>
      </c>
      <c r="B18" s="20">
        <v>7.7437649687865845E-2</v>
      </c>
      <c r="C18" s="20">
        <v>9.4612794337581574E-3</v>
      </c>
      <c r="D18" s="20">
        <v>6.7976370254107688E-2</v>
      </c>
      <c r="F18" s="20">
        <v>2.8219204879262116E-2</v>
      </c>
      <c r="G18" s="20">
        <v>4.9218444808603726E-2</v>
      </c>
    </row>
    <row r="19" spans="1:7" x14ac:dyDescent="0.3">
      <c r="A19" t="s">
        <v>56</v>
      </c>
      <c r="B19" s="20">
        <v>0.13361787232436179</v>
      </c>
      <c r="C19" s="20">
        <v>5.8671937093229621E-3</v>
      </c>
      <c r="D19" s="20">
        <v>0.12775067861503883</v>
      </c>
      <c r="F19" s="20">
        <v>1.1570955804171064E-2</v>
      </c>
      <c r="G19" s="20">
        <v>0.12204691652019073</v>
      </c>
    </row>
    <row r="20" spans="1:7" x14ac:dyDescent="0.3">
      <c r="A20" t="s">
        <v>102</v>
      </c>
      <c r="B20" s="20">
        <v>0.10102791682910957</v>
      </c>
      <c r="C20" s="20">
        <v>7.4560615946140186E-3</v>
      </c>
      <c r="D20" s="20">
        <v>9.3571855234495543E-2</v>
      </c>
      <c r="F20" s="20">
        <v>3.2413577980027697E-2</v>
      </c>
      <c r="G20" s="27">
        <v>6.8614338849081871E-2</v>
      </c>
    </row>
    <row r="21" spans="1:7" x14ac:dyDescent="0.3">
      <c r="A21" t="s">
        <v>101</v>
      </c>
      <c r="B21" s="20">
        <v>7.0241899516941722E-2</v>
      </c>
      <c r="C21" s="20">
        <v>7.7633513933975792E-3</v>
      </c>
      <c r="D21" s="20">
        <v>6.2478548123544142E-2</v>
      </c>
      <c r="F21" s="20">
        <v>1.5514590295848989E-2</v>
      </c>
      <c r="G21" s="20">
        <v>5.4727309221092729E-2</v>
      </c>
    </row>
    <row r="22" spans="1:7" x14ac:dyDescent="0.3">
      <c r="A22" t="s">
        <v>100</v>
      </c>
      <c r="B22" s="20">
        <v>6.7099431236773463E-2</v>
      </c>
      <c r="C22" s="20">
        <v>1.3045941089299065E-2</v>
      </c>
      <c r="D22" s="20">
        <v>5.4053490147474396E-2</v>
      </c>
      <c r="F22" s="20">
        <v>1.8363395325859993E-2</v>
      </c>
      <c r="G22" s="20">
        <v>4.8736035910913467E-2</v>
      </c>
    </row>
    <row r="23" spans="1:7" x14ac:dyDescent="0.3">
      <c r="A23" t="s">
        <v>107</v>
      </c>
      <c r="B23" s="20">
        <v>5.3341620301431546E-2</v>
      </c>
      <c r="C23" s="20">
        <v>2.8081660569145533E-3</v>
      </c>
      <c r="D23" s="20">
        <v>5.0533454244516995E-2</v>
      </c>
      <c r="F23" s="20">
        <v>1.2526463583173272E-2</v>
      </c>
      <c r="G23" s="20">
        <v>4.0815156718258278E-2</v>
      </c>
    </row>
    <row r="24" spans="1:7" x14ac:dyDescent="0.3">
      <c r="A24" t="s">
        <v>106</v>
      </c>
      <c r="B24" s="20">
        <v>4.8248854980374206E-2</v>
      </c>
      <c r="C24" s="20">
        <v>5.3709950840407934E-3</v>
      </c>
      <c r="D24" s="20">
        <v>4.2877859896333415E-2</v>
      </c>
      <c r="F24" s="20">
        <v>1.4451225844220632E-2</v>
      </c>
      <c r="G24" s="20">
        <v>3.379762913615357E-2</v>
      </c>
    </row>
    <row r="25" spans="1:7" x14ac:dyDescent="0.3">
      <c r="A25" t="s">
        <v>108</v>
      </c>
      <c r="B25" s="20">
        <v>7.4862134719354254E-2</v>
      </c>
      <c r="C25" s="20">
        <v>1.4532506857781914E-2</v>
      </c>
      <c r="D25" s="20">
        <v>6.0329627861572338E-2</v>
      </c>
      <c r="F25" s="20">
        <v>2.3865551108320254E-2</v>
      </c>
      <c r="G25" s="20">
        <v>5.0996583611033999E-2</v>
      </c>
    </row>
    <row r="26" spans="1:7" x14ac:dyDescent="0.3">
      <c r="A26" t="s">
        <v>78</v>
      </c>
      <c r="B26" s="20">
        <v>6.4872266233608408E-2</v>
      </c>
      <c r="C26" s="20">
        <v>1.0550541453863053E-2</v>
      </c>
      <c r="D26" s="20">
        <v>5.4321724779745353E-2</v>
      </c>
      <c r="F26" s="20">
        <v>2.88165950925263E-2</v>
      </c>
      <c r="G26" s="20">
        <v>3.6055671141082109E-2</v>
      </c>
    </row>
    <row r="27" spans="1:7" x14ac:dyDescent="0.3">
      <c r="A27" t="s">
        <v>79</v>
      </c>
      <c r="B27" s="20">
        <v>7.4076891872050868E-2</v>
      </c>
      <c r="C27" s="20">
        <v>1.0860667774881471E-2</v>
      </c>
      <c r="D27" s="20">
        <v>6.3216224097169399E-2</v>
      </c>
      <c r="F27" s="20">
        <v>3.0860798044777631E-2</v>
      </c>
      <c r="G27" s="20">
        <v>4.3216093827273233E-2</v>
      </c>
    </row>
    <row r="28" spans="1:7" x14ac:dyDescent="0.3">
      <c r="A28" t="s">
        <v>99</v>
      </c>
      <c r="B28" s="20">
        <v>8.7078426455670807E-2</v>
      </c>
      <c r="C28" s="20">
        <v>1.730919107390275E-2</v>
      </c>
      <c r="D28" s="20">
        <v>6.976923538176806E-2</v>
      </c>
      <c r="F28" s="20">
        <v>3.2158488054082418E-2</v>
      </c>
      <c r="G28" s="20">
        <v>5.4919938401588389E-2</v>
      </c>
    </row>
    <row r="29" spans="1:7" x14ac:dyDescent="0.3">
      <c r="A29" t="s">
        <v>80</v>
      </c>
      <c r="B29" s="20">
        <v>9.0140906632053944E-2</v>
      </c>
      <c r="C29" s="20">
        <v>7.7274288999519053E-3</v>
      </c>
      <c r="D29" s="20">
        <v>8.2413477732102045E-2</v>
      </c>
      <c r="F29" s="20">
        <v>2.5015967374626871E-2</v>
      </c>
      <c r="G29" s="20">
        <v>6.5124939257427072E-2</v>
      </c>
    </row>
    <row r="30" spans="1:7" x14ac:dyDescent="0.3">
      <c r="A30" t="s">
        <v>81</v>
      </c>
      <c r="B30" s="20">
        <v>8.2505949854560723E-2</v>
      </c>
      <c r="C30" s="20">
        <v>1.8215717705018293E-2</v>
      </c>
      <c r="D30" s="20">
        <v>6.4290232149542437E-2</v>
      </c>
      <c r="F30" s="20">
        <v>2.6125754937187426E-2</v>
      </c>
      <c r="G30" s="20">
        <v>5.6380194917373297E-2</v>
      </c>
    </row>
    <row r="31" spans="1:7" x14ac:dyDescent="0.3">
      <c r="A31" t="s">
        <v>109</v>
      </c>
      <c r="B31" s="20">
        <v>5.2259359284433912E-2</v>
      </c>
      <c r="C31" s="20">
        <v>6.9467121977619612E-3</v>
      </c>
      <c r="D31" s="20">
        <v>4.5312647086671952E-2</v>
      </c>
      <c r="F31" s="20">
        <v>1.2347782927106064E-2</v>
      </c>
      <c r="G31" s="20">
        <v>3.9911576357327852E-2</v>
      </c>
    </row>
    <row r="32" spans="1:7" x14ac:dyDescent="0.3">
      <c r="A32" t="s">
        <v>82</v>
      </c>
      <c r="B32" s="20">
        <v>9.1228094214790348E-2</v>
      </c>
      <c r="C32" s="20">
        <v>1.4680264242496556E-2</v>
      </c>
      <c r="D32" s="20">
        <v>7.6547829972293785E-2</v>
      </c>
      <c r="F32" s="20">
        <v>2.5528761669111263E-2</v>
      </c>
      <c r="G32" s="20">
        <v>6.5699332545679084E-2</v>
      </c>
    </row>
    <row r="33" spans="1:7" x14ac:dyDescent="0.3">
      <c r="A33" t="s">
        <v>83</v>
      </c>
      <c r="B33" s="20">
        <v>8.1548518653411811E-2</v>
      </c>
      <c r="C33" s="20">
        <v>8.0412159069924282E-3</v>
      </c>
      <c r="D33" s="20">
        <v>7.3507302746419381E-2</v>
      </c>
      <c r="F33" s="20">
        <v>2.3619258629012114E-2</v>
      </c>
      <c r="G33" s="20">
        <v>5.7929260024399701E-2</v>
      </c>
    </row>
    <row r="34" spans="1:7" x14ac:dyDescent="0.3">
      <c r="A34" t="s">
        <v>84</v>
      </c>
      <c r="B34" s="20">
        <v>6.3950900513012984E-2</v>
      </c>
      <c r="C34" s="20">
        <v>8.3123841883336758E-3</v>
      </c>
      <c r="D34" s="20">
        <v>5.563851632467931E-2</v>
      </c>
      <c r="F34" s="20">
        <v>1.5792569902188726E-2</v>
      </c>
      <c r="G34" s="20">
        <v>4.8158330610824258E-2</v>
      </c>
    </row>
    <row r="35" spans="1:7" x14ac:dyDescent="0.3">
      <c r="A35" t="s">
        <v>85</v>
      </c>
      <c r="B35" s="20">
        <v>0.12651974635611898</v>
      </c>
      <c r="C35" s="20">
        <v>3.5159200976251519E-2</v>
      </c>
      <c r="D35" s="20">
        <v>9.1360545379867458E-2</v>
      </c>
      <c r="F35" s="20">
        <v>4.1432041167553071E-2</v>
      </c>
      <c r="G35" s="20">
        <v>8.5087705188565912E-2</v>
      </c>
    </row>
    <row r="36" spans="1:7" x14ac:dyDescent="0.3">
      <c r="A36" t="s">
        <v>86</v>
      </c>
      <c r="B36" s="20">
        <v>6.5534764022626146E-2</v>
      </c>
      <c r="C36" s="20">
        <v>1.0454007945966848E-2</v>
      </c>
      <c r="D36" s="20">
        <v>5.5080756076659299E-2</v>
      </c>
      <c r="F36" s="20">
        <v>2.1681196009731354E-2</v>
      </c>
      <c r="G36" s="20">
        <v>4.3853568012894792E-2</v>
      </c>
    </row>
    <row r="37" spans="1:7" x14ac:dyDescent="0.3">
      <c r="A37" t="s">
        <v>87</v>
      </c>
      <c r="B37" s="20">
        <v>8.4742935984138873E-2</v>
      </c>
      <c r="C37" s="20">
        <v>9.3329985534900527E-3</v>
      </c>
      <c r="D37" s="20">
        <v>7.5409937430648818E-2</v>
      </c>
      <c r="F37" s="20">
        <v>2.7485374606889081E-2</v>
      </c>
      <c r="G37" s="20">
        <v>5.7257561377249792E-2</v>
      </c>
    </row>
    <row r="38" spans="1:7" x14ac:dyDescent="0.3">
      <c r="A38" t="s">
        <v>88</v>
      </c>
      <c r="B38" s="20">
        <v>8.8239961903774214E-2</v>
      </c>
      <c r="C38" s="20">
        <v>1.0246125025476841E-2</v>
      </c>
      <c r="D38" s="20">
        <v>7.7993836878297376E-2</v>
      </c>
      <c r="F38" s="20">
        <v>2.0103703196917233E-2</v>
      </c>
      <c r="G38" s="20">
        <v>6.8136258706856981E-2</v>
      </c>
    </row>
    <row r="39" spans="1:7" x14ac:dyDescent="0.3">
      <c r="A39" t="s">
        <v>89</v>
      </c>
      <c r="B39" s="20">
        <v>3.7930661534498283E-2</v>
      </c>
      <c r="C39" s="20">
        <v>3.7739280525110907E-3</v>
      </c>
      <c r="D39" s="20">
        <v>3.4156733481987195E-2</v>
      </c>
      <c r="F39" s="20">
        <v>4.051382478657474E-3</v>
      </c>
      <c r="G39" s="20">
        <v>3.3879279055840809E-2</v>
      </c>
    </row>
    <row r="40" spans="1:7" x14ac:dyDescent="0.3">
      <c r="A40" t="s">
        <v>90</v>
      </c>
      <c r="B40" s="20">
        <v>9.5717764656125845E-2</v>
      </c>
      <c r="C40" s="20">
        <v>2.7629800952402146E-2</v>
      </c>
      <c r="D40" s="20">
        <v>6.8087963703723692E-2</v>
      </c>
      <c r="F40" s="20">
        <v>3.5356213487198043E-2</v>
      </c>
      <c r="G40" s="20">
        <v>6.0361551168927802E-2</v>
      </c>
    </row>
    <row r="41" spans="1:7" x14ac:dyDescent="0.3">
      <c r="A41" t="s">
        <v>110</v>
      </c>
      <c r="B41" s="20">
        <v>6.3312957653569951E-2</v>
      </c>
      <c r="C41" s="20">
        <v>6.1057524589317519E-3</v>
      </c>
      <c r="D41" s="20">
        <v>5.7207205194638198E-2</v>
      </c>
      <c r="F41" s="20">
        <v>2.1814239248616838E-2</v>
      </c>
      <c r="G41" s="20">
        <v>4.1498718404953117E-2</v>
      </c>
    </row>
    <row r="42" spans="1:7" x14ac:dyDescent="0.3">
      <c r="A42" t="s">
        <v>117</v>
      </c>
      <c r="B42" s="20">
        <v>5.7114202780859172E-2</v>
      </c>
      <c r="C42" s="20">
        <v>5.918583776320617E-3</v>
      </c>
      <c r="D42" s="20">
        <v>5.1195619004538555E-2</v>
      </c>
      <c r="F42" s="20">
        <v>6.0988329988823538E-3</v>
      </c>
      <c r="G42" s="20">
        <v>5.1015369781976821E-2</v>
      </c>
    </row>
    <row r="43" spans="1:7" x14ac:dyDescent="0.3">
      <c r="A43" t="s">
        <v>113</v>
      </c>
      <c r="B43" s="20">
        <v>9.1003832715277608E-2</v>
      </c>
      <c r="C43" s="20">
        <v>6.1455567212116875E-3</v>
      </c>
      <c r="D43" s="20">
        <v>8.4858275994065924E-2</v>
      </c>
      <c r="F43" s="20">
        <v>2.0885932546881422E-2</v>
      </c>
      <c r="G43" s="20">
        <v>7.0117900168396183E-2</v>
      </c>
    </row>
    <row r="44" spans="1:7" x14ac:dyDescent="0.3">
      <c r="A44" t="s">
        <v>112</v>
      </c>
      <c r="B44" s="20">
        <v>0.13243991314530676</v>
      </c>
      <c r="C44" s="20">
        <v>9.4323846634211516E-3</v>
      </c>
      <c r="D44" s="20">
        <v>0.12300752848188561</v>
      </c>
      <c r="F44" s="20">
        <v>1.7357185210112314E-2</v>
      </c>
      <c r="G44" s="20">
        <v>0.11508272793519445</v>
      </c>
    </row>
    <row r="45" spans="1:7" x14ac:dyDescent="0.3">
      <c r="A45" t="s">
        <v>111</v>
      </c>
      <c r="B45" s="20">
        <v>7.3281442327888122E-2</v>
      </c>
      <c r="C45" s="20">
        <v>9.0183445212093996E-3</v>
      </c>
      <c r="D45" s="20">
        <v>6.4263097806678715E-2</v>
      </c>
      <c r="F45" s="20">
        <v>1.9308728487886381E-2</v>
      </c>
      <c r="G45" s="20">
        <v>5.397271384000174E-2</v>
      </c>
    </row>
    <row r="46" spans="1:7" x14ac:dyDescent="0.3">
      <c r="A46" t="s">
        <v>39</v>
      </c>
      <c r="B46" s="20">
        <v>7.2351743414442074E-2</v>
      </c>
      <c r="C46" s="20">
        <v>5.2968000729230911E-3</v>
      </c>
      <c r="D46" s="20">
        <v>6.7054943341518986E-2</v>
      </c>
      <c r="F46" s="20">
        <v>1.0621412943193876E-2</v>
      </c>
      <c r="G46" s="20">
        <v>6.17303304712482E-2</v>
      </c>
    </row>
    <row r="47" spans="1:7" x14ac:dyDescent="0.3">
      <c r="A47" t="s">
        <v>114</v>
      </c>
      <c r="B47" s="20">
        <v>0.13091020633118564</v>
      </c>
      <c r="C47" s="20">
        <v>8.572934871212962E-3</v>
      </c>
      <c r="D47" s="20">
        <v>0.12233727145997267</v>
      </c>
      <c r="F47" s="20">
        <v>1.3353012178329919E-2</v>
      </c>
      <c r="G47" s="20">
        <v>0.11755719415285572</v>
      </c>
    </row>
    <row r="48" spans="1:7" x14ac:dyDescent="0.3">
      <c r="A48" t="s">
        <v>115</v>
      </c>
      <c r="B48" s="20">
        <v>7.8573056422769266E-2</v>
      </c>
      <c r="C48" s="20">
        <v>1.424566672463063E-2</v>
      </c>
      <c r="D48" s="20">
        <v>6.4327389698138643E-2</v>
      </c>
      <c r="F48" s="20">
        <v>1.2572478216668665E-2</v>
      </c>
      <c r="G48" s="20">
        <v>6.6000578206100599E-2</v>
      </c>
    </row>
    <row r="49" spans="1:7" x14ac:dyDescent="0.3">
      <c r="A49" t="s">
        <v>116</v>
      </c>
      <c r="B49" s="20">
        <v>7.5397772585117415E-2</v>
      </c>
      <c r="C49" s="20">
        <v>9.4023382693041203E-3</v>
      </c>
      <c r="D49" s="20">
        <v>6.5995434315813298E-2</v>
      </c>
      <c r="F49" s="20">
        <v>2.6490694440253558E-2</v>
      </c>
      <c r="G49" s="20">
        <v>4.8907078144863857E-2</v>
      </c>
    </row>
    <row r="50" spans="1:7" x14ac:dyDescent="0.3">
      <c r="A50" t="s">
        <v>91</v>
      </c>
      <c r="B50" s="20">
        <v>4.6293721249603431E-2</v>
      </c>
      <c r="C50" s="20">
        <v>7.2472873869244793E-3</v>
      </c>
      <c r="D50" s="20">
        <v>3.9046433862678954E-2</v>
      </c>
      <c r="F50" s="20">
        <v>6.7787297294239768E-3</v>
      </c>
      <c r="G50" s="20">
        <v>3.9514991520179454E-2</v>
      </c>
    </row>
    <row r="51" spans="1:7" x14ac:dyDescent="0.3">
      <c r="A51" t="s">
        <v>92</v>
      </c>
      <c r="B51" s="20">
        <v>5.8022215545727819E-2</v>
      </c>
      <c r="C51" s="20">
        <v>1.1323628754966267E-2</v>
      </c>
      <c r="D51" s="20">
        <v>4.6698586790761554E-2</v>
      </c>
      <c r="F51" s="20">
        <v>1.6075602178887313E-2</v>
      </c>
      <c r="G51" s="20">
        <v>4.194661336684051E-2</v>
      </c>
    </row>
    <row r="52" spans="1:7" x14ac:dyDescent="0.3">
      <c r="A52" t="s">
        <v>93</v>
      </c>
      <c r="B52" s="20">
        <v>0.21359033177228876</v>
      </c>
      <c r="C52" s="20">
        <v>2.5180242939269425E-3</v>
      </c>
      <c r="D52" s="20">
        <v>0.21107230747836181</v>
      </c>
      <c r="F52" s="20">
        <v>-7.3306651723304677E-3</v>
      </c>
      <c r="G52" s="20">
        <v>0.22092099694461922</v>
      </c>
    </row>
    <row r="53" spans="1:7" x14ac:dyDescent="0.3">
      <c r="A53" t="s">
        <v>94</v>
      </c>
      <c r="B53" s="20">
        <v>1.8274079107610166E-2</v>
      </c>
      <c r="C53" s="20">
        <v>0</v>
      </c>
      <c r="D53" s="20">
        <v>1.8274079107610166E-2</v>
      </c>
      <c r="F53" s="20">
        <v>0</v>
      </c>
      <c r="G53" s="20">
        <v>1.8274079107610166E-2</v>
      </c>
    </row>
    <row r="54" spans="1:7" x14ac:dyDescent="0.3">
      <c r="A54" s="4" t="s">
        <v>95</v>
      </c>
      <c r="B54" s="28">
        <v>7.2327437190747065E-2</v>
      </c>
      <c r="C54" s="28">
        <v>1.0882120323592625E-2</v>
      </c>
      <c r="D54" s="28">
        <v>6.1445316867154438E-2</v>
      </c>
      <c r="E54" s="4"/>
      <c r="F54" s="28">
        <v>1.9596925888943396E-2</v>
      </c>
      <c r="G54" s="28">
        <v>5.2730511301803673E-2</v>
      </c>
    </row>
    <row r="56" spans="1:7" x14ac:dyDescent="0.3">
      <c r="A56" t="s">
        <v>96</v>
      </c>
      <c r="B56" s="20"/>
    </row>
  </sheetData>
  <pageMargins left="0.7" right="0.7" top="0.75" bottom="0.75" header="0.3" footer="0.3"/>
  <pageSetup scale="8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tabSelected="1" topLeftCell="A19" workbookViewId="0">
      <selection activeCell="J10" sqref="J10"/>
    </sheetView>
  </sheetViews>
  <sheetFormatPr defaultRowHeight="14.4" x14ac:dyDescent="0.3"/>
  <cols>
    <col min="5" max="5" width="8.109375" customWidth="1"/>
    <col min="6" max="6" width="15.21875" customWidth="1"/>
    <col min="7" max="8" width="10.6640625" customWidth="1"/>
    <col min="9" max="9" width="9.77734375" customWidth="1"/>
  </cols>
  <sheetData>
    <row r="1" spans="1:9" ht="21.6" thickBot="1" x14ac:dyDescent="0.45">
      <c r="A1" s="34" t="s">
        <v>118</v>
      </c>
      <c r="B1" s="35"/>
      <c r="C1" s="35"/>
      <c r="D1" s="35"/>
      <c r="E1" s="35"/>
      <c r="F1" s="35"/>
      <c r="G1" s="35"/>
      <c r="H1" s="35"/>
      <c r="I1" s="36"/>
    </row>
    <row r="2" spans="1:9" hidden="1" x14ac:dyDescent="0.3">
      <c r="A2" s="40" t="s">
        <v>119</v>
      </c>
      <c r="B2" s="41"/>
      <c r="C2" s="41"/>
      <c r="D2" s="41"/>
      <c r="E2" s="41"/>
      <c r="F2" s="41"/>
      <c r="G2" s="41" t="s">
        <v>59</v>
      </c>
      <c r="H2" s="42">
        <v>5.7000000000000002E-3</v>
      </c>
      <c r="I2" s="43"/>
    </row>
    <row r="3" spans="1:9" ht="4.2" customHeight="1" x14ac:dyDescent="0.3">
      <c r="A3" s="44"/>
      <c r="B3" s="38"/>
      <c r="C3" s="38"/>
      <c r="D3" s="38"/>
      <c r="E3" s="38"/>
      <c r="F3" s="38"/>
      <c r="G3" s="38"/>
      <c r="H3" s="38"/>
      <c r="I3" s="39"/>
    </row>
    <row r="4" spans="1:9" ht="15.6" x14ac:dyDescent="0.3">
      <c r="A4" s="45" t="s">
        <v>120</v>
      </c>
      <c r="B4" s="38"/>
      <c r="C4" s="38"/>
      <c r="D4" s="38"/>
      <c r="E4" s="38"/>
      <c r="F4" s="38"/>
      <c r="G4" s="38"/>
      <c r="H4" s="38"/>
      <c r="I4" s="39"/>
    </row>
    <row r="5" spans="1:9" ht="35.4" customHeight="1" x14ac:dyDescent="0.3">
      <c r="A5" s="37"/>
      <c r="B5" s="38"/>
      <c r="C5" s="38"/>
      <c r="D5" s="38"/>
      <c r="E5" s="38"/>
      <c r="F5" s="46"/>
      <c r="G5" s="46"/>
      <c r="H5" s="46" t="s">
        <v>121</v>
      </c>
      <c r="I5" s="39"/>
    </row>
    <row r="6" spans="1:9" ht="15.6" x14ac:dyDescent="0.3">
      <c r="A6" s="37" t="s">
        <v>122</v>
      </c>
      <c r="B6" s="38"/>
      <c r="C6" s="38"/>
      <c r="D6" s="38"/>
      <c r="E6" s="38"/>
      <c r="F6" s="46"/>
      <c r="G6" s="46"/>
      <c r="H6" s="46"/>
      <c r="I6" s="39"/>
    </row>
    <row r="7" spans="1:9" x14ac:dyDescent="0.3">
      <c r="A7" s="47" t="s">
        <v>123</v>
      </c>
      <c r="B7" s="38"/>
      <c r="C7" s="38"/>
      <c r="D7" s="38"/>
      <c r="E7" s="38"/>
      <c r="F7" s="48"/>
      <c r="G7" s="49"/>
      <c r="H7" s="49">
        <v>2.4E-2</v>
      </c>
      <c r="I7" s="39"/>
    </row>
    <row r="8" spans="1:9" x14ac:dyDescent="0.3">
      <c r="A8" s="44"/>
      <c r="B8" s="38"/>
      <c r="C8" s="38"/>
      <c r="D8" s="38"/>
      <c r="E8" s="38"/>
      <c r="F8" s="48"/>
      <c r="G8" s="50"/>
      <c r="H8" s="49"/>
      <c r="I8" s="39"/>
    </row>
    <row r="9" spans="1:9" x14ac:dyDescent="0.3">
      <c r="A9" s="37" t="s">
        <v>124</v>
      </c>
      <c r="B9" s="38"/>
      <c r="C9" s="38"/>
      <c r="D9" s="38"/>
      <c r="E9" s="38"/>
      <c r="F9" s="38"/>
      <c r="G9" s="38"/>
      <c r="H9" s="38"/>
      <c r="I9" s="39"/>
    </row>
    <row r="10" spans="1:9" x14ac:dyDescent="0.3">
      <c r="A10" s="47" t="s">
        <v>125</v>
      </c>
      <c r="B10" s="38"/>
      <c r="C10" s="38"/>
      <c r="D10" s="38"/>
      <c r="E10" s="38"/>
      <c r="F10" s="48"/>
      <c r="G10" s="49"/>
      <c r="H10" s="49"/>
      <c r="I10" s="39"/>
    </row>
    <row r="11" spans="1:9" x14ac:dyDescent="0.3">
      <c r="A11" s="47" t="s">
        <v>126</v>
      </c>
      <c r="B11" s="38"/>
      <c r="C11" s="38"/>
      <c r="D11" s="38"/>
      <c r="E11" s="38"/>
      <c r="F11" s="48"/>
      <c r="G11" s="49"/>
      <c r="H11" s="49"/>
      <c r="I11" s="39"/>
    </row>
    <row r="12" spans="1:9" x14ac:dyDescent="0.3">
      <c r="A12" s="47" t="s">
        <v>127</v>
      </c>
      <c r="B12" s="38"/>
      <c r="C12" s="38"/>
      <c r="D12" s="38"/>
      <c r="E12" s="38"/>
      <c r="F12" s="48"/>
      <c r="G12" s="49"/>
      <c r="H12" s="49"/>
      <c r="I12" s="39"/>
    </row>
    <row r="13" spans="1:9" x14ac:dyDescent="0.3">
      <c r="A13" s="44" t="s">
        <v>128</v>
      </c>
      <c r="B13" s="38"/>
      <c r="C13" s="38"/>
      <c r="D13" s="38"/>
      <c r="E13" s="38"/>
      <c r="F13" s="48"/>
      <c r="G13" s="38"/>
      <c r="H13" s="51"/>
      <c r="I13" s="39"/>
    </row>
    <row r="14" spans="1:9" x14ac:dyDescent="0.3">
      <c r="A14" s="44"/>
      <c r="B14" s="38"/>
      <c r="C14" s="38"/>
      <c r="D14" s="38"/>
      <c r="E14" s="38"/>
      <c r="F14" s="48"/>
      <c r="G14" s="38"/>
      <c r="H14" s="49">
        <v>5.7000000000000002E-3</v>
      </c>
      <c r="I14" s="39"/>
    </row>
    <row r="15" spans="1:9" x14ac:dyDescent="0.3">
      <c r="A15" s="44"/>
      <c r="B15" s="38"/>
      <c r="C15" s="38"/>
      <c r="D15" s="38"/>
      <c r="E15" s="38"/>
      <c r="F15" s="48"/>
      <c r="G15" s="38"/>
      <c r="H15" s="49"/>
      <c r="I15" s="39"/>
    </row>
    <row r="16" spans="1:9" x14ac:dyDescent="0.3">
      <c r="A16" s="52" t="s">
        <v>129</v>
      </c>
      <c r="B16" s="53"/>
      <c r="C16" s="53"/>
      <c r="D16" s="53"/>
      <c r="E16" s="53"/>
      <c r="F16" s="53"/>
      <c r="G16" s="53"/>
      <c r="H16" s="54">
        <f>57/15939</f>
        <v>3.5761340109166195E-3</v>
      </c>
      <c r="I16" s="39"/>
    </row>
    <row r="17" spans="1:9" x14ac:dyDescent="0.3">
      <c r="A17" s="44"/>
      <c r="B17" s="38"/>
      <c r="C17" s="38"/>
      <c r="D17" s="38"/>
      <c r="E17" s="38"/>
      <c r="F17" s="48"/>
      <c r="G17" s="38"/>
      <c r="H17" s="49"/>
      <c r="I17" s="39"/>
    </row>
    <row r="18" spans="1:9" x14ac:dyDescent="0.3">
      <c r="A18" s="44" t="s">
        <v>130</v>
      </c>
      <c r="B18" s="38"/>
      <c r="C18" s="38"/>
      <c r="D18" s="38"/>
      <c r="E18" s="38"/>
      <c r="F18" s="48"/>
      <c r="G18" s="38"/>
      <c r="H18" s="38"/>
      <c r="I18" s="39"/>
    </row>
    <row r="19" spans="1:9" x14ac:dyDescent="0.3">
      <c r="A19" s="47" t="s">
        <v>131</v>
      </c>
      <c r="B19" s="38"/>
      <c r="C19" s="38"/>
      <c r="D19" s="38"/>
      <c r="E19" s="38"/>
      <c r="F19" s="48"/>
      <c r="G19" s="49"/>
      <c r="H19" s="49"/>
      <c r="I19" s="39"/>
    </row>
    <row r="20" spans="1:9" x14ac:dyDescent="0.3">
      <c r="A20" s="47" t="s">
        <v>132</v>
      </c>
      <c r="B20" s="38"/>
      <c r="C20" s="38"/>
      <c r="D20" s="38"/>
      <c r="E20" s="38"/>
      <c r="F20" s="48"/>
      <c r="G20" s="49"/>
      <c r="H20" s="49"/>
      <c r="I20" s="39"/>
    </row>
    <row r="21" spans="1:9" x14ac:dyDescent="0.3">
      <c r="A21" s="47"/>
      <c r="B21" s="38"/>
      <c r="C21" s="38"/>
      <c r="D21" s="38"/>
      <c r="E21" s="38"/>
      <c r="F21" s="48"/>
      <c r="G21" s="49"/>
      <c r="H21" s="49"/>
      <c r="I21" s="39"/>
    </row>
    <row r="22" spans="1:9" x14ac:dyDescent="0.3">
      <c r="A22" s="44" t="s">
        <v>133</v>
      </c>
      <c r="B22" s="38"/>
      <c r="C22" s="38"/>
      <c r="D22" s="38"/>
      <c r="E22" s="38"/>
      <c r="F22" s="48"/>
      <c r="G22" s="38"/>
      <c r="H22" s="38"/>
      <c r="I22" s="39"/>
    </row>
    <row r="23" spans="1:9" x14ac:dyDescent="0.3">
      <c r="A23" s="37" t="s">
        <v>134</v>
      </c>
      <c r="B23" s="38"/>
      <c r="C23" s="38"/>
      <c r="D23" s="38"/>
      <c r="E23" s="38"/>
      <c r="F23" s="38"/>
      <c r="G23" s="38"/>
      <c r="H23" s="55">
        <v>2.0999999999999999E-3</v>
      </c>
      <c r="I23" s="39"/>
    </row>
    <row r="24" spans="1:9" x14ac:dyDescent="0.3">
      <c r="A24" s="37"/>
      <c r="B24" s="38" t="s">
        <v>135</v>
      </c>
      <c r="C24" s="38"/>
      <c r="D24" s="38"/>
      <c r="E24" s="38"/>
      <c r="F24" s="38"/>
      <c r="G24" s="38"/>
      <c r="H24" s="56">
        <f>H7+H14+H23+H19+H16</f>
        <v>3.5376134010916618E-2</v>
      </c>
      <c r="I24" s="39"/>
    </row>
    <row r="25" spans="1:9" x14ac:dyDescent="0.3">
      <c r="A25" s="37"/>
      <c r="B25" s="38"/>
      <c r="C25" s="38"/>
      <c r="D25" s="38"/>
      <c r="E25" s="38"/>
      <c r="F25" s="38"/>
      <c r="G25" s="38"/>
      <c r="H25" s="57"/>
      <c r="I25" s="39"/>
    </row>
    <row r="26" spans="1:9" x14ac:dyDescent="0.3">
      <c r="A26" s="37" t="s">
        <v>136</v>
      </c>
      <c r="B26" s="38"/>
      <c r="C26" s="38"/>
      <c r="D26" s="38"/>
      <c r="E26" s="38"/>
      <c r="F26" s="38"/>
      <c r="G26" s="38"/>
      <c r="H26" s="38"/>
      <c r="I26" s="39"/>
    </row>
    <row r="27" spans="1:9" x14ac:dyDescent="0.3">
      <c r="A27" s="37" t="s">
        <v>137</v>
      </c>
      <c r="B27" s="38"/>
      <c r="C27" s="38"/>
      <c r="D27" s="38"/>
      <c r="E27" s="38"/>
      <c r="F27" s="38"/>
      <c r="G27" s="38"/>
      <c r="H27" s="49">
        <v>5.0000000000000001E-3</v>
      </c>
      <c r="I27" s="39"/>
    </row>
    <row r="28" spans="1:9" x14ac:dyDescent="0.3">
      <c r="A28" s="37" t="s">
        <v>138</v>
      </c>
      <c r="B28" s="38"/>
      <c r="C28" s="38"/>
      <c r="D28" s="38"/>
      <c r="E28" s="38"/>
      <c r="F28" s="38"/>
      <c r="G28" s="38"/>
      <c r="H28" s="49">
        <v>4.0000000000000001E-3</v>
      </c>
      <c r="I28" s="39"/>
    </row>
    <row r="29" spans="1:9" x14ac:dyDescent="0.3">
      <c r="A29" s="37" t="s">
        <v>139</v>
      </c>
      <c r="B29" s="38"/>
      <c r="C29" s="38"/>
      <c r="D29" s="38"/>
      <c r="E29" s="38"/>
      <c r="F29" s="38"/>
      <c r="G29" s="38"/>
      <c r="H29" s="49">
        <v>1.5E-3</v>
      </c>
      <c r="I29" s="39"/>
    </row>
    <row r="30" spans="1:9" x14ac:dyDescent="0.3">
      <c r="A30" s="37" t="s">
        <v>140</v>
      </c>
      <c r="B30" s="38"/>
      <c r="C30" s="38"/>
      <c r="D30" s="38"/>
      <c r="E30" s="38"/>
      <c r="F30" s="38"/>
      <c r="G30" s="38"/>
      <c r="H30" s="51">
        <v>-6.0000000000000001E-3</v>
      </c>
      <c r="I30" s="39"/>
    </row>
    <row r="31" spans="1:9" x14ac:dyDescent="0.3">
      <c r="A31" s="37"/>
      <c r="B31" s="38" t="s">
        <v>141</v>
      </c>
      <c r="C31" s="38"/>
      <c r="D31" s="38"/>
      <c r="E31" s="38"/>
      <c r="F31" s="38"/>
      <c r="G31" s="38"/>
      <c r="H31" s="58">
        <f>SUM(H24:H30)</f>
        <v>3.9876134010916615E-2</v>
      </c>
      <c r="I31" s="39"/>
    </row>
    <row r="32" spans="1:9" x14ac:dyDescent="0.3">
      <c r="A32" s="37"/>
      <c r="B32" s="38" t="s">
        <v>142</v>
      </c>
      <c r="C32" s="38"/>
      <c r="D32" s="38"/>
      <c r="E32" s="38"/>
      <c r="F32" s="38"/>
      <c r="G32" s="38"/>
      <c r="H32" s="59">
        <f>(1+H31-H16)/(1+H2)-1</f>
        <v>3.0426568559212441E-2</v>
      </c>
      <c r="I32" s="39"/>
    </row>
    <row r="33" spans="1:9" x14ac:dyDescent="0.3">
      <c r="A33" s="37"/>
      <c r="B33" s="38" t="s">
        <v>143</v>
      </c>
      <c r="C33" s="38"/>
      <c r="D33" s="38"/>
      <c r="E33" s="38"/>
      <c r="F33" s="38"/>
      <c r="G33" s="38"/>
      <c r="H33" s="59">
        <f>(1+H31)/(1+H2)-1</f>
        <v>3.3982434136339501E-2</v>
      </c>
      <c r="I33" s="39"/>
    </row>
    <row r="34" spans="1:9" ht="15.6" x14ac:dyDescent="0.3">
      <c r="A34" s="45" t="s">
        <v>144</v>
      </c>
      <c r="B34" s="38"/>
      <c r="C34" s="38"/>
      <c r="D34" s="38"/>
      <c r="E34" s="38"/>
      <c r="F34" s="38"/>
      <c r="G34" s="38"/>
      <c r="H34" s="49"/>
      <c r="I34" s="39"/>
    </row>
    <row r="35" spans="1:9" x14ac:dyDescent="0.3">
      <c r="A35" s="37" t="s">
        <v>145</v>
      </c>
      <c r="B35" s="38"/>
      <c r="C35" s="38"/>
      <c r="D35" s="38"/>
      <c r="E35" s="38"/>
      <c r="F35" s="38"/>
      <c r="G35" s="38"/>
      <c r="H35" s="60">
        <f>-0.819%*0.94</f>
        <v>-7.698599999999999E-3</v>
      </c>
      <c r="I35" s="39"/>
    </row>
    <row r="36" spans="1:9" x14ac:dyDescent="0.3">
      <c r="A36" s="52" t="s">
        <v>146</v>
      </c>
      <c r="B36" s="38"/>
      <c r="C36" s="38"/>
      <c r="D36" s="38"/>
      <c r="E36" s="38"/>
      <c r="F36" s="38"/>
      <c r="G36" s="38"/>
      <c r="H36" s="49">
        <f>-0.569%</f>
        <v>-5.6899999999999997E-3</v>
      </c>
      <c r="I36" s="39"/>
    </row>
    <row r="37" spans="1:9" x14ac:dyDescent="0.3">
      <c r="A37" s="37" t="s">
        <v>147</v>
      </c>
      <c r="B37" s="38"/>
      <c r="C37" s="38"/>
      <c r="D37" s="38"/>
      <c r="E37" s="38"/>
      <c r="F37" s="38"/>
      <c r="G37" s="38"/>
      <c r="H37" s="49"/>
      <c r="I37" s="39"/>
    </row>
    <row r="38" spans="1:9" x14ac:dyDescent="0.3">
      <c r="A38" s="37"/>
      <c r="B38" s="38" t="s">
        <v>148</v>
      </c>
      <c r="C38" s="38"/>
      <c r="D38" s="38"/>
      <c r="E38" s="38"/>
      <c r="F38" s="38"/>
      <c r="G38" s="38"/>
      <c r="H38" s="61">
        <f>SUM(H35:H36)</f>
        <v>-1.3388599999999999E-2</v>
      </c>
      <c r="I38" s="39"/>
    </row>
    <row r="39" spans="1:9" ht="15" thickBot="1" x14ac:dyDescent="0.35">
      <c r="A39" s="37"/>
      <c r="B39" s="38" t="s">
        <v>149</v>
      </c>
      <c r="C39" s="38"/>
      <c r="D39" s="38"/>
      <c r="E39" s="38"/>
      <c r="F39" s="38"/>
      <c r="G39" s="38"/>
      <c r="H39" s="62">
        <f>H31+H38</f>
        <v>2.6487534010916615E-2</v>
      </c>
      <c r="I39" s="39"/>
    </row>
    <row r="40" spans="1:9" ht="15.6" thickTop="1" thickBot="1" x14ac:dyDescent="0.35">
      <c r="A40" s="37"/>
      <c r="B40" s="38" t="s">
        <v>150</v>
      </c>
      <c r="C40" s="38"/>
      <c r="D40" s="38"/>
      <c r="E40" s="38"/>
      <c r="F40" s="38"/>
      <c r="G40" s="38"/>
      <c r="H40" s="63">
        <f>(1+H39)/(1+H2)-1</f>
        <v>2.0669716626147361E-2</v>
      </c>
      <c r="I40" s="39"/>
    </row>
    <row r="41" spans="1:9" ht="15" thickBot="1" x14ac:dyDescent="0.35">
      <c r="A41" s="64"/>
      <c r="B41" s="65"/>
      <c r="C41" s="65"/>
      <c r="D41" s="65"/>
      <c r="E41" s="65"/>
      <c r="F41" s="65"/>
      <c r="G41" s="65"/>
      <c r="H41" s="66"/>
      <c r="I41" s="67"/>
    </row>
  </sheetData>
  <mergeCells count="1">
    <mergeCell ref="A1:I1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965100-C640-46BA-A36A-357D69605FEC}"/>
</file>

<file path=customXml/itemProps2.xml><?xml version="1.0" encoding="utf-8"?>
<ds:datastoreItem xmlns:ds="http://schemas.openxmlformats.org/officeDocument/2006/customXml" ds:itemID="{6A4AA0A3-315E-471B-8E53-894C60721479}"/>
</file>

<file path=customXml/itemProps3.xml><?xml version="1.0" encoding="utf-8"?>
<ds:datastoreItem xmlns:ds="http://schemas.openxmlformats.org/officeDocument/2006/customXml" ds:itemID="{527D8105-BE07-4D17-B551-4547F6A38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Handout #1</vt:lpstr>
      <vt:lpstr>Handout #2</vt:lpstr>
      <vt:lpstr>Handout #3</vt:lpstr>
      <vt:lpstr>'Handout #1'!Print_Area</vt:lpstr>
      <vt:lpstr>'Handout #2'!Print_Area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Romans</dc:creator>
  <cp:lastModifiedBy>David Romans</cp:lastModifiedBy>
  <cp:lastPrinted>2015-04-02T16:43:46Z</cp:lastPrinted>
  <dcterms:created xsi:type="dcterms:W3CDTF">2015-04-02T16:26:32Z</dcterms:created>
  <dcterms:modified xsi:type="dcterms:W3CDTF">2015-04-02T16:45:55Z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