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Waiver Modeling\Transformation-RFP Reports\GBR Infrastructure\GBR Infrastructure-Investment Reporting\Template Update 2016\"/>
    </mc:Choice>
  </mc:AlternateContent>
  <bookViews>
    <workbookView xWindow="0" yWindow="0" windowWidth="28800" windowHeight="13845" firstSheet="2" activeTab="13"/>
  </bookViews>
  <sheets>
    <sheet name="Directions" sheetId="22" r:id="rId1"/>
    <sheet name="Overview" sheetId="5" r:id="rId2"/>
    <sheet name="By-Investment Reporting Blank" sheetId="29" r:id="rId3"/>
    <sheet name="1" sheetId="99" r:id="rId4"/>
    <sheet name="2" sheetId="100" r:id="rId5"/>
    <sheet name="3" sheetId="101" r:id="rId6"/>
    <sheet name="4" sheetId="102" r:id="rId7"/>
    <sheet name="5" sheetId="103" r:id="rId8"/>
    <sheet name="6" sheetId="104" r:id="rId9"/>
    <sheet name="7" sheetId="105" r:id="rId10"/>
    <sheet name="8" sheetId="106" r:id="rId11"/>
    <sheet name="9" sheetId="107" r:id="rId12"/>
    <sheet name="10" sheetId="108" r:id="rId13"/>
    <sheet name="Outcome Metrics Analysis" sheetId="53" r:id="rId14"/>
    <sheet name="Totals" sheetId="21" r:id="rId15"/>
    <sheet name="Dropdown Contents" sheetId="6" r:id="rId16"/>
  </sheets>
  <externalReferences>
    <externalReference r:id="rId17"/>
  </externalReferences>
  <definedNames>
    <definedName name="Intervention_Category">'[1](Sub) Intervention Categories'!$A$1:$A$7</definedName>
    <definedName name="_xlnm.Print_Area" localSheetId="3">'1'!$A$1:$D$65</definedName>
    <definedName name="_xlnm.Print_Area" localSheetId="12">'10'!$A$1:$D$65</definedName>
    <definedName name="_xlnm.Print_Area" localSheetId="4">'2'!$A$1:$D$65</definedName>
    <definedName name="_xlnm.Print_Area" localSheetId="5">'3'!$A$1:$D$65</definedName>
    <definedName name="_xlnm.Print_Area" localSheetId="6">'4'!$A$1:$D$65</definedName>
    <definedName name="_xlnm.Print_Area" localSheetId="7">'5'!$A$1:$D$65</definedName>
    <definedName name="_xlnm.Print_Area" localSheetId="8">'6'!$A$1:$D$65</definedName>
    <definedName name="_xlnm.Print_Area" localSheetId="9">'7'!$A$1:$D$65</definedName>
    <definedName name="_xlnm.Print_Area" localSheetId="10">'8'!$A$1:$D$65</definedName>
    <definedName name="_xlnm.Print_Area" localSheetId="11">'9'!$A$1:$D$65</definedName>
    <definedName name="_xlnm.Print_Area" localSheetId="2">'By-Investment Reporting Blank'!$A$1:$D$65</definedName>
    <definedName name="_xlnm.Print_Area" localSheetId="13">'Outcome Metrics Analysis'!$A$2:$H$10</definedName>
    <definedName name="_xlnm.Print_Area" localSheetId="1">Overview!$A$1:$E$36</definedName>
    <definedName name="_xlnm.Print_Titles" localSheetId="3">'1'!$1:$6</definedName>
    <definedName name="_xlnm.Print_Titles" localSheetId="12">'10'!$1:$6</definedName>
    <definedName name="_xlnm.Print_Titles" localSheetId="4">'2'!$1:$6</definedName>
    <definedName name="_xlnm.Print_Titles" localSheetId="5">'3'!$1:$6</definedName>
    <definedName name="_xlnm.Print_Titles" localSheetId="6">'4'!$1:$6</definedName>
    <definedName name="_xlnm.Print_Titles" localSheetId="7">'5'!$1:$6</definedName>
    <definedName name="_xlnm.Print_Titles" localSheetId="8">'6'!$1:$6</definedName>
    <definedName name="_xlnm.Print_Titles" localSheetId="9">'7'!$1:$6</definedName>
    <definedName name="_xlnm.Print_Titles" localSheetId="10">'8'!$1:$6</definedName>
    <definedName name="_xlnm.Print_Titles" localSheetId="11">'9'!$1:$6</definedName>
    <definedName name="_xlnm.Print_Titles" localSheetId="2">'By-Investment Reporting Blank'!$1:$6</definedName>
  </definedNames>
  <calcPr calcId="152511"/>
</workbook>
</file>

<file path=xl/calcChain.xml><?xml version="1.0" encoding="utf-8"?>
<calcChain xmlns="http://schemas.openxmlformats.org/spreadsheetml/2006/main">
  <c r="G64" i="108" l="1"/>
  <c r="G63" i="108"/>
  <c r="G60" i="108"/>
  <c r="G52" i="108"/>
  <c r="G44" i="108"/>
  <c r="G43" i="108"/>
  <c r="G42" i="108"/>
  <c r="G41" i="108"/>
  <c r="G40" i="108"/>
  <c r="G39" i="108"/>
  <c r="G38" i="108"/>
  <c r="G34" i="108"/>
  <c r="G30" i="108"/>
  <c r="D29" i="108"/>
  <c r="BK20" i="108"/>
  <c r="BI20" i="108"/>
  <c r="BG20" i="108"/>
  <c r="BE20" i="108"/>
  <c r="BC20" i="108"/>
  <c r="BA20" i="108"/>
  <c r="BK19" i="108"/>
  <c r="BI19" i="108"/>
  <c r="BG19" i="108"/>
  <c r="BE19" i="108"/>
  <c r="BC19" i="108"/>
  <c r="BA19" i="108"/>
  <c r="BK18" i="108"/>
  <c r="BI18" i="108"/>
  <c r="BG18" i="108"/>
  <c r="BE18" i="108"/>
  <c r="BC18" i="108"/>
  <c r="BA18" i="108"/>
  <c r="G18" i="108"/>
  <c r="BK17" i="108"/>
  <c r="BI17" i="108"/>
  <c r="BG17" i="108"/>
  <c r="BE17" i="108"/>
  <c r="BC17" i="108"/>
  <c r="BA17" i="108"/>
  <c r="G17" i="108"/>
  <c r="BK16" i="108"/>
  <c r="BI16" i="108"/>
  <c r="BG16" i="108"/>
  <c r="BE16" i="108"/>
  <c r="BC16" i="108"/>
  <c r="BA16" i="108"/>
  <c r="BK15" i="108"/>
  <c r="BI15" i="108"/>
  <c r="BG15" i="108"/>
  <c r="BE15" i="108"/>
  <c r="BC15" i="108"/>
  <c r="BA15" i="108"/>
  <c r="G15" i="108"/>
  <c r="BK14" i="108"/>
  <c r="BI14" i="108"/>
  <c r="BG14" i="108"/>
  <c r="BE14" i="108"/>
  <c r="BC14" i="108"/>
  <c r="BA14" i="108"/>
  <c r="G14" i="108"/>
  <c r="BK13" i="108"/>
  <c r="BI13" i="108"/>
  <c r="BG13" i="108"/>
  <c r="BE13" i="108"/>
  <c r="BC13" i="108"/>
  <c r="BA13" i="108"/>
  <c r="BK12" i="108"/>
  <c r="BI12" i="108"/>
  <c r="BG12" i="108"/>
  <c r="BE12" i="108"/>
  <c r="BC12" i="108"/>
  <c r="BA12" i="108"/>
  <c r="BK11" i="108"/>
  <c r="BI11" i="108"/>
  <c r="BG11" i="108"/>
  <c r="BE11" i="108"/>
  <c r="BC11" i="108"/>
  <c r="BA11" i="108"/>
  <c r="G11" i="108"/>
  <c r="BK10" i="108"/>
  <c r="BI10" i="108"/>
  <c r="BG10" i="108"/>
  <c r="BE10" i="108"/>
  <c r="BC10" i="108"/>
  <c r="BA10" i="108"/>
  <c r="G10" i="108"/>
  <c r="BK9" i="108"/>
  <c r="BI9" i="108"/>
  <c r="BG9" i="108"/>
  <c r="BE9" i="108"/>
  <c r="BC9" i="108"/>
  <c r="BA9" i="108"/>
  <c r="BK8" i="108"/>
  <c r="BI8" i="108"/>
  <c r="BG8" i="108"/>
  <c r="BE8" i="108"/>
  <c r="BC8" i="108"/>
  <c r="BA8" i="108"/>
  <c r="BK7" i="108"/>
  <c r="BI7" i="108"/>
  <c r="BG7" i="108"/>
  <c r="BE7" i="108"/>
  <c r="BC7" i="108"/>
  <c r="BA7" i="108"/>
  <c r="G7" i="108"/>
  <c r="BK6" i="108"/>
  <c r="BI6" i="108"/>
  <c r="BG6" i="108"/>
  <c r="BE6" i="108"/>
  <c r="BC6" i="108"/>
  <c r="BA6" i="108"/>
  <c r="D6" i="108"/>
  <c r="BK5" i="108"/>
  <c r="BI5" i="108"/>
  <c r="BG5" i="108"/>
  <c r="BE5" i="108"/>
  <c r="BC5" i="108"/>
  <c r="BA5" i="108"/>
  <c r="D5" i="108"/>
  <c r="D4" i="108"/>
  <c r="G3" i="108"/>
  <c r="I1" i="108"/>
  <c r="H1" i="108" s="1"/>
  <c r="G64" i="107"/>
  <c r="G63" i="107"/>
  <c r="G60" i="107"/>
  <c r="G52" i="107"/>
  <c r="G44" i="107"/>
  <c r="G43" i="107"/>
  <c r="G42" i="107"/>
  <c r="G41" i="107"/>
  <c r="G40" i="107"/>
  <c r="G39" i="107"/>
  <c r="G38" i="107"/>
  <c r="G34" i="107"/>
  <c r="G30" i="107"/>
  <c r="D29" i="107"/>
  <c r="BK20" i="107"/>
  <c r="BI20" i="107"/>
  <c r="BG20" i="107"/>
  <c r="BE20" i="107"/>
  <c r="BC20" i="107"/>
  <c r="BA20" i="107"/>
  <c r="BK19" i="107"/>
  <c r="BI19" i="107"/>
  <c r="BG19" i="107"/>
  <c r="BE19" i="107"/>
  <c r="BC19" i="107"/>
  <c r="BA19" i="107"/>
  <c r="BK18" i="107"/>
  <c r="BI18" i="107"/>
  <c r="BG18" i="107"/>
  <c r="BE18" i="107"/>
  <c r="BC18" i="107"/>
  <c r="BA18" i="107"/>
  <c r="G18" i="107"/>
  <c r="BK17" i="107"/>
  <c r="BI17" i="107"/>
  <c r="BG17" i="107"/>
  <c r="BE17" i="107"/>
  <c r="BC17" i="107"/>
  <c r="BA17" i="107"/>
  <c r="G17" i="107"/>
  <c r="BK16" i="107"/>
  <c r="BI16" i="107"/>
  <c r="BG16" i="107"/>
  <c r="BE16" i="107"/>
  <c r="BC16" i="107"/>
  <c r="BA16" i="107"/>
  <c r="BK15" i="107"/>
  <c r="BI15" i="107"/>
  <c r="BG15" i="107"/>
  <c r="BE15" i="107"/>
  <c r="BC15" i="107"/>
  <c r="BA15" i="107"/>
  <c r="G15" i="107"/>
  <c r="BK14" i="107"/>
  <c r="BI14" i="107"/>
  <c r="BG14" i="107"/>
  <c r="BE14" i="107"/>
  <c r="BC14" i="107"/>
  <c r="BA14" i="107"/>
  <c r="G14" i="107"/>
  <c r="BK13" i="107"/>
  <c r="BI13" i="107"/>
  <c r="BG13" i="107"/>
  <c r="BE13" i="107"/>
  <c r="BC13" i="107"/>
  <c r="BA13" i="107"/>
  <c r="BK12" i="107"/>
  <c r="BI12" i="107"/>
  <c r="BG12" i="107"/>
  <c r="BE12" i="107"/>
  <c r="BC12" i="107"/>
  <c r="BA12" i="107"/>
  <c r="BK11" i="107"/>
  <c r="BI11" i="107"/>
  <c r="BG11" i="107"/>
  <c r="BE11" i="107"/>
  <c r="BC11" i="107"/>
  <c r="BA11" i="107"/>
  <c r="G11" i="107"/>
  <c r="BK10" i="107"/>
  <c r="BI10" i="107"/>
  <c r="BG10" i="107"/>
  <c r="BE10" i="107"/>
  <c r="BC10" i="107"/>
  <c r="BA10" i="107"/>
  <c r="G10" i="107"/>
  <c r="BK9" i="107"/>
  <c r="BI9" i="107"/>
  <c r="BG9" i="107"/>
  <c r="BE9" i="107"/>
  <c r="BC9" i="107"/>
  <c r="BA9" i="107"/>
  <c r="BK8" i="107"/>
  <c r="BI8" i="107"/>
  <c r="BG8" i="107"/>
  <c r="BE8" i="107"/>
  <c r="BC8" i="107"/>
  <c r="BA8" i="107"/>
  <c r="BK7" i="107"/>
  <c r="BI7" i="107"/>
  <c r="BG7" i="107"/>
  <c r="BE7" i="107"/>
  <c r="BC7" i="107"/>
  <c r="BA7" i="107"/>
  <c r="G7" i="107"/>
  <c r="BK6" i="107"/>
  <c r="BI6" i="107"/>
  <c r="BG6" i="107"/>
  <c r="BE6" i="107"/>
  <c r="BC6" i="107"/>
  <c r="BA6" i="107"/>
  <c r="D6" i="107"/>
  <c r="BK5" i="107"/>
  <c r="BI5" i="107"/>
  <c r="BG5" i="107"/>
  <c r="BE5" i="107"/>
  <c r="BC5" i="107"/>
  <c r="BA5" i="107"/>
  <c r="D5" i="107"/>
  <c r="D4" i="107"/>
  <c r="G3" i="107"/>
  <c r="I1" i="107"/>
  <c r="H1" i="107" s="1"/>
  <c r="G64" i="106"/>
  <c r="G63" i="106"/>
  <c r="G60" i="106"/>
  <c r="G52" i="106"/>
  <c r="G44" i="106"/>
  <c r="G43" i="106"/>
  <c r="G42" i="106"/>
  <c r="G41" i="106"/>
  <c r="G40" i="106"/>
  <c r="G39" i="106"/>
  <c r="G38" i="106"/>
  <c r="G34" i="106"/>
  <c r="G30" i="106"/>
  <c r="D29" i="106"/>
  <c r="BK20" i="106"/>
  <c r="BI20" i="106"/>
  <c r="BG20" i="106"/>
  <c r="BE20" i="106"/>
  <c r="BC20" i="106"/>
  <c r="BA20" i="106"/>
  <c r="BK19" i="106"/>
  <c r="BI19" i="106"/>
  <c r="BG19" i="106"/>
  <c r="BE19" i="106"/>
  <c r="BC19" i="106"/>
  <c r="BA19" i="106"/>
  <c r="BK18" i="106"/>
  <c r="BI18" i="106"/>
  <c r="BG18" i="106"/>
  <c r="BE18" i="106"/>
  <c r="BC18" i="106"/>
  <c r="BA18" i="106"/>
  <c r="G18" i="106"/>
  <c r="BK17" i="106"/>
  <c r="BI17" i="106"/>
  <c r="BG17" i="106"/>
  <c r="BE17" i="106"/>
  <c r="BC17" i="106"/>
  <c r="BA17" i="106"/>
  <c r="G17" i="106"/>
  <c r="BK16" i="106"/>
  <c r="BI16" i="106"/>
  <c r="BG16" i="106"/>
  <c r="BE16" i="106"/>
  <c r="BC16" i="106"/>
  <c r="BA16" i="106"/>
  <c r="BK15" i="106"/>
  <c r="BI15" i="106"/>
  <c r="BG15" i="106"/>
  <c r="BE15" i="106"/>
  <c r="BC15" i="106"/>
  <c r="BA15" i="106"/>
  <c r="G15" i="106"/>
  <c r="BK14" i="106"/>
  <c r="BI14" i="106"/>
  <c r="BG14" i="106"/>
  <c r="BE14" i="106"/>
  <c r="BC14" i="106"/>
  <c r="BA14" i="106"/>
  <c r="G14" i="106"/>
  <c r="BK13" i="106"/>
  <c r="BI13" i="106"/>
  <c r="BG13" i="106"/>
  <c r="BE13" i="106"/>
  <c r="BC13" i="106"/>
  <c r="BA13" i="106"/>
  <c r="BK12" i="106"/>
  <c r="BI12" i="106"/>
  <c r="BG12" i="106"/>
  <c r="BE12" i="106"/>
  <c r="BC12" i="106"/>
  <c r="BA12" i="106"/>
  <c r="BK11" i="106"/>
  <c r="BI11" i="106"/>
  <c r="BG11" i="106"/>
  <c r="BE11" i="106"/>
  <c r="BC11" i="106"/>
  <c r="BA11" i="106"/>
  <c r="G11" i="106"/>
  <c r="BK10" i="106"/>
  <c r="BI10" i="106"/>
  <c r="BG10" i="106"/>
  <c r="BE10" i="106"/>
  <c r="BC10" i="106"/>
  <c r="BA10" i="106"/>
  <c r="G10" i="106"/>
  <c r="BK9" i="106"/>
  <c r="BI9" i="106"/>
  <c r="BG9" i="106"/>
  <c r="BE9" i="106"/>
  <c r="BC9" i="106"/>
  <c r="BA9" i="106"/>
  <c r="BK8" i="106"/>
  <c r="BI8" i="106"/>
  <c r="BG8" i="106"/>
  <c r="BE8" i="106"/>
  <c r="BC8" i="106"/>
  <c r="BA8" i="106"/>
  <c r="BK7" i="106"/>
  <c r="BI7" i="106"/>
  <c r="BG7" i="106"/>
  <c r="BE7" i="106"/>
  <c r="BC7" i="106"/>
  <c r="BA7" i="106"/>
  <c r="G7" i="106"/>
  <c r="BK6" i="106"/>
  <c r="BI6" i="106"/>
  <c r="BG6" i="106"/>
  <c r="BE6" i="106"/>
  <c r="BC6" i="106"/>
  <c r="BA6" i="106"/>
  <c r="D6" i="106"/>
  <c r="BK5" i="106"/>
  <c r="BI5" i="106"/>
  <c r="BG5" i="106"/>
  <c r="BE5" i="106"/>
  <c r="BC5" i="106"/>
  <c r="BA5" i="106"/>
  <c r="D5" i="106"/>
  <c r="D4" i="106"/>
  <c r="G3" i="106"/>
  <c r="I1" i="106"/>
  <c r="H1" i="106" s="1"/>
  <c r="G64" i="105"/>
  <c r="G63" i="105"/>
  <c r="G60" i="105"/>
  <c r="G52" i="105"/>
  <c r="G44" i="105"/>
  <c r="G43" i="105"/>
  <c r="G42" i="105"/>
  <c r="G41" i="105"/>
  <c r="G40" i="105"/>
  <c r="G39" i="105"/>
  <c r="G38" i="105"/>
  <c r="G34" i="105"/>
  <c r="G30" i="105"/>
  <c r="D29" i="105"/>
  <c r="BK20" i="105"/>
  <c r="BI20" i="105"/>
  <c r="BG20" i="105"/>
  <c r="BE20" i="105"/>
  <c r="BC20" i="105"/>
  <c r="BA20" i="105"/>
  <c r="BK19" i="105"/>
  <c r="BI19" i="105"/>
  <c r="BG19" i="105"/>
  <c r="BE19" i="105"/>
  <c r="BC19" i="105"/>
  <c r="BA19" i="105"/>
  <c r="BK18" i="105"/>
  <c r="BI18" i="105"/>
  <c r="BG18" i="105"/>
  <c r="BE18" i="105"/>
  <c r="BC18" i="105"/>
  <c r="BA18" i="105"/>
  <c r="G18" i="105"/>
  <c r="BK17" i="105"/>
  <c r="BI17" i="105"/>
  <c r="BG17" i="105"/>
  <c r="BE17" i="105"/>
  <c r="BC17" i="105"/>
  <c r="BA17" i="105"/>
  <c r="G17" i="105"/>
  <c r="BK16" i="105"/>
  <c r="BI16" i="105"/>
  <c r="BG16" i="105"/>
  <c r="BE16" i="105"/>
  <c r="BC16" i="105"/>
  <c r="BA16" i="105"/>
  <c r="BK15" i="105"/>
  <c r="BI15" i="105"/>
  <c r="BG15" i="105"/>
  <c r="BE15" i="105"/>
  <c r="BC15" i="105"/>
  <c r="BA15" i="105"/>
  <c r="G15" i="105"/>
  <c r="BK14" i="105"/>
  <c r="BI14" i="105"/>
  <c r="BG14" i="105"/>
  <c r="BE14" i="105"/>
  <c r="BC14" i="105"/>
  <c r="BA14" i="105"/>
  <c r="G14" i="105"/>
  <c r="BK13" i="105"/>
  <c r="BI13" i="105"/>
  <c r="BG13" i="105"/>
  <c r="BE13" i="105"/>
  <c r="BC13" i="105"/>
  <c r="BA13" i="105"/>
  <c r="BK12" i="105"/>
  <c r="BI12" i="105"/>
  <c r="BG12" i="105"/>
  <c r="BE12" i="105"/>
  <c r="BC12" i="105"/>
  <c r="BA12" i="105"/>
  <c r="BK11" i="105"/>
  <c r="BI11" i="105"/>
  <c r="BG11" i="105"/>
  <c r="BE11" i="105"/>
  <c r="BC11" i="105"/>
  <c r="BA11" i="105"/>
  <c r="G11" i="105"/>
  <c r="BK10" i="105"/>
  <c r="BI10" i="105"/>
  <c r="BG10" i="105"/>
  <c r="BE10" i="105"/>
  <c r="BC10" i="105"/>
  <c r="BA10" i="105"/>
  <c r="G10" i="105"/>
  <c r="BK9" i="105"/>
  <c r="BI9" i="105"/>
  <c r="BG9" i="105"/>
  <c r="BE9" i="105"/>
  <c r="BC9" i="105"/>
  <c r="BA9" i="105"/>
  <c r="BK8" i="105"/>
  <c r="BI8" i="105"/>
  <c r="BG8" i="105"/>
  <c r="BE8" i="105"/>
  <c r="BC8" i="105"/>
  <c r="BA8" i="105"/>
  <c r="BK7" i="105"/>
  <c r="BI7" i="105"/>
  <c r="BG7" i="105"/>
  <c r="BE7" i="105"/>
  <c r="BC7" i="105"/>
  <c r="BA7" i="105"/>
  <c r="G7" i="105"/>
  <c r="BK6" i="105"/>
  <c r="BI6" i="105"/>
  <c r="BG6" i="105"/>
  <c r="BE6" i="105"/>
  <c r="BC6" i="105"/>
  <c r="BA6" i="105"/>
  <c r="D6" i="105"/>
  <c r="BK5" i="105"/>
  <c r="BI5" i="105"/>
  <c r="BG5" i="105"/>
  <c r="BE5" i="105"/>
  <c r="BC5" i="105"/>
  <c r="BA5" i="105"/>
  <c r="D5" i="105"/>
  <c r="D4" i="105"/>
  <c r="G3" i="105"/>
  <c r="I1" i="105"/>
  <c r="H1" i="105" s="1"/>
  <c r="G64" i="104"/>
  <c r="G63" i="104"/>
  <c r="G60" i="104"/>
  <c r="G52" i="104"/>
  <c r="G44" i="104"/>
  <c r="G43" i="104"/>
  <c r="G42" i="104"/>
  <c r="G41" i="104"/>
  <c r="G40" i="104"/>
  <c r="G39" i="104"/>
  <c r="G38" i="104"/>
  <c r="G34" i="104"/>
  <c r="G30" i="104"/>
  <c r="D29" i="104"/>
  <c r="BK20" i="104"/>
  <c r="BI20" i="104"/>
  <c r="BG20" i="104"/>
  <c r="BE20" i="104"/>
  <c r="BC20" i="104"/>
  <c r="BA20" i="104"/>
  <c r="BK19" i="104"/>
  <c r="BI19" i="104"/>
  <c r="BG19" i="104"/>
  <c r="BE19" i="104"/>
  <c r="BC19" i="104"/>
  <c r="BA19" i="104"/>
  <c r="BK18" i="104"/>
  <c r="BI18" i="104"/>
  <c r="BG18" i="104"/>
  <c r="BE18" i="104"/>
  <c r="BC18" i="104"/>
  <c r="BA18" i="104"/>
  <c r="G18" i="104"/>
  <c r="BK17" i="104"/>
  <c r="BI17" i="104"/>
  <c r="BG17" i="104"/>
  <c r="BE17" i="104"/>
  <c r="BC17" i="104"/>
  <c r="BA17" i="104"/>
  <c r="G17" i="104"/>
  <c r="BK16" i="104"/>
  <c r="BI16" i="104"/>
  <c r="BG16" i="104"/>
  <c r="BE16" i="104"/>
  <c r="BC16" i="104"/>
  <c r="BA16" i="104"/>
  <c r="BK15" i="104"/>
  <c r="BI15" i="104"/>
  <c r="BG15" i="104"/>
  <c r="BE15" i="104"/>
  <c r="BC15" i="104"/>
  <c r="BA15" i="104"/>
  <c r="G15" i="104"/>
  <c r="BK14" i="104"/>
  <c r="BI14" i="104"/>
  <c r="BG14" i="104"/>
  <c r="BE14" i="104"/>
  <c r="BC14" i="104"/>
  <c r="BA14" i="104"/>
  <c r="G14" i="104"/>
  <c r="BK13" i="104"/>
  <c r="BI13" i="104"/>
  <c r="BG13" i="104"/>
  <c r="BE13" i="104"/>
  <c r="BC13" i="104"/>
  <c r="BA13" i="104"/>
  <c r="BK12" i="104"/>
  <c r="BI12" i="104"/>
  <c r="BG12" i="104"/>
  <c r="BE12" i="104"/>
  <c r="BC12" i="104"/>
  <c r="BA12" i="104"/>
  <c r="BK11" i="104"/>
  <c r="BI11" i="104"/>
  <c r="BG11" i="104"/>
  <c r="BE11" i="104"/>
  <c r="BC11" i="104"/>
  <c r="BA11" i="104"/>
  <c r="G11" i="104"/>
  <c r="BK10" i="104"/>
  <c r="BI10" i="104"/>
  <c r="BG10" i="104"/>
  <c r="BE10" i="104"/>
  <c r="BC10" i="104"/>
  <c r="BA10" i="104"/>
  <c r="G10" i="104"/>
  <c r="BK9" i="104"/>
  <c r="BI9" i="104"/>
  <c r="BG9" i="104"/>
  <c r="BE9" i="104"/>
  <c r="BC9" i="104"/>
  <c r="BA9" i="104"/>
  <c r="BK8" i="104"/>
  <c r="BI8" i="104"/>
  <c r="BG8" i="104"/>
  <c r="BE8" i="104"/>
  <c r="BC8" i="104"/>
  <c r="BA8" i="104"/>
  <c r="BK7" i="104"/>
  <c r="BI7" i="104"/>
  <c r="BG7" i="104"/>
  <c r="BE7" i="104"/>
  <c r="BC7" i="104"/>
  <c r="BA7" i="104"/>
  <c r="G7" i="104"/>
  <c r="BK6" i="104"/>
  <c r="BI6" i="104"/>
  <c r="BG6" i="104"/>
  <c r="BE6" i="104"/>
  <c r="BC6" i="104"/>
  <c r="BA6" i="104"/>
  <c r="D6" i="104"/>
  <c r="BK5" i="104"/>
  <c r="BI5" i="104"/>
  <c r="BG5" i="104"/>
  <c r="BE5" i="104"/>
  <c r="BC5" i="104"/>
  <c r="BA5" i="104"/>
  <c r="D5" i="104"/>
  <c r="D4" i="104"/>
  <c r="G3" i="104"/>
  <c r="I1" i="104"/>
  <c r="H1" i="104" s="1"/>
  <c r="G64" i="103"/>
  <c r="G63" i="103"/>
  <c r="G60" i="103"/>
  <c r="G52" i="103"/>
  <c r="G44" i="103"/>
  <c r="G43" i="103"/>
  <c r="G42" i="103"/>
  <c r="G41" i="103"/>
  <c r="G40" i="103"/>
  <c r="G39" i="103"/>
  <c r="G38" i="103"/>
  <c r="G34" i="103"/>
  <c r="G30" i="103"/>
  <c r="D29" i="103"/>
  <c r="BK20" i="103"/>
  <c r="BI20" i="103"/>
  <c r="BG20" i="103"/>
  <c r="BE20" i="103"/>
  <c r="BC20" i="103"/>
  <c r="BA20" i="103"/>
  <c r="BK19" i="103"/>
  <c r="BI19" i="103"/>
  <c r="BG19" i="103"/>
  <c r="BE19" i="103"/>
  <c r="BC19" i="103"/>
  <c r="BA19" i="103"/>
  <c r="BK18" i="103"/>
  <c r="BI18" i="103"/>
  <c r="BG18" i="103"/>
  <c r="BE18" i="103"/>
  <c r="BC18" i="103"/>
  <c r="BA18" i="103"/>
  <c r="G18" i="103"/>
  <c r="BK17" i="103"/>
  <c r="BI17" i="103"/>
  <c r="BG17" i="103"/>
  <c r="BE17" i="103"/>
  <c r="BC17" i="103"/>
  <c r="BA17" i="103"/>
  <c r="G17" i="103"/>
  <c r="BK16" i="103"/>
  <c r="BI16" i="103"/>
  <c r="BG16" i="103"/>
  <c r="BE16" i="103"/>
  <c r="BC16" i="103"/>
  <c r="BA16" i="103"/>
  <c r="BK15" i="103"/>
  <c r="BI15" i="103"/>
  <c r="BG15" i="103"/>
  <c r="BE15" i="103"/>
  <c r="BC15" i="103"/>
  <c r="BA15" i="103"/>
  <c r="G15" i="103"/>
  <c r="BK14" i="103"/>
  <c r="BI14" i="103"/>
  <c r="BG14" i="103"/>
  <c r="BE14" i="103"/>
  <c r="BC14" i="103"/>
  <c r="BA14" i="103"/>
  <c r="G14" i="103"/>
  <c r="BK13" i="103"/>
  <c r="BI13" i="103"/>
  <c r="BG13" i="103"/>
  <c r="BE13" i="103"/>
  <c r="BC13" i="103"/>
  <c r="BA13" i="103"/>
  <c r="BK12" i="103"/>
  <c r="BI12" i="103"/>
  <c r="BG12" i="103"/>
  <c r="BE12" i="103"/>
  <c r="BC12" i="103"/>
  <c r="BA12" i="103"/>
  <c r="BK11" i="103"/>
  <c r="BI11" i="103"/>
  <c r="BG11" i="103"/>
  <c r="BE11" i="103"/>
  <c r="BC11" i="103"/>
  <c r="BA11" i="103"/>
  <c r="G11" i="103"/>
  <c r="BK10" i="103"/>
  <c r="BI10" i="103"/>
  <c r="BG10" i="103"/>
  <c r="BE10" i="103"/>
  <c r="BC10" i="103"/>
  <c r="BA10" i="103"/>
  <c r="G10" i="103"/>
  <c r="BK9" i="103"/>
  <c r="BI9" i="103"/>
  <c r="BG9" i="103"/>
  <c r="BE9" i="103"/>
  <c r="BC9" i="103"/>
  <c r="BA9" i="103"/>
  <c r="BK8" i="103"/>
  <c r="BI8" i="103"/>
  <c r="BG8" i="103"/>
  <c r="BE8" i="103"/>
  <c r="BC8" i="103"/>
  <c r="BA8" i="103"/>
  <c r="BK7" i="103"/>
  <c r="BI7" i="103"/>
  <c r="BG7" i="103"/>
  <c r="BE7" i="103"/>
  <c r="BC7" i="103"/>
  <c r="BA7" i="103"/>
  <c r="G7" i="103"/>
  <c r="BK6" i="103"/>
  <c r="BI6" i="103"/>
  <c r="BG6" i="103"/>
  <c r="BE6" i="103"/>
  <c r="BC6" i="103"/>
  <c r="BA6" i="103"/>
  <c r="D6" i="103"/>
  <c r="BK5" i="103"/>
  <c r="BI5" i="103"/>
  <c r="BG5" i="103"/>
  <c r="BE5" i="103"/>
  <c r="BC5" i="103"/>
  <c r="BA5" i="103"/>
  <c r="D5" i="103"/>
  <c r="D4" i="103"/>
  <c r="G3" i="103"/>
  <c r="I1" i="103"/>
  <c r="H1" i="103" s="1"/>
  <c r="G64" i="102"/>
  <c r="G63" i="102"/>
  <c r="G60" i="102"/>
  <c r="G52" i="102"/>
  <c r="G44" i="102"/>
  <c r="G43" i="102"/>
  <c r="G42" i="102"/>
  <c r="G41" i="102"/>
  <c r="G40" i="102"/>
  <c r="G39" i="102"/>
  <c r="G38" i="102"/>
  <c r="G34" i="102"/>
  <c r="G30" i="102"/>
  <c r="D29" i="102"/>
  <c r="BK20" i="102"/>
  <c r="BI20" i="102"/>
  <c r="BG20" i="102"/>
  <c r="BE20" i="102"/>
  <c r="BC20" i="102"/>
  <c r="BA20" i="102"/>
  <c r="BK19" i="102"/>
  <c r="BI19" i="102"/>
  <c r="BG19" i="102"/>
  <c r="BE19" i="102"/>
  <c r="BC19" i="102"/>
  <c r="BA19" i="102"/>
  <c r="BK18" i="102"/>
  <c r="BI18" i="102"/>
  <c r="BG18" i="102"/>
  <c r="BE18" i="102"/>
  <c r="BC18" i="102"/>
  <c r="BA18" i="102"/>
  <c r="G18" i="102"/>
  <c r="BK17" i="102"/>
  <c r="BI17" i="102"/>
  <c r="BG17" i="102"/>
  <c r="BE17" i="102"/>
  <c r="BC17" i="102"/>
  <c r="BA17" i="102"/>
  <c r="G17" i="102"/>
  <c r="BK16" i="102"/>
  <c r="BI16" i="102"/>
  <c r="BG16" i="102"/>
  <c r="BE16" i="102"/>
  <c r="BC16" i="102"/>
  <c r="BA16" i="102"/>
  <c r="BK15" i="102"/>
  <c r="BI15" i="102"/>
  <c r="BG15" i="102"/>
  <c r="BE15" i="102"/>
  <c r="BC15" i="102"/>
  <c r="BA15" i="102"/>
  <c r="G15" i="102"/>
  <c r="BK14" i="102"/>
  <c r="BI14" i="102"/>
  <c r="BG14" i="102"/>
  <c r="BE14" i="102"/>
  <c r="BC14" i="102"/>
  <c r="BA14" i="102"/>
  <c r="G14" i="102"/>
  <c r="BK13" i="102"/>
  <c r="BI13" i="102"/>
  <c r="BG13" i="102"/>
  <c r="BE13" i="102"/>
  <c r="BC13" i="102"/>
  <c r="BA13" i="102"/>
  <c r="BK12" i="102"/>
  <c r="BI12" i="102"/>
  <c r="BG12" i="102"/>
  <c r="BE12" i="102"/>
  <c r="BC12" i="102"/>
  <c r="BA12" i="102"/>
  <c r="BK11" i="102"/>
  <c r="BI11" i="102"/>
  <c r="BG11" i="102"/>
  <c r="BE11" i="102"/>
  <c r="BC11" i="102"/>
  <c r="BA11" i="102"/>
  <c r="G11" i="102"/>
  <c r="BK10" i="102"/>
  <c r="BI10" i="102"/>
  <c r="BG10" i="102"/>
  <c r="BE10" i="102"/>
  <c r="BC10" i="102"/>
  <c r="BA10" i="102"/>
  <c r="G10" i="102"/>
  <c r="BK9" i="102"/>
  <c r="BI9" i="102"/>
  <c r="BG9" i="102"/>
  <c r="BE9" i="102"/>
  <c r="BC9" i="102"/>
  <c r="BA9" i="102"/>
  <c r="BK8" i="102"/>
  <c r="BI8" i="102"/>
  <c r="BG8" i="102"/>
  <c r="BE8" i="102"/>
  <c r="BC8" i="102"/>
  <c r="BA8" i="102"/>
  <c r="BK7" i="102"/>
  <c r="BI7" i="102"/>
  <c r="BG7" i="102"/>
  <c r="BE7" i="102"/>
  <c r="BC7" i="102"/>
  <c r="BA7" i="102"/>
  <c r="G7" i="102"/>
  <c r="BK6" i="102"/>
  <c r="BI6" i="102"/>
  <c r="BG6" i="102"/>
  <c r="BE6" i="102"/>
  <c r="BC6" i="102"/>
  <c r="BA6" i="102"/>
  <c r="D6" i="102"/>
  <c r="BK5" i="102"/>
  <c r="BI5" i="102"/>
  <c r="BG5" i="102"/>
  <c r="BE5" i="102"/>
  <c r="BC5" i="102"/>
  <c r="BA5" i="102"/>
  <c r="D5" i="102"/>
  <c r="D4" i="102"/>
  <c r="G3" i="102"/>
  <c r="I1" i="102"/>
  <c r="H1" i="102" s="1"/>
  <c r="G64" i="101"/>
  <c r="G63" i="101"/>
  <c r="G60" i="101"/>
  <c r="G52" i="101"/>
  <c r="G44" i="101"/>
  <c r="G43" i="101"/>
  <c r="G42" i="101"/>
  <c r="G41" i="101"/>
  <c r="G40" i="101"/>
  <c r="G39" i="101"/>
  <c r="G38" i="101"/>
  <c r="G34" i="101"/>
  <c r="G30" i="101"/>
  <c r="D29" i="101"/>
  <c r="BK20" i="101"/>
  <c r="BI20" i="101"/>
  <c r="BG20" i="101"/>
  <c r="BE20" i="101"/>
  <c r="BC20" i="101"/>
  <c r="BA20" i="101"/>
  <c r="BK19" i="101"/>
  <c r="BI19" i="101"/>
  <c r="BG19" i="101"/>
  <c r="BE19" i="101"/>
  <c r="BC19" i="101"/>
  <c r="BA19" i="101"/>
  <c r="BK18" i="101"/>
  <c r="BI18" i="101"/>
  <c r="BG18" i="101"/>
  <c r="BE18" i="101"/>
  <c r="BC18" i="101"/>
  <c r="BA18" i="101"/>
  <c r="G18" i="101"/>
  <c r="BK17" i="101"/>
  <c r="BI17" i="101"/>
  <c r="BG17" i="101"/>
  <c r="BE17" i="101"/>
  <c r="BC17" i="101"/>
  <c r="BA17" i="101"/>
  <c r="G17" i="101"/>
  <c r="BK16" i="101"/>
  <c r="BI16" i="101"/>
  <c r="BG16" i="101"/>
  <c r="BE16" i="101"/>
  <c r="BC16" i="101"/>
  <c r="BA16" i="101"/>
  <c r="BK15" i="101"/>
  <c r="BI15" i="101"/>
  <c r="BG15" i="101"/>
  <c r="BE15" i="101"/>
  <c r="BC15" i="101"/>
  <c r="BA15" i="101"/>
  <c r="G15" i="101"/>
  <c r="BK14" i="101"/>
  <c r="BI14" i="101"/>
  <c r="BG14" i="101"/>
  <c r="BE14" i="101"/>
  <c r="BC14" i="101"/>
  <c r="BA14" i="101"/>
  <c r="G14" i="101"/>
  <c r="BK13" i="101"/>
  <c r="BI13" i="101"/>
  <c r="BG13" i="101"/>
  <c r="BE13" i="101"/>
  <c r="BC13" i="101"/>
  <c r="BA13" i="101"/>
  <c r="BK12" i="101"/>
  <c r="BI12" i="101"/>
  <c r="BG12" i="101"/>
  <c r="BE12" i="101"/>
  <c r="BC12" i="101"/>
  <c r="BA12" i="101"/>
  <c r="BK11" i="101"/>
  <c r="BI11" i="101"/>
  <c r="BG11" i="101"/>
  <c r="BE11" i="101"/>
  <c r="BC11" i="101"/>
  <c r="BA11" i="101"/>
  <c r="G11" i="101"/>
  <c r="BK10" i="101"/>
  <c r="BI10" i="101"/>
  <c r="BG10" i="101"/>
  <c r="BE10" i="101"/>
  <c r="BC10" i="101"/>
  <c r="BA10" i="101"/>
  <c r="G10" i="101"/>
  <c r="BK9" i="101"/>
  <c r="BI9" i="101"/>
  <c r="BG9" i="101"/>
  <c r="BE9" i="101"/>
  <c r="BC9" i="101"/>
  <c r="BA9" i="101"/>
  <c r="BK8" i="101"/>
  <c r="BI8" i="101"/>
  <c r="BG8" i="101"/>
  <c r="BE8" i="101"/>
  <c r="BC8" i="101"/>
  <c r="BA8" i="101"/>
  <c r="BK7" i="101"/>
  <c r="BI7" i="101"/>
  <c r="BG7" i="101"/>
  <c r="BE7" i="101"/>
  <c r="BC7" i="101"/>
  <c r="BA7" i="101"/>
  <c r="G7" i="101"/>
  <c r="BK6" i="101"/>
  <c r="BI6" i="101"/>
  <c r="BG6" i="101"/>
  <c r="BE6" i="101"/>
  <c r="BC6" i="101"/>
  <c r="BA6" i="101"/>
  <c r="D6" i="101"/>
  <c r="BK5" i="101"/>
  <c r="BI5" i="101"/>
  <c r="BG5" i="101"/>
  <c r="BE5" i="101"/>
  <c r="BC5" i="101"/>
  <c r="BA5" i="101"/>
  <c r="D5" i="101"/>
  <c r="D4" i="101"/>
  <c r="G3" i="101"/>
  <c r="I1" i="101"/>
  <c r="H1" i="101" s="1"/>
  <c r="G64" i="100"/>
  <c r="G63" i="100"/>
  <c r="G60" i="100"/>
  <c r="G52" i="100"/>
  <c r="G44" i="100"/>
  <c r="G43" i="100"/>
  <c r="G42" i="100"/>
  <c r="G41" i="100"/>
  <c r="G40" i="100"/>
  <c r="G39" i="100"/>
  <c r="G38" i="100"/>
  <c r="G34" i="100"/>
  <c r="G30" i="100"/>
  <c r="D29" i="100"/>
  <c r="BK20" i="100"/>
  <c r="BI20" i="100"/>
  <c r="BG20" i="100"/>
  <c r="BE20" i="100"/>
  <c r="BC20" i="100"/>
  <c r="BA20" i="100"/>
  <c r="BK19" i="100"/>
  <c r="BI19" i="100"/>
  <c r="BG19" i="100"/>
  <c r="BE19" i="100"/>
  <c r="BC19" i="100"/>
  <c r="BA19" i="100"/>
  <c r="BK18" i="100"/>
  <c r="BI18" i="100"/>
  <c r="BG18" i="100"/>
  <c r="BE18" i="100"/>
  <c r="BC18" i="100"/>
  <c r="BA18" i="100"/>
  <c r="G18" i="100"/>
  <c r="BK17" i="100"/>
  <c r="BI17" i="100"/>
  <c r="BG17" i="100"/>
  <c r="BE17" i="100"/>
  <c r="BC17" i="100"/>
  <c r="BA17" i="100"/>
  <c r="G17" i="100"/>
  <c r="BK16" i="100"/>
  <c r="BI16" i="100"/>
  <c r="BG16" i="100"/>
  <c r="BE16" i="100"/>
  <c r="BC16" i="100"/>
  <c r="BA16" i="100"/>
  <c r="BK15" i="100"/>
  <c r="BI15" i="100"/>
  <c r="BG15" i="100"/>
  <c r="BE15" i="100"/>
  <c r="BC15" i="100"/>
  <c r="BA15" i="100"/>
  <c r="G15" i="100"/>
  <c r="BK14" i="100"/>
  <c r="BI14" i="100"/>
  <c r="BG14" i="100"/>
  <c r="BE14" i="100"/>
  <c r="BC14" i="100"/>
  <c r="BA14" i="100"/>
  <c r="G14" i="100"/>
  <c r="BK13" i="100"/>
  <c r="BI13" i="100"/>
  <c r="BG13" i="100"/>
  <c r="BE13" i="100"/>
  <c r="BC13" i="100"/>
  <c r="BA13" i="100"/>
  <c r="BK12" i="100"/>
  <c r="BI12" i="100"/>
  <c r="BG12" i="100"/>
  <c r="BE12" i="100"/>
  <c r="BC12" i="100"/>
  <c r="BA12" i="100"/>
  <c r="BK11" i="100"/>
  <c r="BI11" i="100"/>
  <c r="BG11" i="100"/>
  <c r="BE11" i="100"/>
  <c r="BC11" i="100"/>
  <c r="BA11" i="100"/>
  <c r="G11" i="100"/>
  <c r="BK10" i="100"/>
  <c r="BI10" i="100"/>
  <c r="BG10" i="100"/>
  <c r="BE10" i="100"/>
  <c r="BC10" i="100"/>
  <c r="BA10" i="100"/>
  <c r="G10" i="100"/>
  <c r="BK9" i="100"/>
  <c r="BI9" i="100"/>
  <c r="BG9" i="100"/>
  <c r="BE9" i="100"/>
  <c r="BC9" i="100"/>
  <c r="BA9" i="100"/>
  <c r="BK8" i="100"/>
  <c r="BI8" i="100"/>
  <c r="BG8" i="100"/>
  <c r="BE8" i="100"/>
  <c r="BC8" i="100"/>
  <c r="BA8" i="100"/>
  <c r="BK7" i="100"/>
  <c r="BI7" i="100"/>
  <c r="BG7" i="100"/>
  <c r="BE7" i="100"/>
  <c r="BC7" i="100"/>
  <c r="BA7" i="100"/>
  <c r="G7" i="100"/>
  <c r="BK6" i="100"/>
  <c r="BI6" i="100"/>
  <c r="BG6" i="100"/>
  <c r="BE6" i="100"/>
  <c r="BC6" i="100"/>
  <c r="BA6" i="100"/>
  <c r="D6" i="100"/>
  <c r="BK5" i="100"/>
  <c r="BI5" i="100"/>
  <c r="BG5" i="100"/>
  <c r="BE5" i="100"/>
  <c r="BC5" i="100"/>
  <c r="BA5" i="100"/>
  <c r="D5" i="100"/>
  <c r="D4" i="100"/>
  <c r="G3" i="100"/>
  <c r="I1" i="100"/>
  <c r="H1" i="100" s="1"/>
  <c r="G64" i="99"/>
  <c r="G63" i="99"/>
  <c r="G60" i="99"/>
  <c r="G52" i="99"/>
  <c r="G44" i="99"/>
  <c r="G43" i="99"/>
  <c r="G42" i="99"/>
  <c r="G41" i="99"/>
  <c r="G40" i="99"/>
  <c r="G39" i="99"/>
  <c r="G38" i="99"/>
  <c r="G34" i="99"/>
  <c r="G30" i="99"/>
  <c r="D29" i="99"/>
  <c r="BK20" i="99"/>
  <c r="BI20" i="99"/>
  <c r="BG20" i="99"/>
  <c r="BE20" i="99"/>
  <c r="BC20" i="99"/>
  <c r="BA20" i="99"/>
  <c r="BK19" i="99"/>
  <c r="BI19" i="99"/>
  <c r="BG19" i="99"/>
  <c r="BE19" i="99"/>
  <c r="BC19" i="99"/>
  <c r="BA19" i="99"/>
  <c r="BK18" i="99"/>
  <c r="BI18" i="99"/>
  <c r="BG18" i="99"/>
  <c r="BE18" i="99"/>
  <c r="BC18" i="99"/>
  <c r="BA18" i="99"/>
  <c r="G18" i="99"/>
  <c r="BK17" i="99"/>
  <c r="BI17" i="99"/>
  <c r="BG17" i="99"/>
  <c r="BE17" i="99"/>
  <c r="BC17" i="99"/>
  <c r="BA17" i="99"/>
  <c r="G17" i="99"/>
  <c r="BK16" i="99"/>
  <c r="BI16" i="99"/>
  <c r="BG16" i="99"/>
  <c r="BE16" i="99"/>
  <c r="BC16" i="99"/>
  <c r="BA16" i="99"/>
  <c r="BK15" i="99"/>
  <c r="BI15" i="99"/>
  <c r="BG15" i="99"/>
  <c r="BE15" i="99"/>
  <c r="BC15" i="99"/>
  <c r="BA15" i="99"/>
  <c r="G15" i="99"/>
  <c r="BK14" i="99"/>
  <c r="BI14" i="99"/>
  <c r="BG14" i="99"/>
  <c r="BE14" i="99"/>
  <c r="BC14" i="99"/>
  <c r="BA14" i="99"/>
  <c r="G14" i="99"/>
  <c r="BK13" i="99"/>
  <c r="BI13" i="99"/>
  <c r="BG13" i="99"/>
  <c r="BE13" i="99"/>
  <c r="BC13" i="99"/>
  <c r="BA13" i="99"/>
  <c r="BK12" i="99"/>
  <c r="BI12" i="99"/>
  <c r="BG12" i="99"/>
  <c r="BE12" i="99"/>
  <c r="BC12" i="99"/>
  <c r="BA12" i="99"/>
  <c r="BK11" i="99"/>
  <c r="BI11" i="99"/>
  <c r="BG11" i="99"/>
  <c r="BE11" i="99"/>
  <c r="BC11" i="99"/>
  <c r="BA11" i="99"/>
  <c r="G11" i="99"/>
  <c r="BK10" i="99"/>
  <c r="BI10" i="99"/>
  <c r="BG10" i="99"/>
  <c r="BE10" i="99"/>
  <c r="BC10" i="99"/>
  <c r="BA10" i="99"/>
  <c r="G10" i="99"/>
  <c r="BK9" i="99"/>
  <c r="BI9" i="99"/>
  <c r="BG9" i="99"/>
  <c r="BE9" i="99"/>
  <c r="BC9" i="99"/>
  <c r="BA9" i="99"/>
  <c r="BK8" i="99"/>
  <c r="BI8" i="99"/>
  <c r="BG8" i="99"/>
  <c r="BE8" i="99"/>
  <c r="BC8" i="99"/>
  <c r="BA8" i="99"/>
  <c r="BK7" i="99"/>
  <c r="BI7" i="99"/>
  <c r="BG7" i="99"/>
  <c r="BE7" i="99"/>
  <c r="BC7" i="99"/>
  <c r="BA7" i="99"/>
  <c r="G7" i="99"/>
  <c r="BK6" i="99"/>
  <c r="BI6" i="99"/>
  <c r="BG6" i="99"/>
  <c r="BE6" i="99"/>
  <c r="BC6" i="99"/>
  <c r="BA6" i="99"/>
  <c r="D6" i="99"/>
  <c r="BK5" i="99"/>
  <c r="BI5" i="99"/>
  <c r="BG5" i="99"/>
  <c r="BE5" i="99"/>
  <c r="BC5" i="99"/>
  <c r="BA5" i="99"/>
  <c r="D5" i="99"/>
  <c r="D4" i="99"/>
  <c r="G3" i="99"/>
  <c r="I1" i="99"/>
  <c r="H1" i="99" s="1"/>
  <c r="D2" i="108" l="1"/>
  <c r="G2" i="108" s="1"/>
  <c r="F1" i="108" s="1"/>
  <c r="D2" i="107"/>
  <c r="G2" i="107" s="1"/>
  <c r="F1" i="107" s="1"/>
  <c r="D2" i="106"/>
  <c r="G2" i="106" s="1"/>
  <c r="F1" i="106" s="1"/>
  <c r="D2" i="105"/>
  <c r="G2" i="105" s="1"/>
  <c r="F1" i="105" s="1"/>
  <c r="D2" i="104"/>
  <c r="G2" i="104" s="1"/>
  <c r="F1" i="104" s="1"/>
  <c r="D2" i="103"/>
  <c r="G2" i="103" s="1"/>
  <c r="F1" i="103" s="1"/>
  <c r="D2" i="102"/>
  <c r="G2" i="102" s="1"/>
  <c r="F1" i="102" s="1"/>
  <c r="D2" i="101"/>
  <c r="G2" i="101" s="1"/>
  <c r="F1" i="101" s="1"/>
  <c r="D2" i="100"/>
  <c r="G2" i="100" s="1"/>
  <c r="F1" i="100" s="1"/>
  <c r="D2" i="99"/>
  <c r="G2" i="99" s="1"/>
  <c r="F1" i="99" s="1"/>
  <c r="G60" i="29"/>
  <c r="G63" i="29"/>
  <c r="G64" i="29"/>
  <c r="G42" i="29" l="1"/>
  <c r="G43" i="29"/>
  <c r="G17" i="29"/>
  <c r="E4" i="5" l="1"/>
  <c r="I10" i="53" l="1"/>
  <c r="K10" i="53" s="1"/>
  <c r="I9" i="53"/>
  <c r="K9" i="53" s="1"/>
  <c r="I8" i="53"/>
  <c r="K8" i="53" s="1"/>
  <c r="I7" i="53"/>
  <c r="K7" i="53" s="1"/>
  <c r="I6" i="53"/>
  <c r="K6" i="53" s="1"/>
  <c r="I5" i="53"/>
  <c r="K5" i="53" s="1"/>
  <c r="I4" i="53"/>
  <c r="K4" i="53" s="1"/>
  <c r="I3" i="53"/>
  <c r="K3" i="53" s="1"/>
  <c r="J1" i="53" s="1"/>
  <c r="G52" i="29" l="1"/>
  <c r="G44" i="29" l="1"/>
  <c r="G41" i="29"/>
  <c r="G40" i="29"/>
  <c r="G39" i="29"/>
  <c r="G38" i="29"/>
  <c r="G34" i="29"/>
  <c r="G30" i="29"/>
  <c r="G18" i="29"/>
  <c r="G10" i="29"/>
  <c r="G7" i="29"/>
  <c r="BK20" i="29" l="1"/>
  <c r="BK19" i="29"/>
  <c r="BK18" i="29"/>
  <c r="BK17" i="29"/>
  <c r="BK16" i="29"/>
  <c r="BK15" i="29"/>
  <c r="BK14" i="29"/>
  <c r="BK13" i="29"/>
  <c r="BK12" i="29"/>
  <c r="BK11" i="29"/>
  <c r="BK10" i="29"/>
  <c r="BK9" i="29"/>
  <c r="BK8" i="29"/>
  <c r="BK7" i="29"/>
  <c r="BK6" i="29"/>
  <c r="BK5" i="29"/>
  <c r="BI20" i="29"/>
  <c r="BI19" i="29"/>
  <c r="BI18" i="29"/>
  <c r="BI17" i="29"/>
  <c r="BI16" i="29"/>
  <c r="BI15" i="29"/>
  <c r="BI14" i="29"/>
  <c r="BI13" i="29"/>
  <c r="BI12" i="29"/>
  <c r="BI11" i="29"/>
  <c r="BI10" i="29"/>
  <c r="BI9" i="29"/>
  <c r="BI8" i="29"/>
  <c r="BI7" i="29"/>
  <c r="BI6" i="29"/>
  <c r="BI5" i="29"/>
  <c r="BG20" i="29"/>
  <c r="BG19" i="29"/>
  <c r="BG18" i="29"/>
  <c r="BG17" i="29"/>
  <c r="BG16" i="29"/>
  <c r="BG15" i="29"/>
  <c r="BG14" i="29"/>
  <c r="BG13" i="29"/>
  <c r="BG12" i="29"/>
  <c r="BG11" i="29"/>
  <c r="BG10" i="29"/>
  <c r="BG9" i="29"/>
  <c r="BG8" i="29"/>
  <c r="BG7" i="29"/>
  <c r="BG6" i="29"/>
  <c r="BG5" i="29"/>
  <c r="BE20" i="29"/>
  <c r="BE19" i="29"/>
  <c r="BE18" i="29"/>
  <c r="BE17" i="29"/>
  <c r="BE16" i="29"/>
  <c r="BE15" i="29"/>
  <c r="BE14" i="29"/>
  <c r="BE13" i="29"/>
  <c r="BE12" i="29"/>
  <c r="BE11" i="29"/>
  <c r="BE10" i="29"/>
  <c r="BE9" i="29"/>
  <c r="BE8" i="29"/>
  <c r="BE7" i="29"/>
  <c r="BE6" i="29"/>
  <c r="BE5" i="29"/>
  <c r="BC20" i="29"/>
  <c r="BC19" i="29"/>
  <c r="BC18" i="29"/>
  <c r="BC17" i="29"/>
  <c r="BC16" i="29"/>
  <c r="BC15" i="29"/>
  <c r="BC14" i="29"/>
  <c r="BC13" i="29"/>
  <c r="BC12" i="29"/>
  <c r="BC11" i="29"/>
  <c r="BC10" i="29"/>
  <c r="BC9" i="29"/>
  <c r="BC8" i="29"/>
  <c r="BC7" i="29"/>
  <c r="BC6" i="29"/>
  <c r="BC5" i="29"/>
  <c r="BA17" i="29"/>
  <c r="BA20" i="29"/>
  <c r="BA19" i="29"/>
  <c r="BA18" i="29"/>
  <c r="BA16" i="29"/>
  <c r="BA15" i="29"/>
  <c r="BA14" i="29"/>
  <c r="BA13" i="29"/>
  <c r="BA12" i="29"/>
  <c r="BA11" i="29"/>
  <c r="BA10" i="29"/>
  <c r="BA9" i="29"/>
  <c r="BA8" i="29"/>
  <c r="BA7" i="29"/>
  <c r="BA6" i="29"/>
  <c r="BA5" i="29"/>
  <c r="AX64" i="5"/>
  <c r="AX63" i="5"/>
  <c r="AX62" i="5"/>
  <c r="AX61" i="5"/>
  <c r="AX60" i="5"/>
  <c r="AX59" i="5"/>
  <c r="AX58" i="5"/>
  <c r="AX57" i="5"/>
  <c r="AX56" i="5"/>
  <c r="AX55" i="5"/>
  <c r="AX54" i="5"/>
  <c r="AX53" i="5"/>
  <c r="AX52" i="5"/>
  <c r="AX51" i="5"/>
  <c r="AX50" i="5"/>
  <c r="AX49" i="5"/>
  <c r="AX48" i="5"/>
  <c r="AX47" i="5"/>
  <c r="AX46" i="5"/>
  <c r="AX45" i="5"/>
  <c r="AX44" i="5"/>
  <c r="AX43" i="5"/>
  <c r="AX42" i="5"/>
  <c r="AX41" i="5"/>
  <c r="AX40" i="5"/>
  <c r="AX39" i="5"/>
  <c r="AX38" i="5"/>
  <c r="AX37" i="5"/>
  <c r="AX36" i="5"/>
  <c r="AX35" i="5"/>
  <c r="AX34" i="5"/>
  <c r="AX33" i="5"/>
  <c r="AX32" i="5"/>
  <c r="AX31" i="5"/>
  <c r="AX30" i="5"/>
  <c r="AX29" i="5"/>
  <c r="AX28" i="5"/>
  <c r="AX27" i="5"/>
  <c r="AX26" i="5"/>
  <c r="AX25" i="5"/>
  <c r="AX24" i="5"/>
  <c r="AX23" i="5"/>
  <c r="AX22" i="5"/>
  <c r="AX21" i="5"/>
  <c r="AX20" i="5"/>
  <c r="AX19" i="5"/>
  <c r="AX18" i="5"/>
  <c r="AX17" i="5"/>
  <c r="AX16" i="5"/>
  <c r="AX15" i="5"/>
  <c r="AX14" i="5"/>
  <c r="AX13" i="5"/>
  <c r="AX12" i="5"/>
  <c r="AX11" i="5"/>
  <c r="AX10" i="5"/>
  <c r="AX9" i="5"/>
  <c r="AX8" i="5"/>
  <c r="AX7" i="5"/>
  <c r="AX6" i="5"/>
  <c r="AX5" i="5"/>
  <c r="AX4" i="5"/>
  <c r="AX3" i="5"/>
  <c r="AX2" i="5"/>
  <c r="AW64" i="5"/>
  <c r="AW63" i="5"/>
  <c r="AW62" i="5"/>
  <c r="AW61" i="5"/>
  <c r="AW60" i="5"/>
  <c r="AW59" i="5"/>
  <c r="AW58" i="5"/>
  <c r="AW57" i="5"/>
  <c r="AW56" i="5"/>
  <c r="AW55" i="5"/>
  <c r="AW54" i="5"/>
  <c r="AW53" i="5"/>
  <c r="AW52" i="5"/>
  <c r="AW51" i="5"/>
  <c r="AW50" i="5"/>
  <c r="AW49" i="5"/>
  <c r="AW48" i="5"/>
  <c r="AW47" i="5"/>
  <c r="AW46" i="5"/>
  <c r="AW45" i="5"/>
  <c r="AW44" i="5"/>
  <c r="AW43" i="5"/>
  <c r="AW42" i="5"/>
  <c r="AW41" i="5"/>
  <c r="AW40" i="5"/>
  <c r="AW39" i="5"/>
  <c r="AW38" i="5"/>
  <c r="AW37" i="5"/>
  <c r="AW36" i="5"/>
  <c r="AW35" i="5"/>
  <c r="AW34" i="5"/>
  <c r="AW33" i="5"/>
  <c r="AW32" i="5"/>
  <c r="AW31" i="5"/>
  <c r="AW30" i="5"/>
  <c r="AW29" i="5"/>
  <c r="AW28" i="5"/>
  <c r="AW27" i="5"/>
  <c r="AW26" i="5"/>
  <c r="AW25" i="5"/>
  <c r="AW24" i="5"/>
  <c r="AW23" i="5"/>
  <c r="AW22" i="5"/>
  <c r="AW21" i="5"/>
  <c r="AW20" i="5"/>
  <c r="AW19" i="5"/>
  <c r="AW18" i="5"/>
  <c r="AW17" i="5"/>
  <c r="AW16" i="5"/>
  <c r="AW15" i="5"/>
  <c r="AW14" i="5"/>
  <c r="AW13" i="5"/>
  <c r="AW12" i="5"/>
  <c r="AW11" i="5"/>
  <c r="AW10" i="5"/>
  <c r="AW9" i="5"/>
  <c r="AW8" i="5"/>
  <c r="AW7" i="5"/>
  <c r="AW6" i="5"/>
  <c r="AW5" i="5"/>
  <c r="AW4" i="5"/>
  <c r="AW3" i="5"/>
  <c r="AW2" i="5"/>
  <c r="AV64" i="5"/>
  <c r="AV63" i="5"/>
  <c r="AV62" i="5"/>
  <c r="AV61" i="5"/>
  <c r="AV60" i="5"/>
  <c r="AV59" i="5"/>
  <c r="AV58" i="5"/>
  <c r="AV57" i="5"/>
  <c r="AV56" i="5"/>
  <c r="AV55" i="5"/>
  <c r="AV54" i="5"/>
  <c r="AV53" i="5"/>
  <c r="AV52" i="5"/>
  <c r="AV51" i="5"/>
  <c r="AV50" i="5"/>
  <c r="AV49" i="5"/>
  <c r="AV48" i="5"/>
  <c r="AV47" i="5"/>
  <c r="AV46" i="5"/>
  <c r="AV45" i="5"/>
  <c r="AV44" i="5"/>
  <c r="AV43" i="5"/>
  <c r="AV42" i="5"/>
  <c r="AV41" i="5"/>
  <c r="AV40" i="5"/>
  <c r="AV39" i="5"/>
  <c r="AV38" i="5"/>
  <c r="AV37" i="5"/>
  <c r="AV36" i="5"/>
  <c r="AV35" i="5"/>
  <c r="AV34" i="5"/>
  <c r="AV33" i="5"/>
  <c r="AV32" i="5"/>
  <c r="AV31" i="5"/>
  <c r="AV30" i="5"/>
  <c r="AV29" i="5"/>
  <c r="AV28" i="5"/>
  <c r="AV27" i="5"/>
  <c r="AV26" i="5"/>
  <c r="AV25" i="5"/>
  <c r="AV24" i="5"/>
  <c r="AV23" i="5"/>
  <c r="AV22" i="5"/>
  <c r="AV21" i="5"/>
  <c r="AV20" i="5"/>
  <c r="AV19" i="5"/>
  <c r="AV18" i="5"/>
  <c r="AV17" i="5"/>
  <c r="AV16" i="5"/>
  <c r="AV15" i="5"/>
  <c r="AV14" i="5"/>
  <c r="AV13" i="5"/>
  <c r="AV12" i="5"/>
  <c r="AV11" i="5"/>
  <c r="AV10" i="5"/>
  <c r="AV9" i="5"/>
  <c r="AV8" i="5"/>
  <c r="AV7" i="5"/>
  <c r="AV6" i="5"/>
  <c r="AV5" i="5"/>
  <c r="AV4" i="5"/>
  <c r="AV3" i="5"/>
  <c r="AV2" i="5"/>
  <c r="B4" i="5" l="1"/>
  <c r="B2" i="5"/>
  <c r="D4" i="29" l="1"/>
  <c r="D5" i="29"/>
  <c r="C2" i="21"/>
  <c r="D29" i="29" l="1"/>
  <c r="G15" i="29"/>
  <c r="G14" i="29"/>
  <c r="G11" i="29"/>
  <c r="G3" i="29"/>
  <c r="I1" i="29"/>
  <c r="H1" i="29" s="1"/>
  <c r="D2" i="29" s="1"/>
  <c r="G2" i="29" s="1"/>
  <c r="F1" i="29" s="1"/>
  <c r="D6" i="29"/>
  <c r="G5" i="21" l="1"/>
  <c r="G6" i="21" s="1"/>
  <c r="G7" i="21" s="1"/>
  <c r="G8" i="21" l="1"/>
  <c r="A5" i="21"/>
  <c r="A6" i="21"/>
  <c r="H6" i="21" l="1"/>
  <c r="H5" i="21"/>
  <c r="G9" i="21"/>
  <c r="B6" i="21"/>
  <c r="D6" i="21"/>
  <c r="E5" i="21"/>
  <c r="E6" i="21"/>
  <c r="A8" i="21"/>
  <c r="D5" i="21"/>
  <c r="A7" i="21"/>
  <c r="B5" i="21"/>
  <c r="H8" i="21" l="1"/>
  <c r="H7" i="21"/>
  <c r="G10" i="21"/>
  <c r="G11" i="21" s="1"/>
  <c r="C5" i="21"/>
  <c r="A4" i="21"/>
  <c r="B8" i="21"/>
  <c r="C6" i="21"/>
  <c r="D7" i="21"/>
  <c r="C8" i="21"/>
  <c r="A9" i="21"/>
  <c r="A10" i="21"/>
  <c r="D8" i="21"/>
  <c r="C7" i="21"/>
  <c r="E7" i="21"/>
  <c r="B7" i="21"/>
  <c r="E8" i="21"/>
  <c r="H9" i="21" l="1"/>
  <c r="H10" i="21"/>
  <c r="H4" i="21"/>
  <c r="G12" i="21"/>
  <c r="E10" i="21"/>
  <c r="C9" i="21"/>
  <c r="B9" i="21"/>
  <c r="B10" i="21"/>
  <c r="B4" i="21"/>
  <c r="C10" i="21"/>
  <c r="A11" i="21"/>
  <c r="D4" i="21"/>
  <c r="D10" i="21"/>
  <c r="C4" i="21"/>
  <c r="D9" i="21"/>
  <c r="E4" i="21"/>
  <c r="E9" i="21"/>
  <c r="H11" i="21" l="1"/>
  <c r="G13" i="21"/>
  <c r="A12" i="21"/>
  <c r="E11" i="21"/>
  <c r="D11" i="21"/>
  <c r="B11" i="21"/>
  <c r="C11" i="21"/>
  <c r="H12" i="21" l="1"/>
  <c r="G14" i="21"/>
  <c r="C12" i="21"/>
  <c r="A13" i="21"/>
  <c r="E12" i="21"/>
  <c r="D12" i="21"/>
  <c r="B12" i="21"/>
  <c r="H13" i="21" l="1"/>
  <c r="G15" i="21"/>
  <c r="D13" i="21"/>
  <c r="A14" i="21"/>
  <c r="B13" i="21"/>
  <c r="C13" i="21"/>
  <c r="E13" i="21"/>
  <c r="H14" i="21" l="1"/>
  <c r="E14" i="21"/>
  <c r="D14" i="21"/>
  <c r="C14" i="21"/>
  <c r="B14" i="21"/>
  <c r="G16" i="21"/>
  <c r="A15" i="21"/>
  <c r="H15" i="21" l="1"/>
  <c r="D15" i="21"/>
  <c r="E15" i="21"/>
  <c r="C15" i="21"/>
  <c r="B15" i="21"/>
  <c r="G17" i="21"/>
  <c r="A16" i="21"/>
  <c r="H16" i="21" l="1"/>
  <c r="E16" i="21"/>
  <c r="D16" i="21"/>
  <c r="C16" i="21"/>
  <c r="B16" i="21"/>
  <c r="G18" i="21"/>
  <c r="A17" i="21"/>
  <c r="H17" i="21" l="1"/>
  <c r="D17" i="21"/>
  <c r="E17" i="21"/>
  <c r="C17" i="21"/>
  <c r="B17" i="21"/>
  <c r="G19" i="21"/>
  <c r="A18" i="21"/>
  <c r="H18" i="21" l="1"/>
  <c r="E18" i="21"/>
  <c r="D18" i="21"/>
  <c r="C18" i="21"/>
  <c r="B18" i="21"/>
  <c r="G20" i="21"/>
  <c r="A19" i="21"/>
  <c r="H19" i="21" l="1"/>
  <c r="D19" i="21"/>
  <c r="E19" i="21"/>
  <c r="C19" i="21"/>
  <c r="B19" i="21"/>
  <c r="G21" i="21"/>
  <c r="G22" i="21" s="1"/>
  <c r="A20" i="21"/>
  <c r="H20" i="21" l="1"/>
  <c r="G23" i="21"/>
  <c r="E20" i="21"/>
  <c r="D20" i="21"/>
  <c r="C20" i="21"/>
  <c r="B20" i="21"/>
  <c r="A21" i="21"/>
  <c r="A22" i="21"/>
  <c r="H21" i="21" l="1"/>
  <c r="H22" i="21"/>
  <c r="D21" i="21"/>
  <c r="C21" i="21"/>
  <c r="E21" i="21"/>
  <c r="B21" i="21"/>
  <c r="E22" i="21"/>
  <c r="B22" i="21"/>
  <c r="C22" i="21"/>
  <c r="D22" i="21"/>
  <c r="G24" i="21"/>
  <c r="A23" i="21"/>
  <c r="H23" i="21" l="1"/>
  <c r="C23" i="21"/>
  <c r="E23" i="21"/>
  <c r="B23" i="21"/>
  <c r="D23" i="21"/>
  <c r="G25" i="21"/>
  <c r="A24" i="21"/>
  <c r="H24" i="21" l="1"/>
  <c r="C24" i="21"/>
  <c r="D24" i="21"/>
  <c r="B24" i="21"/>
  <c r="E24" i="21"/>
  <c r="G26" i="21"/>
  <c r="A25" i="21"/>
  <c r="H25" i="21" l="1"/>
  <c r="E25" i="21"/>
  <c r="C25" i="21"/>
  <c r="D25" i="21"/>
  <c r="B25" i="21"/>
  <c r="G27" i="21"/>
  <c r="A26" i="21"/>
  <c r="H26" i="21" l="1"/>
  <c r="C26" i="21"/>
  <c r="B26" i="21"/>
  <c r="E26" i="21"/>
  <c r="D26" i="21"/>
  <c r="G28" i="21"/>
  <c r="A27" i="21"/>
  <c r="H27" i="21" l="1"/>
  <c r="E27" i="21"/>
  <c r="D27" i="21"/>
  <c r="B27" i="21"/>
  <c r="C27" i="21"/>
  <c r="G29" i="21"/>
  <c r="A28" i="21"/>
  <c r="H28" i="21" l="1"/>
  <c r="C28" i="21"/>
  <c r="D28" i="21"/>
  <c r="B28" i="21"/>
  <c r="E28" i="21"/>
  <c r="G30" i="21"/>
  <c r="A29" i="21"/>
  <c r="H29" i="21" l="1"/>
  <c r="E29" i="21"/>
  <c r="D29" i="21"/>
  <c r="B29" i="21"/>
  <c r="C29" i="21"/>
  <c r="G31" i="21"/>
  <c r="A30" i="21"/>
  <c r="H30" i="21" l="1"/>
  <c r="C30" i="21"/>
  <c r="D30" i="21"/>
  <c r="B30" i="21"/>
  <c r="E30" i="21"/>
  <c r="G32" i="21"/>
  <c r="A31" i="21"/>
  <c r="H31" i="21" l="1"/>
  <c r="E31" i="21"/>
  <c r="C31" i="21"/>
  <c r="D31" i="21"/>
  <c r="B31" i="21"/>
  <c r="G33" i="21"/>
  <c r="A32" i="21"/>
  <c r="H32" i="21" l="1"/>
  <c r="C32" i="21"/>
  <c r="D32" i="21"/>
  <c r="B32" i="21"/>
  <c r="E32" i="21"/>
  <c r="G34" i="21"/>
  <c r="A33" i="21"/>
  <c r="H33" i="21" l="1"/>
  <c r="E33" i="21"/>
  <c r="D33" i="21"/>
  <c r="C33" i="21"/>
  <c r="B33" i="21"/>
  <c r="G35" i="21"/>
  <c r="A34" i="21"/>
  <c r="H34" i="21" l="1"/>
  <c r="C34" i="21"/>
  <c r="B34" i="21"/>
  <c r="D34" i="21"/>
  <c r="E34" i="21"/>
  <c r="G36" i="21"/>
  <c r="A35" i="21"/>
  <c r="H35" i="21" l="1"/>
  <c r="E35" i="21"/>
  <c r="B35" i="21"/>
  <c r="D35" i="21"/>
  <c r="C35" i="21"/>
  <c r="G37" i="21"/>
  <c r="A36" i="21"/>
  <c r="H36" i="21" l="1"/>
  <c r="B36" i="21"/>
  <c r="E36" i="21"/>
  <c r="D36" i="21"/>
  <c r="C36" i="21"/>
  <c r="G38" i="21"/>
  <c r="A37" i="21"/>
  <c r="H37" i="21" l="1"/>
  <c r="D37" i="21"/>
  <c r="E37" i="21"/>
  <c r="C37" i="21"/>
  <c r="B37" i="21"/>
  <c r="G39" i="21"/>
  <c r="A38" i="21"/>
  <c r="H38" i="21" l="1"/>
  <c r="E38" i="21"/>
  <c r="D38" i="21"/>
  <c r="C38" i="21"/>
  <c r="B38" i="21"/>
  <c r="G40" i="21"/>
  <c r="A39" i="21"/>
  <c r="H39" i="21" l="1"/>
  <c r="D39" i="21"/>
  <c r="C39" i="21"/>
  <c r="E39" i="21"/>
  <c r="B39" i="21"/>
  <c r="G41" i="21"/>
  <c r="A40" i="21"/>
  <c r="H40" i="21" l="1"/>
  <c r="B40" i="21"/>
  <c r="C40" i="21"/>
  <c r="D40" i="21"/>
  <c r="E40" i="21"/>
  <c r="G42" i="21"/>
  <c r="A41" i="21"/>
  <c r="H41" i="21" l="1"/>
  <c r="B41" i="21"/>
  <c r="C41" i="21"/>
  <c r="E41" i="21"/>
  <c r="D41" i="21"/>
  <c r="G43" i="21"/>
  <c r="A42" i="21"/>
  <c r="H42" i="21" l="1"/>
  <c r="B42" i="21"/>
  <c r="E42" i="21"/>
  <c r="C42" i="21"/>
  <c r="D42" i="21"/>
  <c r="G44" i="21"/>
  <c r="A43" i="21"/>
  <c r="H43" i="21" l="1"/>
  <c r="C43" i="21"/>
  <c r="E43" i="21"/>
  <c r="D43" i="21"/>
  <c r="B43" i="21"/>
  <c r="G45" i="21"/>
  <c r="A44" i="21"/>
  <c r="H44" i="21" l="1"/>
  <c r="E44" i="21"/>
  <c r="C44" i="21"/>
  <c r="B44" i="21"/>
  <c r="D44" i="21"/>
  <c r="G46" i="21"/>
  <c r="A45" i="21"/>
  <c r="H45" i="21" l="1"/>
  <c r="B45" i="21"/>
  <c r="C45" i="21"/>
  <c r="E45" i="21"/>
  <c r="D45" i="21"/>
  <c r="G47" i="21"/>
  <c r="A46" i="21"/>
  <c r="H46" i="21" l="1"/>
  <c r="E46" i="21"/>
  <c r="D46" i="21"/>
  <c r="C46" i="21"/>
  <c r="B46" i="21"/>
  <c r="G48" i="21"/>
  <c r="A47" i="21"/>
  <c r="H47" i="21" l="1"/>
  <c r="E47" i="21"/>
  <c r="D47" i="21"/>
  <c r="B47" i="21"/>
  <c r="C47" i="21"/>
  <c r="G49" i="21"/>
  <c r="A48" i="21"/>
  <c r="H48" i="21" l="1"/>
  <c r="B48" i="21"/>
  <c r="D48" i="21"/>
  <c r="C48" i="21"/>
  <c r="E48" i="21"/>
  <c r="G50" i="21"/>
  <c r="A49" i="21"/>
  <c r="H49" i="21" l="1"/>
  <c r="B49" i="21"/>
  <c r="E49" i="21"/>
  <c r="D49" i="21"/>
  <c r="C49" i="21"/>
  <c r="G51" i="21"/>
  <c r="A50" i="21"/>
  <c r="H50" i="21" l="1"/>
  <c r="E50" i="21"/>
  <c r="D50" i="21"/>
  <c r="C50" i="21"/>
  <c r="B50" i="21"/>
  <c r="G52" i="21"/>
  <c r="A51" i="21"/>
  <c r="H51" i="21" l="1"/>
  <c r="B51" i="21"/>
  <c r="E51" i="21"/>
  <c r="D51" i="21"/>
  <c r="C51" i="21"/>
  <c r="G53" i="21"/>
  <c r="A52" i="21"/>
  <c r="H52" i="21" l="1"/>
  <c r="E52" i="21"/>
  <c r="D52" i="21"/>
  <c r="C52" i="21"/>
  <c r="B52" i="21"/>
  <c r="G54" i="21"/>
  <c r="A53" i="21"/>
  <c r="H53" i="21" l="1"/>
  <c r="B53" i="21"/>
  <c r="D53" i="21"/>
  <c r="C53" i="21"/>
  <c r="E53" i="21"/>
  <c r="G55" i="21"/>
  <c r="A54" i="21"/>
  <c r="H54" i="21" l="1"/>
  <c r="E54" i="21"/>
  <c r="D54" i="21"/>
  <c r="C54" i="21"/>
  <c r="B54" i="21"/>
  <c r="G56" i="21"/>
  <c r="A55" i="21"/>
  <c r="H55" i="21" l="1"/>
  <c r="C55" i="21"/>
  <c r="B55" i="21"/>
  <c r="E55" i="21"/>
  <c r="D55" i="21"/>
  <c r="G57" i="21"/>
  <c r="A56" i="21"/>
  <c r="H56" i="21" l="1"/>
  <c r="D56" i="21"/>
  <c r="B56" i="21"/>
  <c r="E56" i="21"/>
  <c r="C56" i="21"/>
  <c r="G58" i="21"/>
  <c r="A57" i="21"/>
  <c r="H57" i="21" l="1"/>
  <c r="B57" i="21"/>
  <c r="D57" i="21"/>
  <c r="E57" i="21"/>
  <c r="C57" i="21"/>
  <c r="G59" i="21"/>
  <c r="A58" i="21"/>
  <c r="H58" i="21" l="1"/>
  <c r="E58" i="21"/>
  <c r="D58" i="21"/>
  <c r="C58" i="21"/>
  <c r="B58" i="21"/>
  <c r="G60" i="21"/>
  <c r="A59" i="21"/>
  <c r="H59" i="21" l="1"/>
  <c r="C59" i="21"/>
  <c r="B59" i="21"/>
  <c r="E59" i="21"/>
  <c r="D59" i="21"/>
  <c r="G61" i="21"/>
  <c r="A60" i="21"/>
  <c r="H60" i="21" l="1"/>
  <c r="E60" i="21"/>
  <c r="D60" i="21"/>
  <c r="C60" i="21"/>
  <c r="B60" i="21"/>
  <c r="G62" i="21"/>
  <c r="A61" i="21"/>
  <c r="H61" i="21" l="1"/>
  <c r="E61" i="21"/>
  <c r="D61" i="21"/>
  <c r="C61" i="21"/>
  <c r="B61" i="21"/>
  <c r="G63" i="21"/>
  <c r="A62" i="21"/>
  <c r="H62" i="21" l="1"/>
  <c r="E62" i="21"/>
  <c r="D62" i="21"/>
  <c r="C62" i="21"/>
  <c r="B62" i="21"/>
  <c r="G64" i="21"/>
  <c r="A63" i="21"/>
  <c r="H63" i="21" l="1"/>
  <c r="C63" i="21"/>
  <c r="B63" i="21"/>
  <c r="D63" i="21"/>
  <c r="E63" i="21"/>
  <c r="G65" i="21"/>
  <c r="A64" i="21"/>
  <c r="H64" i="21" l="1"/>
  <c r="E64" i="21"/>
  <c r="C64" i="21"/>
  <c r="B64" i="21"/>
  <c r="D64" i="21"/>
  <c r="G66" i="21"/>
  <c r="A65" i="21"/>
  <c r="H65" i="21" l="1"/>
  <c r="C65" i="21"/>
  <c r="B65" i="21"/>
  <c r="E65" i="21"/>
  <c r="D65" i="21"/>
  <c r="G67" i="21"/>
  <c r="A66" i="21"/>
  <c r="H66" i="21" l="1"/>
  <c r="C66" i="21"/>
  <c r="B66" i="21"/>
  <c r="E66" i="21"/>
  <c r="D66" i="21"/>
  <c r="G68" i="21"/>
  <c r="A67" i="21"/>
  <c r="H67" i="21" l="1"/>
  <c r="C67" i="21"/>
  <c r="B67" i="21"/>
  <c r="E67" i="21"/>
  <c r="D67" i="21"/>
  <c r="G69" i="21"/>
  <c r="A68" i="21"/>
  <c r="H68" i="21" l="1"/>
  <c r="E68" i="21"/>
  <c r="D68" i="21"/>
  <c r="B68" i="21"/>
  <c r="C68" i="21"/>
  <c r="G70" i="21"/>
  <c r="A69" i="21"/>
  <c r="H69" i="21" l="1"/>
  <c r="B69" i="21"/>
  <c r="D69" i="21"/>
  <c r="E69" i="21"/>
  <c r="C69" i="21"/>
  <c r="G71" i="21"/>
  <c r="A70" i="21"/>
  <c r="H70" i="21" l="1"/>
  <c r="E70" i="21"/>
  <c r="D70" i="21"/>
  <c r="B70" i="21"/>
  <c r="C70" i="21"/>
  <c r="G72" i="21"/>
  <c r="A71" i="21"/>
  <c r="H71" i="21" l="1"/>
  <c r="C71" i="21"/>
  <c r="B71" i="21"/>
  <c r="E71" i="21"/>
  <c r="D71" i="21"/>
  <c r="G73" i="21"/>
  <c r="A72" i="21"/>
  <c r="H72" i="21" l="1"/>
  <c r="D72" i="21"/>
  <c r="C72" i="21"/>
  <c r="B72" i="21"/>
  <c r="E72" i="21"/>
  <c r="G74" i="21"/>
  <c r="A73" i="21"/>
  <c r="H73" i="21" l="1"/>
  <c r="C73" i="21"/>
  <c r="B73" i="21"/>
  <c r="E73" i="21"/>
  <c r="D73" i="21"/>
  <c r="G75" i="21"/>
  <c r="A74" i="21"/>
  <c r="H74" i="21" l="1"/>
  <c r="D74" i="21"/>
  <c r="C74" i="21"/>
  <c r="B74" i="21"/>
  <c r="E74" i="21"/>
  <c r="G76" i="21"/>
  <c r="A75" i="21"/>
  <c r="H75" i="21" l="1"/>
  <c r="C75" i="21"/>
  <c r="B75" i="21"/>
  <c r="E75" i="21"/>
  <c r="D75" i="21"/>
  <c r="G77" i="21"/>
  <c r="A76" i="21"/>
  <c r="H76" i="21" l="1"/>
  <c r="E76" i="21"/>
  <c r="C76" i="21"/>
  <c r="B76" i="21"/>
  <c r="D76" i="21"/>
  <c r="G78" i="21"/>
  <c r="A77" i="21"/>
  <c r="H77" i="21" l="1"/>
  <c r="B77" i="21"/>
  <c r="E77" i="21"/>
  <c r="D77" i="21"/>
  <c r="C77" i="21"/>
  <c r="G79" i="21"/>
  <c r="A78" i="21"/>
  <c r="H78" i="21" l="1"/>
  <c r="D78" i="21"/>
  <c r="C78" i="21"/>
  <c r="B78" i="21"/>
  <c r="E78" i="21"/>
  <c r="G80" i="21"/>
  <c r="A79" i="21"/>
  <c r="H79" i="21" l="1"/>
  <c r="E79" i="21"/>
  <c r="B79" i="21"/>
  <c r="D79" i="21"/>
  <c r="C79" i="21"/>
  <c r="G81" i="21"/>
  <c r="A80" i="21"/>
  <c r="H80" i="21" l="1"/>
  <c r="D80" i="21"/>
  <c r="C80" i="21"/>
  <c r="B80" i="21"/>
  <c r="E80" i="21"/>
  <c r="G82" i="21"/>
  <c r="A81" i="21"/>
  <c r="H81" i="21" l="1"/>
  <c r="C81" i="21"/>
  <c r="E81" i="21"/>
  <c r="D81" i="21"/>
  <c r="B81" i="21"/>
  <c r="G83" i="21"/>
  <c r="A82" i="21"/>
  <c r="H82" i="21" l="1"/>
  <c r="E82" i="21"/>
  <c r="D82" i="21"/>
  <c r="C82" i="21"/>
  <c r="B82" i="21"/>
  <c r="G84" i="21"/>
  <c r="A83" i="21"/>
  <c r="H83" i="21" l="1"/>
  <c r="E83" i="21"/>
  <c r="C83" i="21"/>
  <c r="D83" i="21"/>
  <c r="B83" i="21"/>
  <c r="G85" i="21"/>
  <c r="A84" i="21"/>
  <c r="H84" i="21" l="1"/>
  <c r="B84" i="21"/>
  <c r="E84" i="21"/>
  <c r="D84" i="21"/>
  <c r="C84" i="21"/>
  <c r="G86" i="21"/>
  <c r="A85" i="21"/>
  <c r="H85" i="21" l="1"/>
  <c r="E85" i="21"/>
  <c r="C85" i="21"/>
  <c r="B85" i="21"/>
  <c r="D85" i="21"/>
  <c r="G87" i="21"/>
  <c r="A86" i="21"/>
  <c r="H86" i="21" l="1"/>
  <c r="B86" i="21"/>
  <c r="E86" i="21"/>
  <c r="D86" i="21"/>
  <c r="C86" i="21"/>
  <c r="G88" i="21"/>
  <c r="A87" i="21"/>
  <c r="H87" i="21" l="1"/>
  <c r="B87" i="21"/>
  <c r="E87" i="21"/>
  <c r="C87" i="21"/>
  <c r="D87" i="21"/>
  <c r="G89" i="21"/>
  <c r="A88" i="21"/>
  <c r="H88" i="21" l="1"/>
  <c r="E88" i="21"/>
  <c r="B88" i="21"/>
  <c r="D88" i="21"/>
  <c r="C88" i="21"/>
  <c r="G90" i="21"/>
  <c r="A89" i="21"/>
  <c r="H89" i="21" l="1"/>
  <c r="C89" i="21"/>
  <c r="B89" i="21"/>
  <c r="E89" i="21"/>
  <c r="D89" i="21"/>
  <c r="G91" i="21"/>
  <c r="A90" i="21"/>
  <c r="H90" i="21" l="1"/>
  <c r="E90" i="21"/>
  <c r="C90" i="21"/>
  <c r="B90" i="21"/>
  <c r="D90" i="21"/>
  <c r="G92" i="21"/>
  <c r="A91" i="21"/>
  <c r="H91" i="21" l="1"/>
  <c r="C91" i="21"/>
  <c r="D91" i="21"/>
  <c r="B91" i="21"/>
  <c r="E91" i="21"/>
  <c r="G93" i="21"/>
  <c r="A92" i="21"/>
  <c r="H92" i="21" l="1"/>
  <c r="D92" i="21"/>
  <c r="E92" i="21"/>
  <c r="C92" i="21"/>
  <c r="B92" i="21"/>
  <c r="G94" i="21"/>
  <c r="A93" i="21"/>
  <c r="H93" i="21" l="1"/>
  <c r="B93" i="21"/>
  <c r="E93" i="21"/>
  <c r="D93" i="21"/>
  <c r="C93" i="21"/>
  <c r="G95" i="21"/>
  <c r="A94" i="21"/>
  <c r="H94" i="21" l="1"/>
  <c r="E94" i="21"/>
  <c r="D94" i="21"/>
  <c r="C94" i="21"/>
  <c r="B94" i="21"/>
  <c r="G96" i="21"/>
  <c r="A95" i="21"/>
  <c r="H95" i="21" l="1"/>
  <c r="C95" i="21"/>
  <c r="E95" i="21"/>
  <c r="D95" i="21"/>
  <c r="B95" i="21"/>
  <c r="G97" i="21"/>
  <c r="A96" i="21"/>
  <c r="H96" i="21" l="1"/>
  <c r="C96" i="21"/>
  <c r="B96" i="21"/>
  <c r="E96" i="21"/>
  <c r="D96" i="21"/>
  <c r="G98" i="21"/>
  <c r="A97" i="21"/>
  <c r="H97" i="21" l="1"/>
  <c r="D97" i="21"/>
  <c r="C97" i="21"/>
  <c r="B97" i="21"/>
  <c r="E97" i="21"/>
  <c r="G99" i="21"/>
  <c r="A98" i="21"/>
  <c r="H98" i="21" l="1"/>
  <c r="C98" i="21"/>
  <c r="B98" i="21"/>
  <c r="E98" i="21"/>
  <c r="D98" i="21"/>
  <c r="G100" i="21"/>
  <c r="A99" i="21"/>
  <c r="H99" i="21" l="1"/>
  <c r="E99" i="21"/>
  <c r="D99" i="21"/>
  <c r="C99" i="21"/>
  <c r="B99" i="21"/>
  <c r="G101" i="21"/>
  <c r="A100" i="21"/>
  <c r="H100" i="21" l="1"/>
  <c r="E100" i="21"/>
  <c r="C100" i="21"/>
  <c r="B100" i="21"/>
  <c r="D100" i="21"/>
  <c r="G102" i="21"/>
  <c r="G103" i="21" s="1"/>
  <c r="A103" i="21"/>
  <c r="A101" i="21"/>
  <c r="H103" i="21" l="1"/>
  <c r="D103" i="21"/>
  <c r="B103" i="21"/>
  <c r="C103" i="21"/>
  <c r="E103" i="21"/>
  <c r="H101" i="21"/>
  <c r="B101" i="21"/>
  <c r="E101" i="21"/>
  <c r="C101" i="21"/>
  <c r="D101" i="21"/>
  <c r="A102" i="21"/>
  <c r="E2" i="5" l="1"/>
  <c r="H102" i="21"/>
  <c r="E102" i="21"/>
  <c r="E3" i="21" s="1"/>
  <c r="C102" i="21"/>
  <c r="C3" i="21" s="1"/>
  <c r="B102" i="21"/>
  <c r="D102" i="21"/>
  <c r="D3" i="21" s="1"/>
  <c r="E3" i="5" l="1"/>
</calcChain>
</file>

<file path=xl/sharedStrings.xml><?xml version="1.0" encoding="utf-8"?>
<sst xmlns="http://schemas.openxmlformats.org/spreadsheetml/2006/main" count="1548" uniqueCount="239">
  <si>
    <t>Total Annual FTEs</t>
  </si>
  <si>
    <t>Date when the program or initiative went live.</t>
  </si>
  <si>
    <t>Hospital Start (Month/Year)</t>
  </si>
  <si>
    <t>Total costs covered by restricted grant or donation?</t>
  </si>
  <si>
    <t>What were the hospital’s costs associated with this initiative?  The amount reported should include the dollars, in-kind-donations, or grants associated with the fiscal year being reported.</t>
  </si>
  <si>
    <t>Total Expenses</t>
  </si>
  <si>
    <t>Other</t>
  </si>
  <si>
    <t>Hospital Name</t>
  </si>
  <si>
    <t>Reporting Requirement</t>
  </si>
  <si>
    <t>Additional Physicians in Unregulated Space</t>
  </si>
  <si>
    <t>Community-Based Care Coordination</t>
  </si>
  <si>
    <t>Disease Management (for Chronic Diseases)</t>
  </si>
  <si>
    <t>IT, Data, and Data Analysis</t>
  </si>
  <si>
    <t>Social Services</t>
  </si>
  <si>
    <t>ED Patients</t>
  </si>
  <si>
    <t xml:space="preserve">Hospitalized Patients </t>
  </si>
  <si>
    <t>Medicare Patients</t>
  </si>
  <si>
    <t>RN</t>
  </si>
  <si>
    <t>Social Worker</t>
  </si>
  <si>
    <t>Community Health Worker</t>
  </si>
  <si>
    <t>Data Analyst</t>
  </si>
  <si>
    <t>Hospital Management</t>
  </si>
  <si>
    <t>Physician - Hospital-based</t>
  </si>
  <si>
    <t>Physician - Primary Care</t>
  </si>
  <si>
    <t>Physician - Specialty Care</t>
  </si>
  <si>
    <t>Additional Description or Categories</t>
  </si>
  <si>
    <t>ED Visits</t>
  </si>
  <si>
    <t>Readmissions</t>
  </si>
  <si>
    <t>IT Staff</t>
  </si>
  <si>
    <t>All Payers</t>
  </si>
  <si>
    <t>Medicaid Patients</t>
  </si>
  <si>
    <t>Adventist</t>
  </si>
  <si>
    <t>Dimensions</t>
  </si>
  <si>
    <t>Holy Cross</t>
  </si>
  <si>
    <t>Hopkins Health</t>
  </si>
  <si>
    <t>Lifebridge</t>
  </si>
  <si>
    <t>MedStar</t>
  </si>
  <si>
    <t>University of MD</t>
  </si>
  <si>
    <t>Unaffiliated</t>
  </si>
  <si>
    <t>*Hospital:</t>
  </si>
  <si>
    <t>*Date of Submission:</t>
  </si>
  <si>
    <t>*Health System Affliation:</t>
  </si>
  <si>
    <t>*Number of Investments Reported:</t>
  </si>
  <si>
    <t>*Total Investments ($)</t>
  </si>
  <si>
    <t>Advanced Practitioner (Nurse Practitioner, Physician Assistant, etc)</t>
  </si>
  <si>
    <t>Provide the total FTEs of each type.</t>
  </si>
  <si>
    <t>ACO, PCMH, or formal Shared Savings Program</t>
  </si>
  <si>
    <t>Consumer Education and Engagement</t>
  </si>
  <si>
    <t>Patient Education</t>
  </si>
  <si>
    <t>*Hospital ID:</t>
  </si>
  <si>
    <t>Drop Down Menus</t>
  </si>
  <si>
    <t>Health System Affiliations</t>
  </si>
  <si>
    <t>Hospital ID</t>
  </si>
  <si>
    <t>2a</t>
  </si>
  <si>
    <t>Hospital</t>
  </si>
  <si>
    <t>Holy Cross Hospital</t>
  </si>
  <si>
    <t>Laurel Regional Hospital</t>
  </si>
  <si>
    <t>McCready Foundation</t>
  </si>
  <si>
    <t>Mt. Washington Pediatric Hospital</t>
  </si>
  <si>
    <t>UMD Harford Memorial Hospital</t>
  </si>
  <si>
    <r>
      <t xml:space="preserve">*Narrative Summary on GBR Investments in Population Health </t>
    </r>
    <r>
      <rPr>
        <b/>
        <sz val="12"/>
        <color theme="4" tint="-0.249977111117893"/>
        <rFont val="Calibri"/>
        <family val="2"/>
        <scheme val="minor"/>
      </rPr>
      <t>(Double click on the cell at right to open Word document)</t>
    </r>
  </si>
  <si>
    <t>1a</t>
  </si>
  <si>
    <t>Investment Number</t>
  </si>
  <si>
    <t>Investment Title</t>
  </si>
  <si>
    <t>Include an Investment Title. One investment per sheet.</t>
  </si>
  <si>
    <t>Investment Category</t>
  </si>
  <si>
    <t>Target Patient Population</t>
  </si>
  <si>
    <t>Response</t>
  </si>
  <si>
    <t>Target Payers</t>
  </si>
  <si>
    <t>Key Metrics</t>
  </si>
  <si>
    <t>Choose any/all that apply.</t>
  </si>
  <si>
    <t>Total Investment</t>
  </si>
  <si>
    <t>Sheet #</t>
  </si>
  <si>
    <t>Total Costs</t>
  </si>
  <si>
    <t xml:space="preserve">Investment Brief Description, including rationale and primary objective </t>
  </si>
  <si>
    <t>Investment Name</t>
  </si>
  <si>
    <t>Select the Category that best applies from the pull-down list.</t>
  </si>
  <si>
    <t xml:space="preserve">Target Patient Population </t>
  </si>
  <si>
    <t>Automatically created from the worksheet tab</t>
  </si>
  <si>
    <t>Automatically Calculated from Q12 responses.</t>
  </si>
  <si>
    <t>Total FTEs</t>
  </si>
  <si>
    <t>1. Complete the Overview Tab</t>
  </si>
  <si>
    <t>b. Enter a submission date</t>
  </si>
  <si>
    <t>Green cells are pull down selections. Click the arrow on the right side of the cell to see the available options</t>
  </si>
  <si>
    <t>Blue cells are data entry cells into which data is directly entered.</t>
  </si>
  <si>
    <t>White cells are automatically calculated for you.</t>
  </si>
  <si>
    <t>a. Right-click the "By-Investment Reporting Blank" tab and select "Move-Copy"</t>
  </si>
  <si>
    <t>Total for all investments</t>
  </si>
  <si>
    <t>Select the Most Relevant</t>
  </si>
  <si>
    <t>Other category that applies</t>
  </si>
  <si>
    <t>Germantown Emergency Center</t>
  </si>
  <si>
    <t>Good Samaritan</t>
  </si>
  <si>
    <t>Greater Baltimore Medical Center</t>
  </si>
  <si>
    <t>Harbor Hospital</t>
  </si>
  <si>
    <t>University</t>
  </si>
  <si>
    <t>Holy Cross Germantown Hospital</t>
  </si>
  <si>
    <t>Hopkins Bayview Medical Center</t>
  </si>
  <si>
    <t>Hopkins</t>
  </si>
  <si>
    <t>Howard County General Hospital</t>
  </si>
  <si>
    <t>Johns Hopkins</t>
  </si>
  <si>
    <t>Levindale</t>
  </si>
  <si>
    <t>Mercy Medical Center</t>
  </si>
  <si>
    <t>Meritus Medical Center</t>
  </si>
  <si>
    <t>Montgomery General</t>
  </si>
  <si>
    <t>Northwest Hospital</t>
  </si>
  <si>
    <t>Peninsula Regional Medical Center</t>
  </si>
  <si>
    <t>Prince George's Hospital Center</t>
  </si>
  <si>
    <t>Queen Anne's Emergency Center</t>
  </si>
  <si>
    <t>Rehab &amp; Ortho</t>
  </si>
  <si>
    <t>Shady Grove Medical Center</t>
  </si>
  <si>
    <t>Sheppard Pratt</t>
  </si>
  <si>
    <t>Sinai</t>
  </si>
  <si>
    <t>Southern Maryland</t>
  </si>
  <si>
    <t xml:space="preserve">St. Agnes Hospital </t>
  </si>
  <si>
    <t>St. Joseph Medical Center</t>
  </si>
  <si>
    <t>St. Luke</t>
  </si>
  <si>
    <t>St. Mary's</t>
  </si>
  <si>
    <t>Suburban Hospital</t>
  </si>
  <si>
    <t>UMMC Midtown</t>
  </si>
  <si>
    <t>Union Hospital of Cecil County</t>
  </si>
  <si>
    <t>Union Memorial Hospital</t>
  </si>
  <si>
    <t>University of Maryland</t>
  </si>
  <si>
    <t>University of Maryland - Shock/Trauma</t>
  </si>
  <si>
    <t>Upper Chesapeake Medical Center</t>
  </si>
  <si>
    <t>Washington Adventist Hospital</t>
  </si>
  <si>
    <t>Western Maryland Hospital Center</t>
  </si>
  <si>
    <t>Affiliation</t>
  </si>
  <si>
    <t>Retail Pharmacies</t>
  </si>
  <si>
    <t>External Partners</t>
  </si>
  <si>
    <t>CRISP</t>
  </si>
  <si>
    <t>Departments of Aging</t>
  </si>
  <si>
    <t>Local Health Departments</t>
  </si>
  <si>
    <t>Links</t>
  </si>
  <si>
    <t>Name and Definition</t>
  </si>
  <si>
    <t>Rationale For Selection</t>
  </si>
  <si>
    <t>Current Measure of Process Metric 1 (Numerator/Denominator)</t>
  </si>
  <si>
    <t>Automatically populated from Overview Tab.</t>
  </si>
  <si>
    <t>b. Click "Create a copy" and then "By-Investment Reporting Blank" and then OK. A new tab will be added to the workbook.</t>
  </si>
  <si>
    <t>c. Right-click the tab and select "Rename" and change the tab's name to a number bnetween 1 and 100.</t>
  </si>
  <si>
    <t>Budget</t>
  </si>
  <si>
    <t>TPR</t>
  </si>
  <si>
    <t>GBR</t>
  </si>
  <si>
    <t>Frederick Memorial Hospital</t>
  </si>
  <si>
    <t>Dorchester</t>
  </si>
  <si>
    <t>Bon Secours</t>
  </si>
  <si>
    <t>Franklin Square Medical Center</t>
  </si>
  <si>
    <t>Garrett Regional Medical Center</t>
  </si>
  <si>
    <t>Anne Arundel Medical Center</t>
  </si>
  <si>
    <t>Chestertown</t>
  </si>
  <si>
    <t>Carroll Hospital Center</t>
  </si>
  <si>
    <t>Charles Regional Medical Center</t>
  </si>
  <si>
    <t>Easton</t>
  </si>
  <si>
    <t>Calvert Memorial Hospital</t>
  </si>
  <si>
    <t>Baltimore Washington Medical Center</t>
  </si>
  <si>
    <t>Doctors Community Hospital</t>
  </si>
  <si>
    <t>Ft. Washington Medical Center</t>
  </si>
  <si>
    <t>Atlantic General Hospital</t>
  </si>
  <si>
    <t>Bowie Health Center</t>
  </si>
  <si>
    <t>Brook Lane</t>
  </si>
  <si>
    <t>Adventist Behavioral Health</t>
  </si>
  <si>
    <t xml:space="preserve"> </t>
  </si>
  <si>
    <t>1b</t>
  </si>
  <si>
    <t>What was your observed number in the process metric? (Numerator)</t>
  </si>
  <si>
    <t>Limit to one paragraph description. You can provide supplementary program description in the Overview Summary if necessary.</t>
  </si>
  <si>
    <t>Complex, High Needs Patients</t>
  </si>
  <si>
    <t>Patients in Post-Acute Setting  or Long-term Care</t>
  </si>
  <si>
    <t>"Rising Risk", Patients with Chronic Conditions</t>
  </si>
  <si>
    <t>Of the total costs associated with the initiative, what, if any, amount was provided through a restricted grant or donation? Please include the dollar amount attributable to restricted grant or donation.</t>
  </si>
  <si>
    <t>10a</t>
  </si>
  <si>
    <t>13a</t>
  </si>
  <si>
    <t>Other (Please specify)</t>
  </si>
  <si>
    <t>Behavioral Health Organization (owned by hospital/health system)</t>
  </si>
  <si>
    <t>Behavioral Health Organization (independent of hospital/health system)</t>
  </si>
  <si>
    <t>Community-based Care Managers</t>
  </si>
  <si>
    <t>Home Health (owned by hospital/health system)</t>
  </si>
  <si>
    <t>Home Health (independent of hospital/health system)</t>
  </si>
  <si>
    <t>Physician Practices (owned by hospital/health system)</t>
  </si>
  <si>
    <t>Physician Practices (independent of hospital/health system)</t>
  </si>
  <si>
    <t>Long-term Care Facilities and Skilled Nursing Facilities</t>
  </si>
  <si>
    <t>Faith-based Community Organizations</t>
  </si>
  <si>
    <t>Schools</t>
  </si>
  <si>
    <t>Local Health Improvement Coalitions (LHICs)</t>
  </si>
  <si>
    <t>Total Hospital Admissions</t>
  </si>
  <si>
    <t>Prevention Quality Indicators (PQI)</t>
  </si>
  <si>
    <t>Patient Experience (HCAHPS)</t>
  </si>
  <si>
    <t>Other (Please Specify)</t>
  </si>
  <si>
    <t>Estimated Return on Investment</t>
  </si>
  <si>
    <t>Additional Comments</t>
  </si>
  <si>
    <t>If you have any additional comments, please include here (optional)</t>
  </si>
  <si>
    <t>Metric</t>
  </si>
  <si>
    <t>Measurement Time Period</t>
  </si>
  <si>
    <t>Target Outcome</t>
  </si>
  <si>
    <t>Observed Outcome</t>
  </si>
  <si>
    <t>Investments Affected</t>
  </si>
  <si>
    <t>Discussion</t>
  </si>
  <si>
    <t>PQIs</t>
  </si>
  <si>
    <t>If "Other" Selected, Please Specify</t>
  </si>
  <si>
    <t>Budget Type</t>
  </si>
  <si>
    <t>None</t>
  </si>
  <si>
    <t>Other:  If none of the categories in the drop down list applies, please provide additional description of the outcome(s) you are tracking.</t>
  </si>
  <si>
    <t>Please select the Key Outcomes that are expected to be impacted by this investment.</t>
  </si>
  <si>
    <t>Budget Type:</t>
  </si>
  <si>
    <t>Timeframe for Metric</t>
  </si>
  <si>
    <t>What was the maximum impact of this process metric? (Denominator)</t>
  </si>
  <si>
    <t>What was your target or goal for this metric? (% of Denominator)</t>
  </si>
  <si>
    <t>Total Cost of Care</t>
  </si>
  <si>
    <t>Impact on non-hospital services is unclear at this time.</t>
  </si>
  <si>
    <t>No impact on amount of non-hospital services likely.</t>
  </si>
  <si>
    <t>Likely decrease non-hospital services.</t>
  </si>
  <si>
    <t>Likely increase non-hospital services.</t>
  </si>
  <si>
    <t>Process Metrics - Please name and define at least one Patient-Oriented metric that your hospital uses to determine the efficacy of this investment.</t>
  </si>
  <si>
    <t>Process Metrics - Patient-Oriented Metric 2 (if applicable)</t>
  </si>
  <si>
    <t>Post-Discharge and Transitional Care</t>
  </si>
  <si>
    <t>Dually Eligible Patients</t>
  </si>
  <si>
    <t>Uninsured/Underinsured Patients</t>
  </si>
  <si>
    <t>Organizations that provide Social Services</t>
  </si>
  <si>
    <t>Other (Please specify - if more than one, please separate with semicolon)</t>
  </si>
  <si>
    <t>Clinical Partners</t>
  </si>
  <si>
    <t>Non-Clinical Partners</t>
  </si>
  <si>
    <t>Community Health Clinics (owned by hospital/health system)</t>
  </si>
  <si>
    <t>Community Health Clinics (independent of hospital/health system)</t>
  </si>
  <si>
    <t xml:space="preserve">Other </t>
  </si>
  <si>
    <t>Estimated ROI for FY16</t>
  </si>
  <si>
    <t>Estimated ROI for FY17</t>
  </si>
  <si>
    <t>Estimated ROI for FY18</t>
  </si>
  <si>
    <t>If no ROI can be calculated, please briefly explain why.</t>
  </si>
  <si>
    <t>15a</t>
  </si>
  <si>
    <t>Please consider the investment's impact on non-hospital service costs.</t>
  </si>
  <si>
    <t>Impact on Non-Hospital Service Costs</t>
  </si>
  <si>
    <t>Hospital Case Management</t>
  </si>
  <si>
    <t>Telemonitoring/Telemedicine</t>
  </si>
  <si>
    <t>Other Target Patient Population</t>
  </si>
  <si>
    <t>a. Select your hospital ID from the pull down list and confirm the hosopital name is correct (the hospital name and other info will autopopulate)</t>
  </si>
  <si>
    <t>c. Enter a narrative summary (click in box to bring up word template)</t>
  </si>
  <si>
    <t>2. Create Investment Sheets and fill them out (the sheet comes with 10 but if you need additional sheets follow these steps)</t>
  </si>
  <si>
    <t>4. Delete All Unused Investment Tabs.</t>
  </si>
  <si>
    <t>5. Fill in the Requested Information in the Outcome Metrics Analysis Tab.</t>
  </si>
  <si>
    <t>3. Complete the information requested in column D of each investment sheet, See Column G for further instructions. For a complete list of Categories, please reference the Reporting Instructions</t>
  </si>
  <si>
    <t>For a complete list of drop-down categories and associated definitions, please refer to the Instructions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</si>
</sst>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yy"/>
    <numFmt numFmtId="166" formatCode="mm/dd/yy;@"/>
    <numFmt numFmtId="167" formatCode="_(* #,##0.0_);_(* \(#,##0.0\);_(* &quot;-&quot;??_);_(@_)"/>
    <numFmt numFmtId="168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4" tint="-0.249977111117893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4">
    <xf numFmtId="0" fontId="0" fillId="0" borderId="0" xfId="0"/>
    <xf numFmtId="0" fontId="2" fillId="0" borderId="1" xfId="0" applyFont="1" applyBorder="1" applyAlignment="1" applyProtection="1">
      <alignment wrapText="1"/>
    </xf>
    <xf numFmtId="0" fontId="2" fillId="0" borderId="1" xfId="0" applyFont="1" applyBorder="1" applyProtection="1"/>
    <xf numFmtId="0" fontId="0" fillId="0" borderId="1" xfId="0" applyBorder="1" applyAlignment="1" applyProtection="1">
      <alignment wrapText="1"/>
    </xf>
    <xf numFmtId="0" fontId="2" fillId="0" borderId="0" xfId="0" applyFont="1" applyProtection="1">
      <protection locked="0"/>
    </xf>
    <xf numFmtId="0" fontId="4" fillId="0" borderId="1" xfId="0" applyFont="1" applyBorder="1" applyAlignment="1" applyProtection="1">
      <alignment horizontal="right" vertical="center" wrapText="1"/>
    </xf>
    <xf numFmtId="0" fontId="2" fillId="0" borderId="0" xfId="0" applyFont="1" applyAlignment="1" applyProtection="1">
      <alignment vertical="center"/>
    </xf>
    <xf numFmtId="0" fontId="4" fillId="0" borderId="7" xfId="0" applyFont="1" applyBorder="1" applyAlignment="1" applyProtection="1">
      <alignment horizontal="right" vertical="center"/>
    </xf>
    <xf numFmtId="0" fontId="2" fillId="0" borderId="7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vertical="center"/>
    </xf>
    <xf numFmtId="0" fontId="2" fillId="0" borderId="0" xfId="0" applyFont="1" applyProtection="1"/>
    <xf numFmtId="0" fontId="0" fillId="0" borderId="0" xfId="0" applyProtection="1"/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166" fontId="2" fillId="0" borderId="1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Protection="1"/>
    <xf numFmtId="0" fontId="5" fillId="0" borderId="1" xfId="0" applyFont="1" applyBorder="1" applyProtection="1"/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/>
    </xf>
    <xf numFmtId="0" fontId="0" fillId="0" borderId="1" xfId="0" applyBorder="1" applyProtection="1"/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44" fontId="0" fillId="0" borderId="0" xfId="3" applyFont="1" applyAlignment="1">
      <alignment horizontal="right"/>
    </xf>
    <xf numFmtId="0" fontId="9" fillId="0" borderId="0" xfId="0" applyFont="1"/>
    <xf numFmtId="0" fontId="9" fillId="0" borderId="0" xfId="0" applyFont="1" applyAlignment="1">
      <alignment vertical="center"/>
    </xf>
    <xf numFmtId="49" fontId="0" fillId="0" borderId="0" xfId="3" applyNumberFormat="1" applyFont="1" applyAlignment="1">
      <alignment horizontal="left"/>
    </xf>
    <xf numFmtId="0" fontId="5" fillId="0" borderId="0" xfId="0" applyFont="1"/>
    <xf numFmtId="167" fontId="0" fillId="0" borderId="0" xfId="4" applyNumberFormat="1" applyFont="1" applyAlignment="1">
      <alignment horizontal="right"/>
    </xf>
    <xf numFmtId="44" fontId="0" fillId="0" borderId="0" xfId="3" applyFont="1"/>
    <xf numFmtId="0" fontId="5" fillId="4" borderId="0" xfId="0" applyFont="1" applyFill="1" applyAlignment="1">
      <alignment horizontal="center"/>
    </xf>
    <xf numFmtId="0" fontId="5" fillId="4" borderId="0" xfId="0" applyFont="1" applyFill="1"/>
    <xf numFmtId="44" fontId="5" fillId="4" borderId="0" xfId="3" applyFont="1" applyFill="1" applyAlignment="1">
      <alignment horizontal="right"/>
    </xf>
    <xf numFmtId="0" fontId="0" fillId="5" borderId="0" xfId="0" applyFill="1"/>
    <xf numFmtId="0" fontId="0" fillId="6" borderId="0" xfId="0" applyFill="1"/>
    <xf numFmtId="0" fontId="0" fillId="6" borderId="0" xfId="0" applyFill="1" applyAlignment="1">
      <alignment horizontal="center"/>
    </xf>
    <xf numFmtId="168" fontId="0" fillId="6" borderId="0" xfId="4" applyNumberFormat="1" applyFont="1" applyFill="1" applyAlignment="1">
      <alignment horizontal="center"/>
    </xf>
    <xf numFmtId="0" fontId="0" fillId="6" borderId="0" xfId="0" applyFill="1" applyAlignment="1">
      <alignment horizontal="right"/>
    </xf>
    <xf numFmtId="44" fontId="0" fillId="6" borderId="0" xfId="3" applyFont="1" applyFill="1" applyAlignment="1">
      <alignment horizontal="center"/>
    </xf>
    <xf numFmtId="167" fontId="0" fillId="6" borderId="0" xfId="4" applyNumberFormat="1" applyFont="1" applyFill="1" applyAlignment="1">
      <alignment horizontal="center"/>
    </xf>
    <xf numFmtId="0" fontId="2" fillId="0" borderId="1" xfId="0" applyFont="1" applyBorder="1" applyAlignment="1" applyProtection="1">
      <alignment horizontal="left"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2" fillId="0" borderId="1" xfId="0" applyFont="1" applyBorder="1"/>
    <xf numFmtId="0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2" fillId="0" borderId="0" xfId="0" applyFont="1" applyBorder="1" applyProtection="1"/>
    <xf numFmtId="0" fontId="4" fillId="0" borderId="3" xfId="0" applyFont="1" applyBorder="1"/>
    <xf numFmtId="0" fontId="2" fillId="0" borderId="3" xfId="0" applyFont="1" applyBorder="1"/>
    <xf numFmtId="0" fontId="9" fillId="2" borderId="0" xfId="0" applyFont="1" applyFill="1" applyAlignment="1" applyProtection="1">
      <alignment horizontal="center" vertical="top"/>
    </xf>
    <xf numFmtId="0" fontId="12" fillId="2" borderId="0" xfId="0" applyFont="1" applyFill="1" applyAlignment="1" applyProtection="1">
      <alignment horizontal="center" vertical="top"/>
    </xf>
    <xf numFmtId="0" fontId="12" fillId="2" borderId="0" xfId="0" applyFont="1" applyFill="1" applyAlignment="1" applyProtection="1">
      <alignment horizontal="center" vertical="top" wrapText="1"/>
    </xf>
    <xf numFmtId="0" fontId="12" fillId="2" borderId="0" xfId="0" applyFont="1" applyFill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</xf>
    <xf numFmtId="0" fontId="11" fillId="0" borderId="1" xfId="1" applyFont="1" applyBorder="1" applyAlignment="1" applyProtection="1">
      <alignment horizontal="left" vertical="top" wrapText="1"/>
    </xf>
    <xf numFmtId="0" fontId="9" fillId="0" borderId="1" xfId="0" applyFont="1" applyBorder="1" applyAlignment="1" applyProtection="1">
      <alignment vertical="top" wrapText="1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9" fillId="0" borderId="0" xfId="0" applyFont="1" applyAlignment="1">
      <alignment vertical="top"/>
    </xf>
    <xf numFmtId="1" fontId="9" fillId="0" borderId="1" xfId="0" applyNumberFormat="1" applyFont="1" applyBorder="1" applyAlignment="1" applyProtection="1">
      <alignment horizontal="left" vertical="top" wrapText="1"/>
      <protection locked="0"/>
    </xf>
    <xf numFmtId="0" fontId="11" fillId="0" borderId="5" xfId="1" applyFont="1" applyBorder="1" applyAlignment="1" applyProtection="1">
      <alignment horizontal="center" vertical="top" wrapText="1"/>
    </xf>
    <xf numFmtId="0" fontId="9" fillId="0" borderId="1" xfId="0" applyFont="1" applyBorder="1" applyAlignment="1" applyProtection="1">
      <alignment horizontal="left" vertical="top"/>
      <protection locked="0"/>
    </xf>
    <xf numFmtId="0" fontId="9" fillId="0" borderId="0" xfId="0" applyFont="1" applyAlignment="1">
      <alignment vertical="top" wrapText="1"/>
    </xf>
    <xf numFmtId="164" fontId="9" fillId="0" borderId="1" xfId="0" applyNumberFormat="1" applyFont="1" applyBorder="1" applyAlignment="1" applyProtection="1">
      <alignment horizontal="right" vertical="center" wrapText="1"/>
      <protection locked="0"/>
    </xf>
    <xf numFmtId="165" fontId="10" fillId="0" borderId="1" xfId="0" applyNumberFormat="1" applyFont="1" applyBorder="1" applyAlignment="1" applyProtection="1">
      <alignment horizontal="left" vertical="top" wrapText="1"/>
      <protection locked="0"/>
    </xf>
    <xf numFmtId="0" fontId="10" fillId="0" borderId="9" xfId="0" applyFont="1" applyBorder="1"/>
    <xf numFmtId="0" fontId="9" fillId="0" borderId="8" xfId="0" applyFont="1" applyBorder="1" applyAlignment="1">
      <alignment vertical="center"/>
    </xf>
    <xf numFmtId="0" fontId="9" fillId="0" borderId="0" xfId="0" applyFont="1" applyAlignment="1">
      <alignment horizontal="center" vertical="top"/>
    </xf>
    <xf numFmtId="0" fontId="9" fillId="0" borderId="0" xfId="0" applyFont="1" applyAlignment="1" applyProtection="1">
      <alignment horizontal="left" vertical="top"/>
      <protection locked="0"/>
    </xf>
    <xf numFmtId="2" fontId="9" fillId="0" borderId="1" xfId="4" applyNumberFormat="1" applyFont="1" applyBorder="1" applyAlignment="1" applyProtection="1">
      <alignment horizontal="left" vertical="top" wrapText="1"/>
      <protection locked="0"/>
    </xf>
    <xf numFmtId="0" fontId="8" fillId="0" borderId="0" xfId="0" applyFont="1" applyBorder="1"/>
    <xf numFmtId="0" fontId="8" fillId="0" borderId="0" xfId="0" applyFont="1"/>
    <xf numFmtId="0" fontId="8" fillId="0" borderId="0" xfId="0" applyFont="1" applyBorder="1" applyAlignment="1">
      <alignment vertical="center"/>
    </xf>
    <xf numFmtId="1" fontId="8" fillId="0" borderId="0" xfId="0" applyNumberFormat="1" applyFont="1" applyBorder="1"/>
    <xf numFmtId="0" fontId="14" fillId="0" borderId="0" xfId="0" applyFont="1" applyBorder="1"/>
    <xf numFmtId="0" fontId="8" fillId="0" borderId="0" xfId="0" applyFont="1" applyBorder="1" applyAlignment="1" applyProtection="1">
      <alignment wrapText="1"/>
    </xf>
    <xf numFmtId="165" fontId="8" fillId="0" borderId="0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 applyProtection="1">
      <alignment horizontal="right" vertical="center" wrapText="1"/>
      <protection locked="0"/>
    </xf>
    <xf numFmtId="0" fontId="14" fillId="0" borderId="0" xfId="0" applyFont="1" applyBorder="1" applyAlignment="1">
      <alignment wrapText="1"/>
    </xf>
    <xf numFmtId="0" fontId="8" fillId="0" borderId="0" xfId="0" applyNumberFormat="1" applyFont="1" applyBorder="1"/>
    <xf numFmtId="0" fontId="8" fillId="0" borderId="0" xfId="0" applyFont="1" applyBorder="1" applyProtection="1">
      <protection locked="0"/>
    </xf>
    <xf numFmtId="0" fontId="9" fillId="0" borderId="0" xfId="0" applyFont="1" applyBorder="1"/>
    <xf numFmtId="0" fontId="9" fillId="0" borderId="0" xfId="0" applyFont="1" applyBorder="1" applyAlignment="1">
      <alignment vertical="center"/>
    </xf>
    <xf numFmtId="0" fontId="11" fillId="0" borderId="0" xfId="0" applyFont="1" applyBorder="1"/>
    <xf numFmtId="0" fontId="9" fillId="0" borderId="0" xfId="0" applyFont="1" applyBorder="1" applyAlignment="1" applyProtection="1">
      <alignment wrapText="1"/>
    </xf>
    <xf numFmtId="0" fontId="2" fillId="0" borderId="0" xfId="0" applyFont="1" applyFill="1" applyBorder="1" applyProtection="1"/>
    <xf numFmtId="0" fontId="10" fillId="0" borderId="1" xfId="0" applyFont="1" applyBorder="1" applyAlignment="1" applyProtection="1">
      <alignment wrapText="1"/>
    </xf>
    <xf numFmtId="0" fontId="9" fillId="0" borderId="8" xfId="0" applyFont="1" applyBorder="1" applyAlignment="1">
      <alignment vertical="center" wrapText="1"/>
    </xf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vertical="center" wrapText="1"/>
    </xf>
    <xf numFmtId="0" fontId="11" fillId="0" borderId="1" xfId="0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vertical="top"/>
    </xf>
    <xf numFmtId="0" fontId="9" fillId="6" borderId="1" xfId="0" applyFont="1" applyFill="1" applyBorder="1" applyAlignment="1" applyProtection="1">
      <alignment horizontal="left" vertical="top"/>
      <protection locked="0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0" fillId="7" borderId="1" xfId="0" applyFill="1" applyBorder="1" applyAlignment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2" fontId="9" fillId="0" borderId="1" xfId="4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/>
    <xf numFmtId="0" fontId="9" fillId="0" borderId="1" xfId="0" applyFont="1" applyBorder="1" applyAlignment="1" applyProtection="1">
      <alignment horizontal="left" vertical="top" wrapText="1"/>
    </xf>
    <xf numFmtId="2" fontId="9" fillId="0" borderId="1" xfId="0" applyNumberFormat="1" applyFont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</xf>
    <xf numFmtId="37" fontId="2" fillId="0" borderId="1" xfId="0" applyNumberFormat="1" applyFont="1" applyBorder="1" applyAlignment="1" applyProtection="1">
      <alignment horizontal="center" vertical="center" wrapText="1"/>
    </xf>
    <xf numFmtId="44" fontId="2" fillId="0" borderId="1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/>
    </xf>
    <xf numFmtId="0" fontId="0" fillId="0" borderId="0" xfId="0" applyBorder="1" applyProtection="1"/>
    <xf numFmtId="0" fontId="2" fillId="0" borderId="1" xfId="0" applyFont="1" applyBorder="1" applyAlignment="1" applyProtection="1">
      <alignment horizontal="center" wrapText="1"/>
    </xf>
    <xf numFmtId="0" fontId="2" fillId="0" borderId="0" xfId="0" applyFont="1" applyBorder="1"/>
    <xf numFmtId="0" fontId="2" fillId="0" borderId="0" xfId="0" applyFont="1" applyBorder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15" fillId="0" borderId="0" xfId="0" applyFont="1" applyProtection="1"/>
    <xf numFmtId="0" fontId="8" fillId="0" borderId="0" xfId="0" applyFont="1" applyAlignment="1">
      <alignment vertical="center"/>
    </xf>
    <xf numFmtId="0" fontId="14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 wrapText="1"/>
    </xf>
    <xf numFmtId="0" fontId="15" fillId="0" borderId="0" xfId="0" applyFont="1" applyBorder="1" applyProtection="1"/>
    <xf numFmtId="0" fontId="11" fillId="0" borderId="0" xfId="0" applyFont="1" applyAlignment="1">
      <alignment vertical="top" wrapText="1"/>
    </xf>
    <xf numFmtId="0" fontId="13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11" fillId="0" borderId="5" xfId="1" applyFont="1" applyBorder="1" applyAlignment="1" applyProtection="1">
      <alignment horizontal="center" vertical="top" wrapText="1"/>
    </xf>
    <xf numFmtId="0" fontId="11" fillId="0" borderId="1" xfId="1" applyFont="1" applyBorder="1" applyAlignment="1" applyProtection="1">
      <alignment horizontal="left" vertical="top" wrapText="1"/>
    </xf>
    <xf numFmtId="0" fontId="9" fillId="9" borderId="1" xfId="0" applyFont="1" applyFill="1" applyBorder="1" applyAlignment="1" applyProtection="1">
      <alignment horizontal="left" vertical="top" wrapText="1"/>
      <protection locked="0"/>
    </xf>
    <xf numFmtId="0" fontId="9" fillId="0" borderId="1" xfId="0" applyNumberFormat="1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right" vertical="top" wrapText="1"/>
    </xf>
    <xf numFmtId="0" fontId="2" fillId="0" borderId="1" xfId="0" applyFont="1" applyBorder="1" applyAlignment="1" applyProtection="1">
      <alignment horizontal="left" vertical="top" wrapText="1"/>
    </xf>
    <xf numFmtId="0" fontId="11" fillId="0" borderId="5" xfId="1" applyFont="1" applyBorder="1" applyAlignment="1" applyProtection="1">
      <alignment horizontal="center" vertical="top" wrapText="1"/>
    </xf>
    <xf numFmtId="0" fontId="11" fillId="0" borderId="3" xfId="1" applyFont="1" applyBorder="1" applyAlignment="1" applyProtection="1">
      <alignment horizontal="center" vertical="top" wrapText="1"/>
    </xf>
    <xf numFmtId="0" fontId="11" fillId="0" borderId="2" xfId="1" applyFont="1" applyBorder="1" applyAlignment="1" applyProtection="1">
      <alignment horizontal="center" vertical="top" wrapText="1"/>
    </xf>
    <xf numFmtId="0" fontId="11" fillId="0" borderId="5" xfId="1" applyFont="1" applyBorder="1" applyAlignment="1" applyProtection="1">
      <alignment horizontal="left" vertical="top" wrapText="1"/>
    </xf>
    <xf numFmtId="0" fontId="11" fillId="0" borderId="3" xfId="1" applyFont="1" applyBorder="1" applyAlignment="1" applyProtection="1">
      <alignment horizontal="left" vertical="top" wrapText="1"/>
    </xf>
    <xf numFmtId="0" fontId="11" fillId="0" borderId="2" xfId="1" applyFont="1" applyBorder="1" applyAlignment="1" applyProtection="1">
      <alignment horizontal="left" vertical="top" wrapText="1"/>
    </xf>
    <xf numFmtId="0" fontId="11" fillId="3" borderId="0" xfId="0" applyFont="1" applyFill="1" applyBorder="1" applyAlignment="1">
      <alignment horizontal="left"/>
    </xf>
    <xf numFmtId="0" fontId="11" fillId="0" borderId="1" xfId="1" applyFont="1" applyBorder="1" applyAlignment="1" applyProtection="1">
      <alignment horizontal="left" vertical="top" wrapText="1"/>
    </xf>
    <xf numFmtId="0" fontId="11" fillId="0" borderId="6" xfId="1" applyFont="1" applyBorder="1" applyAlignment="1" applyProtection="1">
      <alignment horizontal="center" vertical="top" wrapText="1"/>
    </xf>
    <xf numFmtId="0" fontId="11" fillId="0" borderId="4" xfId="1" applyFont="1" applyBorder="1" applyAlignment="1" applyProtection="1">
      <alignment horizontal="center" vertical="top" wrapText="1"/>
    </xf>
    <xf numFmtId="0" fontId="11" fillId="0" borderId="10" xfId="1" applyFont="1" applyBorder="1" applyAlignment="1" applyProtection="1">
      <alignment horizontal="center" vertical="top" wrapText="1"/>
    </xf>
    <xf numFmtId="0" fontId="9" fillId="0" borderId="5" xfId="0" applyFont="1" applyBorder="1" applyAlignment="1" applyProtection="1">
      <alignment horizontal="left" vertical="top" wrapText="1"/>
    </xf>
    <xf numFmtId="0" fontId="9" fillId="0" borderId="3" xfId="0" applyFont="1" applyBorder="1" applyAlignment="1" applyProtection="1">
      <alignment horizontal="left" vertical="top" wrapText="1"/>
    </xf>
    <xf numFmtId="0" fontId="9" fillId="0" borderId="2" xfId="0" applyFont="1" applyBorder="1" applyAlignment="1" applyProtection="1">
      <alignment horizontal="left" vertical="top" wrapText="1"/>
    </xf>
    <xf numFmtId="0" fontId="11" fillId="3" borderId="0" xfId="0" applyFont="1" applyFill="1" applyBorder="1" applyAlignment="1">
      <alignment horizontal="left" vertical="center"/>
    </xf>
    <xf numFmtId="0" fontId="2" fillId="8" borderId="0" xfId="0" applyFont="1" applyFill="1" applyAlignment="1" applyProtection="1">
      <alignment horizontal="center"/>
    </xf>
  </cellXfs>
  <cellStyles count="5">
    <cellStyle name="Comma" xfId="4" builtinId="3"/>
    <cellStyle name="Currency" xfId="3" builtinId="4"/>
    <cellStyle name="Currency 2" xfId="2"/>
    <cellStyle name="Normal" xfId="0" builtinId="0"/>
    <cellStyle name="Normal 2" xfId="1"/>
  </cellStyles>
  <dxfs count="291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FF0000"/>
      </font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FF0000"/>
      </font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FF0000"/>
      </font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FF0000"/>
      </font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FF0000"/>
      </font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FF0000"/>
      </font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FF0000"/>
      </font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FF0000"/>
      </font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FF0000"/>
      </font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FF0000"/>
      </font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FF0000"/>
      </font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219075</xdr:colOff>
          <xdr:row>5</xdr:row>
          <xdr:rowOff>190500</xdr:rowOff>
        </xdr:from>
        <xdr:to>
          <xdr:col>4</xdr:col>
          <xdr:colOff>1762125</xdr:colOff>
          <xdr:row>34</xdr:row>
          <xdr:rowOff>114300</xdr:rowOff>
        </xdr:to>
        <xdr:sp macro="" textlink="">
          <xdr:nvSpPr>
            <xdr:cNvPr id="2061" name="Object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chuster\Downloads\InterventionsTracking2012-06-12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ventist-WAH-Shady Grove "/>
      <sheetName val="Anne Arundel MC "/>
      <sheetName val="BaltimoreWashingtonMC"/>
      <sheetName val="Bon Secours"/>
      <sheetName val="Civista"/>
      <sheetName val="Doctors"/>
      <sheetName val="Franklin Square"/>
      <sheetName val="Frederick"/>
      <sheetName val="GBMC"/>
      <sheetName val="Harbor Hospital"/>
      <sheetName val="Holy Cross "/>
      <sheetName val="JohnsHopkinsHS"/>
      <sheetName val="Kernan"/>
      <sheetName val="Lifebridge-Sinai Northwest"/>
      <sheetName val="Maryland General"/>
      <sheetName val="Mercy"/>
      <sheetName val="Montgomery General"/>
      <sheetName val="Peninsula "/>
      <sheetName val="St. Agnes"/>
      <sheetName val="St. Joseph"/>
      <sheetName val="St. Marys"/>
      <sheetName val="Union Memorial"/>
      <sheetName val="UnivMarlandMC"/>
      <sheetName val="Upper Chesapeake-Harford"/>
      <sheetName val="(Sub) Intervention Categories"/>
      <sheetName val="Sheet2"/>
      <sheetName val="Instruc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">
          <cell r="A1" t="str">
            <v>Case Mgmt/Care Coordin</v>
          </cell>
        </row>
        <row r="2">
          <cell r="A2" t="str">
            <v>Medication Mgmt</v>
          </cell>
        </row>
        <row r="3">
          <cell r="A3" t="str">
            <v>Discharge Process Reengin</v>
          </cell>
        </row>
        <row r="4">
          <cell r="A4" t="str">
            <v>Patient Education</v>
          </cell>
        </row>
        <row r="5">
          <cell r="A5" t="str">
            <v>Readm Risk Assessment</v>
          </cell>
        </row>
        <row r="6">
          <cell r="A6" t="str">
            <v>Clinical Pathways</v>
          </cell>
        </row>
        <row r="7">
          <cell r="A7" t="str">
            <v>Primary Care Handoff</v>
          </cell>
        </row>
      </sheetData>
      <sheetData sheetId="25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2:K22"/>
  <sheetViews>
    <sheetView workbookViewId="0">
      <selection activeCell="C5" sqref="C5"/>
    </sheetView>
  </sheetViews>
  <sheetFormatPr defaultRowHeight="15" x14ac:dyDescent="0.25"/>
  <cols>
    <col min="1" max="1" width="5" customWidth="1"/>
    <col min="11" max="11" width="13.7109375" customWidth="1"/>
  </cols>
  <sheetData>
    <row r="2" spans="1:11" x14ac:dyDescent="0.25">
      <c r="B2" s="35" t="s">
        <v>83</v>
      </c>
      <c r="C2" s="35"/>
      <c r="D2" s="35"/>
      <c r="E2" s="35"/>
      <c r="F2" s="35"/>
      <c r="G2" s="35"/>
      <c r="H2" s="35"/>
      <c r="I2" s="35"/>
      <c r="J2" s="35"/>
      <c r="K2" s="35"/>
    </row>
    <row r="3" spans="1:11" x14ac:dyDescent="0.25">
      <c r="B3" s="36" t="s">
        <v>84</v>
      </c>
      <c r="C3" s="36"/>
      <c r="D3" s="36"/>
      <c r="E3" s="36"/>
      <c r="F3" s="36"/>
      <c r="G3" s="36"/>
      <c r="H3" s="36"/>
      <c r="I3" s="36"/>
      <c r="J3" s="36"/>
      <c r="K3" s="36"/>
    </row>
    <row r="4" spans="1:11" x14ac:dyDescent="0.25">
      <c r="B4" t="s">
        <v>85</v>
      </c>
    </row>
    <row r="8" spans="1:11" x14ac:dyDescent="0.25">
      <c r="A8" t="s">
        <v>81</v>
      </c>
    </row>
    <row r="9" spans="1:11" x14ac:dyDescent="0.25">
      <c r="B9" t="s">
        <v>232</v>
      </c>
    </row>
    <row r="10" spans="1:11" x14ac:dyDescent="0.25">
      <c r="B10" t="s">
        <v>82</v>
      </c>
    </row>
    <row r="11" spans="1:11" x14ac:dyDescent="0.25">
      <c r="B11" t="s">
        <v>233</v>
      </c>
    </row>
    <row r="13" spans="1:11" x14ac:dyDescent="0.25">
      <c r="A13" t="s">
        <v>234</v>
      </c>
    </row>
    <row r="14" spans="1:11" x14ac:dyDescent="0.25">
      <c r="B14" t="s">
        <v>86</v>
      </c>
    </row>
    <row r="15" spans="1:11" x14ac:dyDescent="0.25">
      <c r="B15" t="s">
        <v>137</v>
      </c>
    </row>
    <row r="16" spans="1:11" x14ac:dyDescent="0.25">
      <c r="B16" t="s">
        <v>138</v>
      </c>
    </row>
    <row r="18" spans="1:1" x14ac:dyDescent="0.25">
      <c r="A18" t="s">
        <v>237</v>
      </c>
    </row>
    <row r="20" spans="1:1" x14ac:dyDescent="0.25">
      <c r="A20" t="s">
        <v>235</v>
      </c>
    </row>
    <row r="22" spans="1:1" x14ac:dyDescent="0.25">
      <c r="A22" t="s">
        <v>236</v>
      </c>
    </row>
  </sheetData>
  <pageMargins left="0.7" right="0.7" top="0.75" bottom="0.75" header="0.3" footer="0.3"/>
  <pageSetup scale="78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69"/>
  <sheetViews>
    <sheetView zoomScale="90" zoomScaleNormal="90" workbookViewId="0">
      <pane xSplit="2" ySplit="1" topLeftCell="C44" activePane="bottomRight" state="frozen"/>
      <selection pane="topRight" activeCell="C1" sqref="C1"/>
      <selection pane="bottomLeft" activeCell="A2" sqref="A2"/>
      <selection pane="bottomRight" activeCell="D1" sqref="D1"/>
    </sheetView>
  </sheetViews>
  <sheetFormatPr defaultColWidth="9.140625" defaultRowHeight="15.75" x14ac:dyDescent="0.25"/>
  <cols>
    <col min="1" max="1" width="4.42578125" style="68" bestFit="1" customWidth="1"/>
    <col min="2" max="2" width="37.85546875" style="59" customWidth="1"/>
    <col min="3" max="3" width="57.7109375" style="63" customWidth="1"/>
    <col min="4" max="4" width="49.28515625" style="69" customWidth="1"/>
    <col min="5" max="5" width="5.140625" style="26" customWidth="1"/>
    <col min="6" max="6" width="4.7109375" style="26" customWidth="1"/>
    <col min="7" max="7" width="76" style="59" bestFit="1" customWidth="1"/>
    <col min="8" max="8" width="28.5703125" style="26" customWidth="1"/>
    <col min="9" max="9" width="22.42578125" style="26" customWidth="1"/>
    <col min="10" max="51" width="9.140625" style="26"/>
    <col min="52" max="52" width="9.140625" style="71"/>
    <col min="53" max="53" width="45.42578125" style="71" bestFit="1" customWidth="1"/>
    <col min="54" max="54" width="3.7109375" style="71" customWidth="1"/>
    <col min="55" max="55" width="31.85546875" style="71" bestFit="1" customWidth="1"/>
    <col min="56" max="56" width="4" style="71" customWidth="1"/>
    <col min="57" max="57" width="24.140625" style="71" customWidth="1"/>
    <col min="58" max="58" width="4.42578125" style="71" customWidth="1"/>
    <col min="59" max="59" width="24.140625" style="71" customWidth="1"/>
    <col min="60" max="60" width="4" style="71" customWidth="1"/>
    <col min="61" max="61" width="24.140625" style="71" customWidth="1"/>
    <col min="62" max="62" width="3.85546875" style="71" customWidth="1"/>
    <col min="63" max="63" width="35.7109375" style="71" customWidth="1"/>
    <col min="64" max="64" width="4" style="72" customWidth="1"/>
    <col min="65" max="65" width="34.7109375" style="124" customWidth="1"/>
    <col min="66" max="66" width="23.28515625" style="26" customWidth="1"/>
    <col min="67" max="16384" width="9.140625" style="26"/>
  </cols>
  <sheetData>
    <row r="1" spans="1:65" ht="18.75" x14ac:dyDescent="0.25">
      <c r="A1" s="51"/>
      <c r="B1" s="52" t="s">
        <v>8</v>
      </c>
      <c r="C1" s="53" t="s">
        <v>25</v>
      </c>
      <c r="D1" s="54" t="s">
        <v>67</v>
      </c>
      <c r="F1" s="144" t="str">
        <f ca="1">IF(G2&amp;G3&amp;G7&amp;G11&amp;G14&amp;G15&amp;G17&amp;G18&amp;G30&amp;G34&amp;G38&amp;G39&amp;G40&amp;G41&amp;G44&amp;G52&amp;G60&amp;G63&amp;G64="","Congratulations, You are done!","You still have questions to answer. See below.")</f>
        <v>You still have questions to answer. See below.</v>
      </c>
      <c r="G1" s="144"/>
      <c r="H1" s="26">
        <f ca="1">FIND("]",I1)</f>
        <v>147</v>
      </c>
      <c r="I1" s="26" t="str">
        <f ca="1">CELL("filename",A1)</f>
        <v>S:\Waiver Modeling\Transformation-RFP Reports\GBR Infrastructure\GBR Infrastructure-Investment Reporting\Template Update 2016\[Template FINAL.xlsx]7</v>
      </c>
    </row>
    <row r="2" spans="1:65" s="27" customFormat="1" x14ac:dyDescent="0.25">
      <c r="A2" s="55">
        <v>1</v>
      </c>
      <c r="B2" s="133" t="s">
        <v>62</v>
      </c>
      <c r="C2" s="57" t="s">
        <v>78</v>
      </c>
      <c r="D2" s="112" t="str">
        <f ca="1">IF(RIGHT(I1,LEN(I1)-H1)="By-Investment Reporting Blank","",RIGHT(I1,LEN(I1)-H1))</f>
        <v>7</v>
      </c>
      <c r="G2" s="63" t="str">
        <f ca="1">IF(ISERROR(VALUE(D2)), "Q1. The worksheet tab must be anumber between 1 and 100.","")</f>
        <v/>
      </c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125"/>
      <c r="BM2" s="124"/>
    </row>
    <row r="3" spans="1:65" x14ac:dyDescent="0.25">
      <c r="A3" s="55" t="s">
        <v>61</v>
      </c>
      <c r="B3" s="133" t="s">
        <v>63</v>
      </c>
      <c r="C3" s="57" t="s">
        <v>64</v>
      </c>
      <c r="D3" s="58"/>
      <c r="G3" s="63" t="str">
        <f>IF(D3=0, "Q1a. Provide a title for each investment reported.","")</f>
        <v>Q1a. Provide a title for each investment reported.</v>
      </c>
      <c r="AZ3" s="74">
        <v>0</v>
      </c>
      <c r="BA3" s="75" t="s">
        <v>65</v>
      </c>
      <c r="BC3" s="75" t="s">
        <v>66</v>
      </c>
      <c r="BE3" s="75" t="s">
        <v>68</v>
      </c>
      <c r="BF3" s="75"/>
      <c r="BG3" s="75" t="s">
        <v>128</v>
      </c>
      <c r="BH3" s="75"/>
      <c r="BI3" s="75" t="s">
        <v>132</v>
      </c>
      <c r="BK3" s="75" t="s">
        <v>69</v>
      </c>
      <c r="BM3" s="126" t="s">
        <v>205</v>
      </c>
    </row>
    <row r="4" spans="1:65" ht="31.5" x14ac:dyDescent="0.25">
      <c r="A4" s="55" t="s">
        <v>161</v>
      </c>
      <c r="B4" s="133" t="s">
        <v>197</v>
      </c>
      <c r="C4" s="57" t="s">
        <v>136</v>
      </c>
      <c r="D4" s="112" t="str">
        <f>Overview!E4</f>
        <v/>
      </c>
      <c r="G4" s="63"/>
      <c r="AZ4" s="74"/>
      <c r="BA4" s="75"/>
      <c r="BC4" s="75"/>
      <c r="BE4" s="75"/>
      <c r="BF4" s="75"/>
      <c r="BG4" s="75"/>
      <c r="BH4" s="75"/>
      <c r="BI4" s="75"/>
      <c r="BK4" s="75"/>
      <c r="BM4" s="127" t="s">
        <v>209</v>
      </c>
    </row>
    <row r="5" spans="1:65" ht="31.5" x14ac:dyDescent="0.25">
      <c r="A5" s="55">
        <v>2</v>
      </c>
      <c r="B5" s="133" t="s">
        <v>52</v>
      </c>
      <c r="C5" s="57" t="s">
        <v>136</v>
      </c>
      <c r="D5" s="112">
        <f>Overview!B1</f>
        <v>0</v>
      </c>
      <c r="G5" s="129"/>
      <c r="AZ5" s="71">
        <v>1</v>
      </c>
      <c r="BA5" s="76" t="str">
        <f>'Dropdown Contents'!I4</f>
        <v>ACO, PCMH, or formal Shared Savings Program</v>
      </c>
      <c r="BC5" s="76" t="str">
        <f>'Dropdown Contents'!K4</f>
        <v>Complex, High Needs Patients</v>
      </c>
      <c r="BE5" s="76" t="str">
        <f>'Dropdown Contents'!M4</f>
        <v>All Payers</v>
      </c>
      <c r="BF5" s="76"/>
      <c r="BG5" s="76" t="str">
        <f>'Dropdown Contents'!O4</f>
        <v>Behavioral Health Organization (owned by hospital/health system)</v>
      </c>
      <c r="BH5" s="76"/>
      <c r="BI5" s="76" t="str">
        <f>'Dropdown Contents'!Q4</f>
        <v>CRISP</v>
      </c>
      <c r="BK5" s="76" t="str">
        <f>'Dropdown Contents'!S4</f>
        <v>Total Hospital Admissions</v>
      </c>
      <c r="BM5" s="127" t="s">
        <v>208</v>
      </c>
    </row>
    <row r="6" spans="1:65" ht="31.5" x14ac:dyDescent="0.25">
      <c r="A6" s="55" t="s">
        <v>53</v>
      </c>
      <c r="B6" s="133" t="s">
        <v>7</v>
      </c>
      <c r="C6" s="57" t="s">
        <v>136</v>
      </c>
      <c r="D6" s="112" t="str">
        <f>Overview!B2</f>
        <v/>
      </c>
      <c r="G6" s="129"/>
      <c r="AZ6" s="71">
        <v>2</v>
      </c>
      <c r="BA6" s="76" t="str">
        <f>'Dropdown Contents'!I5</f>
        <v>Additional Physicians in Unregulated Space</v>
      </c>
      <c r="BC6" s="76" t="str">
        <f>'Dropdown Contents'!K5</f>
        <v>ED Patients</v>
      </c>
      <c r="BE6" s="76" t="str">
        <f>'Dropdown Contents'!M5</f>
        <v>Dually Eligible Patients</v>
      </c>
      <c r="BF6" s="76"/>
      <c r="BG6" s="76" t="str">
        <f>'Dropdown Contents'!O5</f>
        <v>Behavioral Health Organization (independent of hospital/health system)</v>
      </c>
      <c r="BH6" s="76"/>
      <c r="BI6" s="76" t="str">
        <f>'Dropdown Contents'!Q5</f>
        <v>Departments of Aging</v>
      </c>
      <c r="BK6" s="76" t="str">
        <f>'Dropdown Contents'!S5</f>
        <v>ED Visits</v>
      </c>
      <c r="BM6" s="127" t="s">
        <v>207</v>
      </c>
    </row>
    <row r="7" spans="1:65" ht="18" customHeight="1" x14ac:dyDescent="0.25">
      <c r="A7" s="146">
        <v>3</v>
      </c>
      <c r="B7" s="141" t="s">
        <v>65</v>
      </c>
      <c r="C7" s="57" t="s">
        <v>88</v>
      </c>
      <c r="D7" s="60"/>
      <c r="G7" s="63" t="str">
        <f>IF(D7=0, "Q3. Choose up to 3 applicable categories from pull-down list.","")</f>
        <v>Q3. Choose up to 3 applicable categories from pull-down list.</v>
      </c>
      <c r="AZ7" s="71">
        <v>3</v>
      </c>
      <c r="BA7" s="76" t="str">
        <f>'Dropdown Contents'!I6</f>
        <v>Community-Based Care Coordination</v>
      </c>
      <c r="BC7" s="76" t="str">
        <f>'Dropdown Contents'!K6</f>
        <v xml:space="preserve">Hospitalized Patients </v>
      </c>
      <c r="BE7" s="76" t="str">
        <f>'Dropdown Contents'!M6</f>
        <v>Medicaid Patients</v>
      </c>
      <c r="BF7" s="76"/>
      <c r="BG7" s="76" t="str">
        <f>'Dropdown Contents'!O6</f>
        <v>Community-based Care Managers</v>
      </c>
      <c r="BH7" s="76"/>
      <c r="BI7" s="76" t="str">
        <f>'Dropdown Contents'!Q6</f>
        <v>Faith-based Community Organizations</v>
      </c>
      <c r="BK7" s="76" t="str">
        <f>'Dropdown Contents'!S6</f>
        <v>Readmissions</v>
      </c>
      <c r="BM7" s="127" t="s">
        <v>206</v>
      </c>
    </row>
    <row r="8" spans="1:65" ht="18.75" customHeight="1" x14ac:dyDescent="0.25">
      <c r="A8" s="147"/>
      <c r="B8" s="142"/>
      <c r="C8" s="57" t="s">
        <v>89</v>
      </c>
      <c r="D8" s="60"/>
      <c r="G8" s="129"/>
      <c r="BA8" s="76" t="str">
        <f>'Dropdown Contents'!I7</f>
        <v>Consumer Education and Engagement</v>
      </c>
      <c r="BC8" s="76" t="str">
        <f>'Dropdown Contents'!K7</f>
        <v>Patients in Post-Acute Setting  or Long-term Care</v>
      </c>
      <c r="BE8" s="76" t="str">
        <f>'Dropdown Contents'!M7</f>
        <v>Medicare Patients</v>
      </c>
      <c r="BF8" s="76"/>
      <c r="BG8" s="76" t="str">
        <f>'Dropdown Contents'!O7</f>
        <v>Community Health Clinics (owned by hospital/health system)</v>
      </c>
      <c r="BH8" s="76"/>
      <c r="BI8" s="76" t="str">
        <f>'Dropdown Contents'!Q7</f>
        <v>Local Health Departments</v>
      </c>
      <c r="BK8" s="76" t="str">
        <f>'Dropdown Contents'!S7</f>
        <v>Prevention Quality Indicators (PQI)</v>
      </c>
      <c r="BM8" s="126"/>
    </row>
    <row r="9" spans="1:65" ht="20.25" customHeight="1" x14ac:dyDescent="0.25">
      <c r="A9" s="148"/>
      <c r="B9" s="142"/>
      <c r="C9" s="57" t="s">
        <v>89</v>
      </c>
      <c r="D9" s="60"/>
      <c r="G9" s="129"/>
      <c r="BA9" s="76" t="str">
        <f>'Dropdown Contents'!I8</f>
        <v>Disease Management (for Chronic Diseases)</v>
      </c>
      <c r="BC9" s="76" t="str">
        <f>'Dropdown Contents'!K8</f>
        <v>"Rising Risk", Patients with Chronic Conditions</v>
      </c>
      <c r="BE9" s="76" t="str">
        <f>'Dropdown Contents'!M8</f>
        <v>Uninsured/Underinsured Patients</v>
      </c>
      <c r="BG9" s="76" t="str">
        <f>'Dropdown Contents'!O8</f>
        <v>Community Health Clinics (independent of hospital/health system)</v>
      </c>
      <c r="BI9" s="76" t="str">
        <f>'Dropdown Contents'!Q8</f>
        <v>Local Health Improvement Coalitions (LHICs)</v>
      </c>
      <c r="BK9" s="76" t="str">
        <f>'Dropdown Contents'!S8</f>
        <v>Patient Experience (HCAHPS)</v>
      </c>
      <c r="BM9" s="126"/>
    </row>
    <row r="10" spans="1:65" ht="63" customHeight="1" x14ac:dyDescent="0.25">
      <c r="A10" s="55">
        <v>4</v>
      </c>
      <c r="B10" s="133" t="s">
        <v>74</v>
      </c>
      <c r="C10" s="57" t="s">
        <v>163</v>
      </c>
      <c r="D10" s="134"/>
      <c r="G10" s="63" t="str">
        <f>IF(D10=0, "Q4. Include a brief description of the investment, including rationale for investment and primary objective.","")</f>
        <v>Q4. Include a brief description of the investment, including rationale for investment and primary objective.</v>
      </c>
      <c r="BA10" s="76" t="str">
        <f>'Dropdown Contents'!I9</f>
        <v>Hospital Case Management</v>
      </c>
      <c r="BC10" s="76" t="str">
        <f>'Dropdown Contents'!K9</f>
        <v>Other Target Patient Population</v>
      </c>
      <c r="BE10" s="76" t="str">
        <f>'Dropdown Contents'!M9</f>
        <v xml:space="preserve"> </v>
      </c>
      <c r="BG10" s="76" t="str">
        <f>'Dropdown Contents'!O9</f>
        <v>Home Health (owned by hospital/health system)</v>
      </c>
      <c r="BI10" s="76" t="str">
        <f>'Dropdown Contents'!Q9</f>
        <v>Organizations that provide Social Services</v>
      </c>
      <c r="BK10" s="76" t="str">
        <f>'Dropdown Contents'!S9</f>
        <v>Other (Please Specify)</v>
      </c>
      <c r="BM10" s="128"/>
    </row>
    <row r="11" spans="1:65" ht="15.75" customHeight="1" x14ac:dyDescent="0.25">
      <c r="A11" s="138">
        <v>5</v>
      </c>
      <c r="B11" s="141" t="s">
        <v>77</v>
      </c>
      <c r="C11" s="57" t="s">
        <v>88</v>
      </c>
      <c r="D11" s="58"/>
      <c r="G11" s="63" t="str">
        <f>IF(D11=0, "Q5. Choose up to 3 applicable categories from pull-down list.","")</f>
        <v>Q5. Choose up to 3 applicable categories from pull-down list.</v>
      </c>
      <c r="BA11" s="76" t="str">
        <f>'Dropdown Contents'!I10</f>
        <v>IT, Data, and Data Analysis</v>
      </c>
      <c r="BC11" s="76" t="str">
        <f>'Dropdown Contents'!K10</f>
        <v xml:space="preserve"> </v>
      </c>
      <c r="BE11" s="76" t="str">
        <f>'Dropdown Contents'!M10</f>
        <v xml:space="preserve"> </v>
      </c>
      <c r="BG11" s="76" t="str">
        <f>'Dropdown Contents'!O10</f>
        <v>Home Health (independent of hospital/health system)</v>
      </c>
      <c r="BI11" s="76" t="str">
        <f>'Dropdown Contents'!Q10</f>
        <v>Schools</v>
      </c>
      <c r="BK11" s="76" t="str">
        <f>'Dropdown Contents'!S10</f>
        <v xml:space="preserve"> </v>
      </c>
    </row>
    <row r="12" spans="1:65" ht="15.75" customHeight="1" x14ac:dyDescent="0.25">
      <c r="A12" s="139"/>
      <c r="B12" s="142"/>
      <c r="C12" s="57" t="s">
        <v>89</v>
      </c>
      <c r="D12" s="58"/>
      <c r="G12" s="63"/>
      <c r="BA12" s="76" t="str">
        <f>'Dropdown Contents'!I11</f>
        <v>Patient Education</v>
      </c>
      <c r="BC12" s="76" t="str">
        <f>'Dropdown Contents'!K11</f>
        <v xml:space="preserve"> </v>
      </c>
      <c r="BE12" s="76" t="str">
        <f>'Dropdown Contents'!M11</f>
        <v xml:space="preserve"> </v>
      </c>
      <c r="BG12" s="76" t="str">
        <f>'Dropdown Contents'!O11</f>
        <v>Long-term Care Facilities and Skilled Nursing Facilities</v>
      </c>
      <c r="BI12" s="76" t="str">
        <f>'Dropdown Contents'!Q11</f>
        <v>Other</v>
      </c>
      <c r="BK12" s="76" t="str">
        <f>'Dropdown Contents'!S11</f>
        <v xml:space="preserve"> </v>
      </c>
    </row>
    <row r="13" spans="1:65" ht="47.25" x14ac:dyDescent="0.25">
      <c r="A13" s="140"/>
      <c r="B13" s="143"/>
      <c r="C13" s="57" t="s">
        <v>89</v>
      </c>
      <c r="D13" s="58"/>
      <c r="G13" s="63"/>
      <c r="BA13" s="76" t="str">
        <f>'Dropdown Contents'!I12</f>
        <v>Post-Discharge and Transitional Care</v>
      </c>
      <c r="BC13" s="76" t="str">
        <f>'Dropdown Contents'!K12</f>
        <v xml:space="preserve"> </v>
      </c>
      <c r="BE13" s="76" t="str">
        <f>'Dropdown Contents'!M12</f>
        <v xml:space="preserve"> </v>
      </c>
      <c r="BG13" s="76" t="str">
        <f>'Dropdown Contents'!O12</f>
        <v>Physician Practices (owned by hospital/health system)</v>
      </c>
      <c r="BI13" s="76" t="str">
        <f>'Dropdown Contents'!Q12</f>
        <v>None</v>
      </c>
      <c r="BK13" s="76" t="str">
        <f>'Dropdown Contents'!S12</f>
        <v xml:space="preserve"> </v>
      </c>
    </row>
    <row r="14" spans="1:65" ht="33.75" customHeight="1" x14ac:dyDescent="0.25">
      <c r="A14" s="132">
        <v>6</v>
      </c>
      <c r="B14" s="133" t="s">
        <v>68</v>
      </c>
      <c r="C14" s="57" t="s">
        <v>76</v>
      </c>
      <c r="D14" s="58"/>
      <c r="G14" s="63" t="str">
        <f>IF(D14=0, "Q6. Choose the most relevant category from pull-down list.","")</f>
        <v>Q6. Choose the most relevant category from pull-down list.</v>
      </c>
      <c r="BA14" s="76" t="str">
        <f>'Dropdown Contents'!I13</f>
        <v>Social Services</v>
      </c>
      <c r="BC14" s="76" t="str">
        <f>'Dropdown Contents'!K13</f>
        <v xml:space="preserve"> </v>
      </c>
      <c r="BE14" s="76" t="str">
        <f>'Dropdown Contents'!M13</f>
        <v xml:space="preserve"> </v>
      </c>
      <c r="BG14" s="76" t="str">
        <f>'Dropdown Contents'!O13</f>
        <v>Physician Practices (independent of hospital/health system)</v>
      </c>
      <c r="BI14" s="76" t="str">
        <f>'Dropdown Contents'!Q13</f>
        <v xml:space="preserve"> </v>
      </c>
      <c r="BK14" s="76" t="str">
        <f>'Dropdown Contents'!S13</f>
        <v xml:space="preserve"> </v>
      </c>
    </row>
    <row r="15" spans="1:65" ht="63" x14ac:dyDescent="0.25">
      <c r="A15" s="55">
        <v>7</v>
      </c>
      <c r="B15" s="133" t="s">
        <v>5</v>
      </c>
      <c r="C15" s="57" t="s">
        <v>4</v>
      </c>
      <c r="D15" s="64"/>
      <c r="G15" s="63" t="str">
        <f>IF(D15=0, "Q7. Provide dollar figure for investment expense.","")</f>
        <v>Q7. Provide dollar figure for investment expense.</v>
      </c>
      <c r="BA15" s="76" t="str">
        <f>'Dropdown Contents'!I14</f>
        <v>Telemonitoring/Telemedicine</v>
      </c>
      <c r="BC15" s="76" t="str">
        <f>'Dropdown Contents'!K14</f>
        <v xml:space="preserve"> </v>
      </c>
      <c r="BE15" s="76" t="str">
        <f>'Dropdown Contents'!M14</f>
        <v xml:space="preserve"> </v>
      </c>
      <c r="BG15" s="76" t="str">
        <f>'Dropdown Contents'!O14</f>
        <v>Retail Pharmacies</v>
      </c>
      <c r="BI15" s="76" t="str">
        <f>'Dropdown Contents'!Q14</f>
        <v xml:space="preserve"> </v>
      </c>
      <c r="BK15" s="76" t="str">
        <f>'Dropdown Contents'!S14</f>
        <v xml:space="preserve"> </v>
      </c>
    </row>
    <row r="16" spans="1:65" ht="63" x14ac:dyDescent="0.25">
      <c r="A16" s="55">
        <v>8</v>
      </c>
      <c r="B16" s="133" t="s">
        <v>3</v>
      </c>
      <c r="C16" s="57" t="s">
        <v>167</v>
      </c>
      <c r="D16" s="64"/>
      <c r="G16" s="63"/>
      <c r="BA16" s="76" t="str">
        <f>'Dropdown Contents'!I15</f>
        <v>Other</v>
      </c>
      <c r="BC16" s="76" t="str">
        <f>'Dropdown Contents'!K15</f>
        <v xml:space="preserve"> </v>
      </c>
      <c r="BE16" s="76" t="str">
        <f>'Dropdown Contents'!M15</f>
        <v xml:space="preserve"> </v>
      </c>
      <c r="BG16" s="76" t="str">
        <f>'Dropdown Contents'!O15</f>
        <v xml:space="preserve">Other </v>
      </c>
      <c r="BI16" s="76" t="str">
        <f>'Dropdown Contents'!Q15</f>
        <v xml:space="preserve"> </v>
      </c>
      <c r="BK16" s="76" t="str">
        <f>'Dropdown Contents'!S15</f>
        <v xml:space="preserve"> </v>
      </c>
    </row>
    <row r="17" spans="1:63" x14ac:dyDescent="0.25">
      <c r="A17" s="132">
        <v>9</v>
      </c>
      <c r="B17" s="133" t="s">
        <v>2</v>
      </c>
      <c r="C17" s="57" t="s">
        <v>1</v>
      </c>
      <c r="D17" s="65"/>
      <c r="E17" s="66"/>
      <c r="G17" s="63" t="str">
        <f>IF(D17=0, "Q9. Provide the date (Month YYYY) when the investment began.","")</f>
        <v>Q9. Provide the date (Month YYYY) when the investment began.</v>
      </c>
      <c r="BA17" s="76" t="str">
        <f>'Dropdown Contents'!I16</f>
        <v xml:space="preserve"> </v>
      </c>
      <c r="BC17" s="76" t="str">
        <f>'Dropdown Contents'!K16</f>
        <v xml:space="preserve"> </v>
      </c>
      <c r="BD17" s="72"/>
      <c r="BE17" s="76" t="str">
        <f>'Dropdown Contents'!M16</f>
        <v xml:space="preserve"> </v>
      </c>
      <c r="BF17" s="72"/>
      <c r="BG17" s="76" t="str">
        <f>'Dropdown Contents'!O16</f>
        <v>None</v>
      </c>
      <c r="BH17" s="72"/>
      <c r="BI17" s="76" t="str">
        <f>'Dropdown Contents'!Q16</f>
        <v xml:space="preserve"> </v>
      </c>
      <c r="BJ17" s="72"/>
      <c r="BK17" s="76" t="str">
        <f>'Dropdown Contents'!S16</f>
        <v xml:space="preserve"> </v>
      </c>
    </row>
    <row r="18" spans="1:63" ht="47.25" x14ac:dyDescent="0.25">
      <c r="A18" s="138">
        <v>10</v>
      </c>
      <c r="B18" s="145" t="s">
        <v>45</v>
      </c>
      <c r="C18" s="57" t="s">
        <v>44</v>
      </c>
      <c r="D18" s="70"/>
      <c r="G18" s="63" t="str">
        <f>IF(SUM(D18:D28)=0,"Q10. Provide the number of paid FTEs who are implementing this investment by employment category. At least one category must be included. You may include partial FTEs.","")</f>
        <v>Q10. Provide the number of paid FTEs who are implementing this investment by employment category. At least one category must be included. You may include partial FTEs.</v>
      </c>
      <c r="BA18" s="76" t="str">
        <f>'Dropdown Contents'!I17</f>
        <v xml:space="preserve"> </v>
      </c>
      <c r="BC18" s="76" t="str">
        <f>'Dropdown Contents'!K17</f>
        <v xml:space="preserve"> </v>
      </c>
      <c r="BD18" s="72"/>
      <c r="BE18" s="76" t="str">
        <f>'Dropdown Contents'!M17</f>
        <v xml:space="preserve"> </v>
      </c>
      <c r="BF18" s="72"/>
      <c r="BG18" s="76" t="str">
        <f>'Dropdown Contents'!O17</f>
        <v xml:space="preserve"> </v>
      </c>
      <c r="BH18" s="72"/>
      <c r="BI18" s="76" t="str">
        <f>'Dropdown Contents'!Q17</f>
        <v xml:space="preserve"> </v>
      </c>
      <c r="BJ18" s="72"/>
      <c r="BK18" s="76" t="str">
        <f>'Dropdown Contents'!S17</f>
        <v xml:space="preserve"> </v>
      </c>
    </row>
    <row r="19" spans="1:63" x14ac:dyDescent="0.25">
      <c r="A19" s="139"/>
      <c r="B19" s="145"/>
      <c r="C19" s="57" t="s">
        <v>19</v>
      </c>
      <c r="D19" s="110"/>
      <c r="G19" s="63"/>
      <c r="BA19" s="76" t="str">
        <f>'Dropdown Contents'!I18</f>
        <v xml:space="preserve"> </v>
      </c>
      <c r="BC19" s="76" t="str">
        <f>'Dropdown Contents'!K18</f>
        <v xml:space="preserve"> </v>
      </c>
      <c r="BD19" s="72"/>
      <c r="BE19" s="76" t="str">
        <f>'Dropdown Contents'!M18</f>
        <v xml:space="preserve"> </v>
      </c>
      <c r="BF19" s="72"/>
      <c r="BG19" s="76" t="str">
        <f>'Dropdown Contents'!O18</f>
        <v xml:space="preserve"> </v>
      </c>
      <c r="BH19" s="72"/>
      <c r="BI19" s="76" t="str">
        <f>'Dropdown Contents'!Q18</f>
        <v xml:space="preserve"> </v>
      </c>
      <c r="BJ19" s="72"/>
      <c r="BK19" s="76" t="str">
        <f>'Dropdown Contents'!S18</f>
        <v xml:space="preserve"> </v>
      </c>
    </row>
    <row r="20" spans="1:63" x14ac:dyDescent="0.25">
      <c r="A20" s="139"/>
      <c r="B20" s="145"/>
      <c r="C20" s="57" t="s">
        <v>20</v>
      </c>
      <c r="D20" s="110"/>
      <c r="G20" s="63"/>
      <c r="BA20" s="76" t="str">
        <f>'Dropdown Contents'!I19</f>
        <v xml:space="preserve"> </v>
      </c>
      <c r="BC20" s="76" t="str">
        <f>'Dropdown Contents'!K19</f>
        <v xml:space="preserve"> </v>
      </c>
      <c r="BD20" s="72"/>
      <c r="BE20" s="76" t="str">
        <f>'Dropdown Contents'!M19</f>
        <v xml:space="preserve"> </v>
      </c>
      <c r="BF20" s="72"/>
      <c r="BG20" s="76" t="str">
        <f>'Dropdown Contents'!O19</f>
        <v xml:space="preserve"> </v>
      </c>
      <c r="BH20" s="72"/>
      <c r="BI20" s="76" t="str">
        <f>'Dropdown Contents'!Q19</f>
        <v xml:space="preserve"> </v>
      </c>
      <c r="BJ20" s="72"/>
      <c r="BK20" s="76" t="str">
        <f>'Dropdown Contents'!S19</f>
        <v xml:space="preserve"> </v>
      </c>
    </row>
    <row r="21" spans="1:63" x14ac:dyDescent="0.25">
      <c r="A21" s="139"/>
      <c r="B21" s="145"/>
      <c r="C21" s="57" t="s">
        <v>21</v>
      </c>
      <c r="D21" s="110"/>
      <c r="G21" s="130"/>
      <c r="BA21" s="71" t="s">
        <v>160</v>
      </c>
      <c r="BD21" s="72"/>
      <c r="BE21" s="72"/>
      <c r="BF21" s="72"/>
      <c r="BG21" s="72"/>
      <c r="BH21" s="72"/>
      <c r="BI21" s="72"/>
      <c r="BJ21" s="72"/>
      <c r="BK21" s="72"/>
    </row>
    <row r="22" spans="1:63" x14ac:dyDescent="0.25">
      <c r="A22" s="139"/>
      <c r="B22" s="145"/>
      <c r="C22" s="57" t="s">
        <v>28</v>
      </c>
      <c r="D22" s="110"/>
      <c r="G22" s="63"/>
      <c r="BC22" s="77">
        <v>41834</v>
      </c>
      <c r="BD22" s="72"/>
      <c r="BE22" s="72"/>
      <c r="BF22" s="72"/>
      <c r="BG22" s="72"/>
      <c r="BH22" s="72"/>
      <c r="BI22" s="72"/>
      <c r="BJ22" s="72"/>
      <c r="BK22" s="72"/>
    </row>
    <row r="23" spans="1:63" x14ac:dyDescent="0.25">
      <c r="A23" s="139"/>
      <c r="B23" s="145"/>
      <c r="C23" s="57" t="s">
        <v>22</v>
      </c>
      <c r="D23" s="110"/>
      <c r="G23" s="63"/>
      <c r="BD23" s="72"/>
      <c r="BE23" s="72"/>
      <c r="BF23" s="72"/>
      <c r="BG23" s="72"/>
      <c r="BH23" s="72"/>
      <c r="BI23" s="72"/>
      <c r="BJ23" s="72"/>
      <c r="BK23" s="72"/>
    </row>
    <row r="24" spans="1:63" x14ac:dyDescent="0.25">
      <c r="A24" s="139"/>
      <c r="B24" s="145"/>
      <c r="C24" s="57" t="s">
        <v>23</v>
      </c>
      <c r="D24" s="110"/>
      <c r="G24" s="63"/>
      <c r="BD24" s="72"/>
      <c r="BE24" s="72"/>
      <c r="BF24" s="72"/>
      <c r="BG24" s="72"/>
      <c r="BH24" s="72"/>
      <c r="BI24" s="72"/>
      <c r="BJ24" s="72"/>
      <c r="BK24" s="72"/>
    </row>
    <row r="25" spans="1:63" x14ac:dyDescent="0.25">
      <c r="A25" s="139"/>
      <c r="B25" s="145"/>
      <c r="C25" s="57" t="s">
        <v>24</v>
      </c>
      <c r="D25" s="110"/>
      <c r="G25" s="63"/>
      <c r="BD25" s="72"/>
      <c r="BE25" s="72"/>
      <c r="BF25" s="72"/>
      <c r="BG25" s="72"/>
      <c r="BH25" s="72"/>
      <c r="BI25" s="72"/>
      <c r="BJ25" s="72"/>
      <c r="BK25" s="72"/>
    </row>
    <row r="26" spans="1:63" x14ac:dyDescent="0.25">
      <c r="A26" s="139"/>
      <c r="B26" s="145"/>
      <c r="C26" s="57" t="s">
        <v>17</v>
      </c>
      <c r="D26" s="110"/>
      <c r="G26" s="63"/>
      <c r="BD26" s="72"/>
      <c r="BE26" s="72"/>
      <c r="BF26" s="72"/>
      <c r="BG26" s="72"/>
      <c r="BH26" s="72"/>
      <c r="BI26" s="72"/>
      <c r="BJ26" s="72"/>
      <c r="BK26" s="72"/>
    </row>
    <row r="27" spans="1:63" x14ac:dyDescent="0.25">
      <c r="A27" s="139"/>
      <c r="B27" s="145"/>
      <c r="C27" s="57" t="s">
        <v>18</v>
      </c>
      <c r="D27" s="110"/>
      <c r="G27" s="63"/>
      <c r="BD27" s="72"/>
      <c r="BE27" s="72"/>
      <c r="BF27" s="72"/>
      <c r="BG27" s="72"/>
      <c r="BH27" s="72"/>
      <c r="BI27" s="72"/>
      <c r="BJ27" s="72"/>
      <c r="BK27" s="72"/>
    </row>
    <row r="28" spans="1:63" x14ac:dyDescent="0.25">
      <c r="A28" s="140"/>
      <c r="B28" s="145"/>
      <c r="C28" s="57" t="s">
        <v>6</v>
      </c>
      <c r="D28" s="110"/>
      <c r="G28" s="63"/>
      <c r="BD28" s="72"/>
      <c r="BE28" s="72"/>
      <c r="BF28" s="72"/>
      <c r="BG28" s="72"/>
      <c r="BH28" s="72"/>
      <c r="BI28" s="72"/>
      <c r="BJ28" s="72"/>
      <c r="BK28" s="72"/>
    </row>
    <row r="29" spans="1:63" x14ac:dyDescent="0.25">
      <c r="A29" s="55" t="s">
        <v>168</v>
      </c>
      <c r="B29" s="133" t="s">
        <v>0</v>
      </c>
      <c r="C29" s="112" t="s">
        <v>79</v>
      </c>
      <c r="D29" s="113">
        <f>SUM(D18:D28)</f>
        <v>0</v>
      </c>
      <c r="G29" s="63"/>
      <c r="BD29" s="72"/>
      <c r="BE29" s="72"/>
      <c r="BF29" s="72"/>
      <c r="BG29" s="72"/>
      <c r="BH29" s="72"/>
      <c r="BI29" s="72"/>
      <c r="BJ29" s="72"/>
      <c r="BK29" s="72"/>
    </row>
    <row r="30" spans="1:63" ht="15.75" customHeight="1" x14ac:dyDescent="0.25">
      <c r="A30" s="138">
        <v>11</v>
      </c>
      <c r="B30" s="141" t="s">
        <v>217</v>
      </c>
      <c r="C30" s="57" t="s">
        <v>88</v>
      </c>
      <c r="D30" s="62"/>
      <c r="G30" s="63" t="str">
        <f>IF(D30="", "Q11. Choose key partners in development/implementation from pull-down list.","")</f>
        <v>Q11. Choose key partners in development/implementation from pull-down list.</v>
      </c>
      <c r="BD30" s="72"/>
      <c r="BE30" s="72"/>
      <c r="BF30" s="72"/>
      <c r="BG30" s="72"/>
      <c r="BH30" s="72"/>
      <c r="BI30" s="72"/>
      <c r="BJ30" s="72"/>
      <c r="BK30" s="72"/>
    </row>
    <row r="31" spans="1:63" x14ac:dyDescent="0.25">
      <c r="A31" s="139"/>
      <c r="B31" s="142"/>
      <c r="C31" s="57" t="s">
        <v>89</v>
      </c>
      <c r="D31" s="62"/>
      <c r="G31" s="63"/>
      <c r="BD31" s="72"/>
      <c r="BE31" s="72"/>
      <c r="BF31" s="72"/>
      <c r="BG31" s="72"/>
      <c r="BH31" s="72"/>
      <c r="BI31" s="72"/>
      <c r="BJ31" s="72"/>
      <c r="BK31" s="72"/>
    </row>
    <row r="32" spans="1:63" x14ac:dyDescent="0.25">
      <c r="A32" s="139"/>
      <c r="B32" s="142"/>
      <c r="C32" s="57" t="s">
        <v>89</v>
      </c>
      <c r="D32" s="62"/>
      <c r="G32" s="63"/>
      <c r="BD32" s="72"/>
      <c r="BE32" s="72"/>
      <c r="BF32" s="72"/>
      <c r="BG32" s="72"/>
      <c r="BH32" s="72"/>
      <c r="BI32" s="72"/>
      <c r="BJ32" s="72"/>
      <c r="BK32" s="72"/>
    </row>
    <row r="33" spans="1:65" x14ac:dyDescent="0.25">
      <c r="A33" s="140"/>
      <c r="B33" s="143"/>
      <c r="C33" s="57" t="s">
        <v>170</v>
      </c>
      <c r="D33" s="78"/>
      <c r="G33" s="63"/>
    </row>
    <row r="34" spans="1:65" x14ac:dyDescent="0.25">
      <c r="A34" s="138">
        <v>12</v>
      </c>
      <c r="B34" s="141" t="s">
        <v>218</v>
      </c>
      <c r="C34" s="57" t="s">
        <v>88</v>
      </c>
      <c r="D34" s="62"/>
      <c r="G34" s="63" t="str">
        <f>IF(D34="", "Q12. Choose links to infrastructure/initiatives from pull-down list.","")</f>
        <v>Q12. Choose links to infrastructure/initiatives from pull-down list.</v>
      </c>
    </row>
    <row r="35" spans="1:65" x14ac:dyDescent="0.25">
      <c r="A35" s="139"/>
      <c r="B35" s="142"/>
      <c r="C35" s="57" t="s">
        <v>89</v>
      </c>
      <c r="D35" s="62"/>
      <c r="G35" s="63"/>
    </row>
    <row r="36" spans="1:65" x14ac:dyDescent="0.25">
      <c r="A36" s="139"/>
      <c r="B36" s="142"/>
      <c r="C36" s="57" t="s">
        <v>89</v>
      </c>
      <c r="D36" s="62"/>
      <c r="G36" s="63"/>
    </row>
    <row r="37" spans="1:65" ht="31.5" x14ac:dyDescent="0.25">
      <c r="A37" s="140"/>
      <c r="B37" s="143"/>
      <c r="C37" s="57" t="s">
        <v>216</v>
      </c>
      <c r="D37" s="78"/>
      <c r="G37" s="63"/>
    </row>
    <row r="38" spans="1:65" s="27" customFormat="1" ht="36.75" customHeight="1" x14ac:dyDescent="0.25">
      <c r="A38" s="138">
        <v>13</v>
      </c>
      <c r="B38" s="141" t="s">
        <v>210</v>
      </c>
      <c r="C38" s="67" t="s">
        <v>133</v>
      </c>
      <c r="D38" s="135"/>
      <c r="G38" s="131" t="str">
        <f>IF(D38="", "Q13. At least one metric series must be completed.","")</f>
        <v>Q13. At least one metric series must be completed.</v>
      </c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125"/>
      <c r="BM38" s="124"/>
    </row>
    <row r="39" spans="1:65" s="27" customFormat="1" ht="36.75" customHeight="1" x14ac:dyDescent="0.25">
      <c r="A39" s="139"/>
      <c r="B39" s="142"/>
      <c r="C39" s="67" t="s">
        <v>134</v>
      </c>
      <c r="D39" s="135"/>
      <c r="G39" s="131" t="str">
        <f>IF(D39="", "Q13. At least one metric series must be completed.","")</f>
        <v>Q13. At least one metric series must be completed.</v>
      </c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125"/>
      <c r="BM39" s="124"/>
    </row>
    <row r="40" spans="1:65" s="27" customFormat="1" ht="32.25" customHeight="1" x14ac:dyDescent="0.25">
      <c r="A40" s="139"/>
      <c r="B40" s="142"/>
      <c r="C40" s="27" t="s">
        <v>202</v>
      </c>
      <c r="D40" s="135"/>
      <c r="G40" s="131" t="str">
        <f>IF(D40="", "Q13. At least one metric series must be completed.","")</f>
        <v>Q13. At least one metric series must be completed.</v>
      </c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125"/>
      <c r="BM40" s="124"/>
    </row>
    <row r="41" spans="1:65" s="27" customFormat="1" ht="33.75" customHeight="1" x14ac:dyDescent="0.25">
      <c r="A41" s="139"/>
      <c r="B41" s="142"/>
      <c r="C41" s="88" t="s">
        <v>162</v>
      </c>
      <c r="D41" s="135"/>
      <c r="G41" s="131" t="str">
        <f>IF(D41="", "Q13. At least one metric series must be completed.","")</f>
        <v>Q13. At least one metric series must be completed.</v>
      </c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125"/>
      <c r="BM41" s="124"/>
    </row>
    <row r="42" spans="1:65" s="27" customFormat="1" ht="33.75" customHeight="1" x14ac:dyDescent="0.25">
      <c r="A42" s="139"/>
      <c r="B42" s="142"/>
      <c r="C42" s="88" t="s">
        <v>203</v>
      </c>
      <c r="D42" s="135"/>
      <c r="G42" s="131" t="str">
        <f t="shared" ref="G42:G43" si="0">IF(D42="", "Q13. At least one metric series must be completed.","")</f>
        <v>Q13. At least one metric series must be completed.</v>
      </c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125"/>
      <c r="BM42" s="124"/>
    </row>
    <row r="43" spans="1:65" s="27" customFormat="1" ht="33.75" customHeight="1" x14ac:dyDescent="0.25">
      <c r="A43" s="139"/>
      <c r="B43" s="142"/>
      <c r="C43" s="88" t="s">
        <v>204</v>
      </c>
      <c r="D43" s="135"/>
      <c r="G43" s="131" t="str">
        <f t="shared" si="0"/>
        <v>Q13. At least one metric series must be completed.</v>
      </c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125"/>
      <c r="BM43" s="124"/>
    </row>
    <row r="44" spans="1:65" s="27" customFormat="1" ht="32.25" customHeight="1" x14ac:dyDescent="0.25">
      <c r="A44" s="140"/>
      <c r="B44" s="143"/>
      <c r="C44" s="88" t="s">
        <v>135</v>
      </c>
      <c r="D44" s="135"/>
      <c r="G44" s="131" t="str">
        <f>IF(D44="", "Q13. At least one metric series must be completed.","")</f>
        <v>Q13. At least one metric series must be completed.</v>
      </c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125"/>
      <c r="BM44" s="124"/>
    </row>
    <row r="45" spans="1:65" s="27" customFormat="1" ht="30.75" customHeight="1" x14ac:dyDescent="0.25">
      <c r="A45" s="138" t="s">
        <v>169</v>
      </c>
      <c r="B45" s="141" t="s">
        <v>211</v>
      </c>
      <c r="C45" s="67" t="s">
        <v>133</v>
      </c>
      <c r="D45" s="135"/>
      <c r="G45" s="131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125"/>
      <c r="BM45" s="124"/>
    </row>
    <row r="46" spans="1:65" s="27" customFormat="1" ht="36.75" customHeight="1" x14ac:dyDescent="0.25">
      <c r="A46" s="139"/>
      <c r="B46" s="142"/>
      <c r="C46" s="67" t="s">
        <v>134</v>
      </c>
      <c r="D46" s="135"/>
      <c r="G46" s="131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L46" s="125"/>
      <c r="BM46" s="124"/>
    </row>
    <row r="47" spans="1:65" s="27" customFormat="1" ht="32.25" customHeight="1" x14ac:dyDescent="0.25">
      <c r="A47" s="139"/>
      <c r="B47" s="142"/>
      <c r="C47" s="27" t="s">
        <v>202</v>
      </c>
      <c r="D47" s="135"/>
      <c r="G47" s="131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125"/>
      <c r="BM47" s="124"/>
    </row>
    <row r="48" spans="1:65" s="27" customFormat="1" ht="33.75" customHeight="1" x14ac:dyDescent="0.25">
      <c r="A48" s="139"/>
      <c r="B48" s="142"/>
      <c r="C48" s="88" t="s">
        <v>162</v>
      </c>
      <c r="D48" s="135"/>
      <c r="G48" s="131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125"/>
      <c r="BM48" s="124"/>
    </row>
    <row r="49" spans="1:65" s="27" customFormat="1" ht="33.75" customHeight="1" x14ac:dyDescent="0.25">
      <c r="A49" s="139"/>
      <c r="B49" s="142"/>
      <c r="C49" s="88" t="s">
        <v>203</v>
      </c>
      <c r="D49" s="135"/>
      <c r="G49" s="131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125"/>
      <c r="BM49" s="124"/>
    </row>
    <row r="50" spans="1:65" s="27" customFormat="1" ht="33.75" customHeight="1" x14ac:dyDescent="0.25">
      <c r="A50" s="139"/>
      <c r="B50" s="142"/>
      <c r="C50" s="88" t="s">
        <v>204</v>
      </c>
      <c r="D50" s="135"/>
      <c r="G50" s="131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125"/>
      <c r="BM50" s="124"/>
    </row>
    <row r="51" spans="1:65" s="27" customFormat="1" ht="32.25" customHeight="1" x14ac:dyDescent="0.25">
      <c r="A51" s="140"/>
      <c r="B51" s="143"/>
      <c r="C51" s="88" t="s">
        <v>135</v>
      </c>
      <c r="D51" s="135"/>
      <c r="G51" s="131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125"/>
      <c r="BM51" s="124"/>
    </row>
    <row r="52" spans="1:65" ht="15.75" customHeight="1" x14ac:dyDescent="0.25">
      <c r="A52" s="138">
        <v>14</v>
      </c>
      <c r="B52" s="141" t="s">
        <v>200</v>
      </c>
      <c r="C52" s="149" t="s">
        <v>70</v>
      </c>
      <c r="D52" s="62"/>
      <c r="G52" s="63" t="str">
        <f>IF(D52="", "Q14. Choose key metrics impacted by the investment from pull-down list.","")</f>
        <v>Q14. Choose key metrics impacted by the investment from pull-down list.</v>
      </c>
    </row>
    <row r="53" spans="1:65" x14ac:dyDescent="0.25">
      <c r="A53" s="139"/>
      <c r="B53" s="142"/>
      <c r="C53" s="150"/>
      <c r="D53" s="62"/>
      <c r="G53" s="92"/>
      <c r="AZ53" s="72"/>
      <c r="BA53" s="72"/>
      <c r="BB53" s="72"/>
      <c r="BC53" s="72"/>
      <c r="BD53" s="72"/>
      <c r="BE53" s="72"/>
      <c r="BF53" s="72"/>
      <c r="BG53" s="72"/>
      <c r="BH53" s="72"/>
      <c r="BI53" s="72"/>
      <c r="BJ53" s="72"/>
      <c r="BK53" s="72"/>
    </row>
    <row r="54" spans="1:65" x14ac:dyDescent="0.25">
      <c r="A54" s="139"/>
      <c r="B54" s="142"/>
      <c r="C54" s="150"/>
      <c r="D54" s="62"/>
      <c r="G54" s="92"/>
      <c r="AZ54" s="72"/>
      <c r="BA54" s="72"/>
      <c r="BB54" s="72"/>
      <c r="BC54" s="72"/>
      <c r="BD54" s="72"/>
      <c r="BE54" s="72"/>
      <c r="BF54" s="72"/>
      <c r="BG54" s="72"/>
      <c r="BH54" s="72"/>
      <c r="BI54" s="72"/>
      <c r="BJ54" s="72"/>
      <c r="BK54" s="72"/>
    </row>
    <row r="55" spans="1:65" x14ac:dyDescent="0.25">
      <c r="A55" s="139"/>
      <c r="B55" s="142"/>
      <c r="C55" s="150"/>
      <c r="D55" s="62"/>
      <c r="G55" s="92"/>
      <c r="AZ55" s="72"/>
      <c r="BA55" s="72"/>
      <c r="BB55" s="72"/>
      <c r="BC55" s="72"/>
      <c r="BD55" s="72"/>
      <c r="BE55" s="72"/>
      <c r="BF55" s="72"/>
      <c r="BG55" s="72"/>
      <c r="BH55" s="72"/>
      <c r="BI55" s="72"/>
      <c r="BJ55" s="72"/>
      <c r="BK55" s="72"/>
    </row>
    <row r="56" spans="1:65" x14ac:dyDescent="0.25">
      <c r="A56" s="139"/>
      <c r="B56" s="142"/>
      <c r="C56" s="150"/>
      <c r="D56" s="62"/>
      <c r="G56" s="9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72"/>
      <c r="BK56" s="72"/>
    </row>
    <row r="57" spans="1:65" x14ac:dyDescent="0.25">
      <c r="A57" s="139"/>
      <c r="B57" s="142"/>
      <c r="C57" s="150"/>
      <c r="D57" s="62"/>
      <c r="G57" s="9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72"/>
      <c r="BK57" s="72"/>
    </row>
    <row r="58" spans="1:65" x14ac:dyDescent="0.25">
      <c r="A58" s="139"/>
      <c r="B58" s="142"/>
      <c r="C58" s="151"/>
      <c r="D58" s="62"/>
      <c r="G58" s="92"/>
      <c r="AZ58" s="72"/>
      <c r="BA58" s="72"/>
      <c r="BB58" s="72"/>
      <c r="BC58" s="72"/>
      <c r="BD58" s="72"/>
      <c r="BE58" s="72"/>
      <c r="BF58" s="72"/>
      <c r="BG58" s="72"/>
      <c r="BH58" s="72"/>
      <c r="BI58" s="72"/>
      <c r="BJ58" s="72"/>
      <c r="BK58" s="72"/>
    </row>
    <row r="59" spans="1:65" ht="47.25" x14ac:dyDescent="0.25">
      <c r="A59" s="140"/>
      <c r="B59" s="143"/>
      <c r="C59" s="57" t="s">
        <v>199</v>
      </c>
      <c r="D59" s="78"/>
      <c r="G59" s="92"/>
      <c r="AZ59" s="72"/>
      <c r="BA59" s="72"/>
      <c r="BB59" s="72"/>
      <c r="BC59" s="72"/>
      <c r="BD59" s="72"/>
      <c r="BE59" s="72"/>
      <c r="BF59" s="72"/>
      <c r="BG59" s="72"/>
      <c r="BH59" s="72"/>
      <c r="BI59" s="72"/>
      <c r="BJ59" s="72"/>
      <c r="BK59" s="72"/>
    </row>
    <row r="60" spans="1:65" ht="31.5" x14ac:dyDescent="0.25">
      <c r="A60" s="95">
        <v>15</v>
      </c>
      <c r="B60" s="96" t="s">
        <v>186</v>
      </c>
      <c r="C60" s="94" t="s">
        <v>222</v>
      </c>
      <c r="D60" s="97"/>
      <c r="G60" s="92" t="str">
        <f>IF(D60&amp;D63="", "Q15. Please calculate the estimated ROI for this investment, using the ROI calculation formula in the Instructions.","")</f>
        <v>Q15. Please calculate the estimated ROI for this investment, using the ROI calculation formula in the Instructions.</v>
      </c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2"/>
      <c r="BK60" s="72"/>
    </row>
    <row r="61" spans="1:65" x14ac:dyDescent="0.25">
      <c r="A61" s="95"/>
      <c r="B61" s="96"/>
      <c r="C61" s="94" t="s">
        <v>223</v>
      </c>
      <c r="D61" s="97"/>
      <c r="G61" s="9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2"/>
      <c r="BK61" s="72"/>
    </row>
    <row r="62" spans="1:65" x14ac:dyDescent="0.25">
      <c r="A62" s="95"/>
      <c r="B62" s="96"/>
      <c r="C62" s="94" t="s">
        <v>224</v>
      </c>
      <c r="D62" s="97"/>
      <c r="G62" s="92"/>
      <c r="AZ62" s="72"/>
      <c r="BA62" s="72"/>
      <c r="BB62" s="72"/>
      <c r="BC62" s="72"/>
      <c r="BD62" s="72"/>
      <c r="BE62" s="72"/>
      <c r="BF62" s="72"/>
      <c r="BG62" s="72"/>
      <c r="BH62" s="72"/>
      <c r="BI62" s="72"/>
      <c r="BJ62" s="72"/>
      <c r="BK62" s="72"/>
    </row>
    <row r="63" spans="1:65" x14ac:dyDescent="0.25">
      <c r="A63" s="95" t="s">
        <v>226</v>
      </c>
      <c r="B63" s="96"/>
      <c r="C63" s="94" t="s">
        <v>225</v>
      </c>
      <c r="D63" s="97"/>
      <c r="G63" s="92" t="str">
        <f>IF(D60&amp;D61&amp;D62&amp;D63="", "Q15a. Please explain why ROI cannot be calculated for this investment.","")</f>
        <v>Q15a. Please explain why ROI cannot be calculated for this investment.</v>
      </c>
      <c r="AZ63" s="72"/>
      <c r="BA63" s="72"/>
      <c r="BB63" s="72"/>
      <c r="BC63" s="72"/>
      <c r="BD63" s="72"/>
      <c r="BE63" s="72"/>
      <c r="BF63" s="72"/>
      <c r="BG63" s="72"/>
      <c r="BH63" s="72"/>
      <c r="BI63" s="72"/>
      <c r="BJ63" s="72"/>
      <c r="BK63" s="72"/>
    </row>
    <row r="64" spans="1:65" ht="31.5" x14ac:dyDescent="0.25">
      <c r="A64" s="95">
        <v>16</v>
      </c>
      <c r="B64" s="96" t="s">
        <v>228</v>
      </c>
      <c r="C64" s="94" t="s">
        <v>227</v>
      </c>
      <c r="D64" s="62"/>
      <c r="G64" s="92" t="str">
        <f>IF(D64="", "Q16. Please indicate likely impact on Non-Hospital Service Costs.","")</f>
        <v>Q16. Please indicate likely impact on Non-Hospital Service Costs.</v>
      </c>
    </row>
    <row r="65" spans="1:63" ht="31.5" x14ac:dyDescent="0.25">
      <c r="A65" s="95">
        <v>17</v>
      </c>
      <c r="B65" s="96" t="s">
        <v>187</v>
      </c>
      <c r="C65" s="94" t="s">
        <v>188</v>
      </c>
      <c r="D65" s="58"/>
      <c r="G65" s="92"/>
      <c r="AZ65" s="72"/>
      <c r="BA65" s="72"/>
      <c r="BB65" s="72"/>
      <c r="BC65" s="72"/>
      <c r="BD65" s="72"/>
      <c r="BE65" s="72"/>
      <c r="BF65" s="72"/>
      <c r="BG65" s="72"/>
      <c r="BH65" s="72"/>
      <c r="BI65" s="72"/>
      <c r="BJ65" s="72"/>
      <c r="BK65" s="72"/>
    </row>
    <row r="69" spans="1:63" x14ac:dyDescent="0.25">
      <c r="G69" s="26"/>
      <c r="AZ69" s="72"/>
      <c r="BA69" s="72"/>
      <c r="BB69" s="72"/>
      <c r="BC69" s="72"/>
      <c r="BD69" s="72"/>
      <c r="BE69" s="72"/>
      <c r="BF69" s="72"/>
      <c r="BG69" s="72"/>
      <c r="BH69" s="72"/>
      <c r="BI69" s="72"/>
      <c r="BJ69" s="72"/>
      <c r="BK69" s="72"/>
    </row>
  </sheetData>
  <sheetProtection algorithmName="SHA-512" hashValue="bNXlw+sKjaFMvZfDw4OwgQLczyCdCX58gvnVO+6uZoHYU0Le6pOL5tu5h3M8Rk9KvC4igdou+VCYUllfu8XT+w==" saltValue="XvyogK/qWwvLX0oEW32fLg==" spinCount="100000" sheet="1" objects="1" scenarios="1" selectLockedCells="1"/>
  <mergeCells count="18">
    <mergeCell ref="A18:A28"/>
    <mergeCell ref="B18:B28"/>
    <mergeCell ref="F1:G1"/>
    <mergeCell ref="A7:A9"/>
    <mergeCell ref="B7:B9"/>
    <mergeCell ref="A11:A13"/>
    <mergeCell ref="B11:B13"/>
    <mergeCell ref="A30:A33"/>
    <mergeCell ref="B30:B33"/>
    <mergeCell ref="A34:A37"/>
    <mergeCell ref="B34:B37"/>
    <mergeCell ref="A38:A44"/>
    <mergeCell ref="B38:B44"/>
    <mergeCell ref="A45:A51"/>
    <mergeCell ref="B45:B51"/>
    <mergeCell ref="A52:A59"/>
    <mergeCell ref="B52:B59"/>
    <mergeCell ref="C52:C58"/>
  </mergeCells>
  <conditionalFormatting sqref="D5:D6">
    <cfRule type="cellIs" dxfId="106" priority="26" operator="equal">
      <formula>0</formula>
    </cfRule>
  </conditionalFormatting>
  <conditionalFormatting sqref="D14">
    <cfRule type="containsBlanks" dxfId="105" priority="24">
      <formula>LEN(TRIM(D14))=0</formula>
    </cfRule>
  </conditionalFormatting>
  <conditionalFormatting sqref="D52">
    <cfRule type="containsBlanks" dxfId="104" priority="22">
      <formula>LEN(TRIM(D52))=0</formula>
    </cfRule>
  </conditionalFormatting>
  <conditionalFormatting sqref="D11:D13">
    <cfRule type="containsBlanks" dxfId="103" priority="25">
      <formula>LEN(TRIM(D11))=0</formula>
    </cfRule>
  </conditionalFormatting>
  <conditionalFormatting sqref="D15 D65">
    <cfRule type="containsBlanks" dxfId="102" priority="23">
      <formula>LEN(TRIM(D15))=0</formula>
    </cfRule>
  </conditionalFormatting>
  <conditionalFormatting sqref="D17">
    <cfRule type="containsBlanks" dxfId="101" priority="21">
      <formula>LEN(TRIM(D17))=0</formula>
    </cfRule>
  </conditionalFormatting>
  <conditionalFormatting sqref="D18:D28">
    <cfRule type="containsBlanks" dxfId="100" priority="20">
      <formula>LEN(TRIM(D18))=0</formula>
    </cfRule>
  </conditionalFormatting>
  <conditionalFormatting sqref="D16">
    <cfRule type="cellIs" dxfId="99" priority="14" stopIfTrue="1" operator="greaterThan">
      <formula>$D$15</formula>
    </cfRule>
    <cfRule type="containsBlanks" dxfId="98" priority="19">
      <formula>LEN(TRIM(D16))=0</formula>
    </cfRule>
  </conditionalFormatting>
  <conditionalFormatting sqref="D3">
    <cfRule type="containsBlanks" dxfId="97" priority="18">
      <formula>LEN(TRIM(D3))=0</formula>
    </cfRule>
  </conditionalFormatting>
  <conditionalFormatting sqref="D7:D9">
    <cfRule type="containsBlanks" dxfId="96" priority="17">
      <formula>LEN(TRIM(D7))=0</formula>
    </cfRule>
  </conditionalFormatting>
  <conditionalFormatting sqref="F1">
    <cfRule type="cellIs" dxfId="95" priority="16" operator="equal">
      <formula>"You still have questions to answer. See below."</formula>
    </cfRule>
  </conditionalFormatting>
  <conditionalFormatting sqref="D59">
    <cfRule type="containsBlanks" dxfId="94" priority="13">
      <formula>LEN(TRIM(D59))=0</formula>
    </cfRule>
  </conditionalFormatting>
  <conditionalFormatting sqref="D30">
    <cfRule type="containsBlanks" dxfId="93" priority="12">
      <formula>LEN(TRIM(D30))=0</formula>
    </cfRule>
  </conditionalFormatting>
  <conditionalFormatting sqref="D33">
    <cfRule type="containsBlanks" dxfId="92" priority="11">
      <formula>LEN(TRIM(D33))=0</formula>
    </cfRule>
  </conditionalFormatting>
  <conditionalFormatting sqref="D34">
    <cfRule type="containsBlanks" dxfId="91" priority="10">
      <formula>LEN(TRIM(D34))=0</formula>
    </cfRule>
  </conditionalFormatting>
  <conditionalFormatting sqref="D37">
    <cfRule type="containsBlanks" dxfId="90" priority="9">
      <formula>LEN(TRIM(D37))=0</formula>
    </cfRule>
  </conditionalFormatting>
  <conditionalFormatting sqref="D38:D44">
    <cfRule type="containsBlanks" dxfId="89" priority="8">
      <formula>LEN(TRIM(D38))=0</formula>
    </cfRule>
  </conditionalFormatting>
  <conditionalFormatting sqref="D45:D51">
    <cfRule type="containsBlanks" dxfId="88" priority="7">
      <formula>LEN(TRIM(D45))=0</formula>
    </cfRule>
  </conditionalFormatting>
  <conditionalFormatting sqref="D4">
    <cfRule type="cellIs" dxfId="87" priority="6" operator="equal">
      <formula>0</formula>
    </cfRule>
  </conditionalFormatting>
  <conditionalFormatting sqref="D31:D32">
    <cfRule type="containsBlanks" dxfId="86" priority="5">
      <formula>LEN(TRIM(D31))=0</formula>
    </cfRule>
  </conditionalFormatting>
  <conditionalFormatting sqref="D35:D36">
    <cfRule type="containsBlanks" dxfId="85" priority="4">
      <formula>LEN(TRIM(D35))=0</formula>
    </cfRule>
  </conditionalFormatting>
  <conditionalFormatting sqref="D53:D58">
    <cfRule type="containsBlanks" dxfId="84" priority="3">
      <formula>LEN(TRIM(D53))=0</formula>
    </cfRule>
  </conditionalFormatting>
  <conditionalFormatting sqref="D64">
    <cfRule type="containsBlanks" dxfId="83" priority="2">
      <formula>LEN(TRIM(D64))=0</formula>
    </cfRule>
  </conditionalFormatting>
  <conditionalFormatting sqref="D10">
    <cfRule type="containsBlanks" dxfId="82" priority="1">
      <formula>LEN(TRIM(D10))=0</formula>
    </cfRule>
  </conditionalFormatting>
  <dataValidations count="9">
    <dataValidation type="list" allowBlank="1" showInputMessage="1" showErrorMessage="1" sqref="D64">
      <formula1>$BM$4:$BM$7</formula1>
    </dataValidation>
    <dataValidation type="list" allowBlank="1" showInputMessage="1" showErrorMessage="1" sqref="D52:D58">
      <formula1>$BK$5:$BK$20</formula1>
    </dataValidation>
    <dataValidation type="list" allowBlank="1" showInputMessage="1" showErrorMessage="1" sqref="D34:D36">
      <formula1>$BI$5:$BI$20</formula1>
    </dataValidation>
    <dataValidation type="list" allowBlank="1" showInputMessage="1" showErrorMessage="1" sqref="D30:D32">
      <formula1>$BG$5:$BG$20</formula1>
    </dataValidation>
    <dataValidation type="list" allowBlank="1" showInputMessage="1" showErrorMessage="1" errorTitle="Target Patient Population" error="Select up to 3 categories if more than 1 category applies.  Rate in order of importance, with 1 being the most relevant and 3 the least." sqref="D11:D13">
      <formula1>$BC$5:$BC$20</formula1>
    </dataValidation>
    <dataValidation type="list" errorStyle="information" allowBlank="1" showInputMessage="1" errorTitle="Investment Category" error="Select the best category match for this investment. " sqref="D7:D9">
      <formula1>$BA$5:$BA$20</formula1>
    </dataValidation>
    <dataValidation type="list" allowBlank="1" showInputMessage="1" showErrorMessage="1" errorTitle="Target Payers" error="Select the category which best applies." sqref="D14">
      <formula1>$BE$5:$BE$20</formula1>
    </dataValidation>
    <dataValidation type="date" errorStyle="information" operator="greaterThan" allowBlank="1" showInputMessage="1" showErrorMessage="1" errorTitle="Start Date Too Early" error="The start date you have entered is before FY14. " sqref="D17">
      <formula1>41820</formula1>
    </dataValidation>
    <dataValidation type="whole" operator="lessThan" allowBlank="1" showInputMessage="1" showErrorMessage="1" errorTitle="Total Costs" error="Total costs are included in total expenses." sqref="D16">
      <formula1>D15</formula1>
    </dataValidation>
  </dataValidations>
  <pageMargins left="0.25" right="0.25" top="1" bottom="0.5" header="0.3" footer="0.3"/>
  <pageSetup scale="68" fitToHeight="0" orientation="portrait" horizontalDpi="4294967293" r:id="rId1"/>
  <headerFooter>
    <oddHeader>&amp;L&amp;G&amp;C&amp;"-,Bold Italic"&amp;20HSCRC Investment Report</oddHeader>
    <oddFooter>&amp;L&amp;D &amp;T&amp;CPage &amp;P&amp;R&amp;F</oddFooter>
  </headerFooter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" operator="containsText" id="{704D8818-4C1A-4B2A-B62A-68A32A145F78}">
            <xm:f>NOT(ISERROR(SEARCH("Congratulations, You are done!",F1)))</xm:f>
            <xm:f>"Congratulations, You are done!"</xm:f>
            <x14:dxf>
              <font>
                <b/>
                <i val="0"/>
                <color theme="0"/>
              </font>
              <fill>
                <patternFill>
                  <bgColor rgb="FF00B050"/>
                </patternFill>
              </fill>
            </x14:dxf>
          </x14:cfRule>
          <xm:sqref>F1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69"/>
  <sheetViews>
    <sheetView zoomScale="90" zoomScaleNormal="90" workbookViewId="0">
      <pane xSplit="2" ySplit="1" topLeftCell="C44" activePane="bottomRight" state="frozen"/>
      <selection pane="topRight" activeCell="C1" sqref="C1"/>
      <selection pane="bottomLeft" activeCell="A2" sqref="A2"/>
      <selection pane="bottomRight" activeCell="D1" sqref="D1"/>
    </sheetView>
  </sheetViews>
  <sheetFormatPr defaultColWidth="9.140625" defaultRowHeight="15.75" x14ac:dyDescent="0.25"/>
  <cols>
    <col min="1" max="1" width="4.42578125" style="68" bestFit="1" customWidth="1"/>
    <col min="2" max="2" width="37.85546875" style="59" customWidth="1"/>
    <col min="3" max="3" width="57.7109375" style="63" customWidth="1"/>
    <col min="4" max="4" width="49.28515625" style="69" customWidth="1"/>
    <col min="5" max="5" width="5.140625" style="26" customWidth="1"/>
    <col min="6" max="6" width="4.7109375" style="26" customWidth="1"/>
    <col min="7" max="7" width="76" style="59" bestFit="1" customWidth="1"/>
    <col min="8" max="8" width="28.5703125" style="26" customWidth="1"/>
    <col min="9" max="9" width="22.42578125" style="26" customWidth="1"/>
    <col min="10" max="51" width="9.140625" style="26"/>
    <col min="52" max="52" width="9.140625" style="71"/>
    <col min="53" max="53" width="45.42578125" style="71" bestFit="1" customWidth="1"/>
    <col min="54" max="54" width="3.7109375" style="71" customWidth="1"/>
    <col min="55" max="55" width="31.85546875" style="71" bestFit="1" customWidth="1"/>
    <col min="56" max="56" width="4" style="71" customWidth="1"/>
    <col min="57" max="57" width="24.140625" style="71" customWidth="1"/>
    <col min="58" max="58" width="4.42578125" style="71" customWidth="1"/>
    <col min="59" max="59" width="24.140625" style="71" customWidth="1"/>
    <col min="60" max="60" width="4" style="71" customWidth="1"/>
    <col min="61" max="61" width="24.140625" style="71" customWidth="1"/>
    <col min="62" max="62" width="3.85546875" style="71" customWidth="1"/>
    <col min="63" max="63" width="35.7109375" style="71" customWidth="1"/>
    <col min="64" max="64" width="4" style="72" customWidth="1"/>
    <col min="65" max="65" width="34.7109375" style="124" customWidth="1"/>
    <col min="66" max="66" width="23.28515625" style="26" customWidth="1"/>
    <col min="67" max="16384" width="9.140625" style="26"/>
  </cols>
  <sheetData>
    <row r="1" spans="1:65" ht="18.75" x14ac:dyDescent="0.25">
      <c r="A1" s="51"/>
      <c r="B1" s="52" t="s">
        <v>8</v>
      </c>
      <c r="C1" s="53" t="s">
        <v>25</v>
      </c>
      <c r="D1" s="54" t="s">
        <v>67</v>
      </c>
      <c r="F1" s="144" t="str">
        <f ca="1">IF(G2&amp;G3&amp;G7&amp;G11&amp;G14&amp;G15&amp;G17&amp;G18&amp;G30&amp;G34&amp;G38&amp;G39&amp;G40&amp;G41&amp;G44&amp;G52&amp;G60&amp;G63&amp;G64="","Congratulations, You are done!","You still have questions to answer. See below.")</f>
        <v>You still have questions to answer. See below.</v>
      </c>
      <c r="G1" s="144"/>
      <c r="H1" s="26">
        <f ca="1">FIND("]",I1)</f>
        <v>147</v>
      </c>
      <c r="I1" s="26" t="str">
        <f ca="1">CELL("filename",A1)</f>
        <v>S:\Waiver Modeling\Transformation-RFP Reports\GBR Infrastructure\GBR Infrastructure-Investment Reporting\Template Update 2016\[Template FINAL.xlsx]8</v>
      </c>
    </row>
    <row r="2" spans="1:65" s="27" customFormat="1" x14ac:dyDescent="0.25">
      <c r="A2" s="55">
        <v>1</v>
      </c>
      <c r="B2" s="133" t="s">
        <v>62</v>
      </c>
      <c r="C2" s="57" t="s">
        <v>78</v>
      </c>
      <c r="D2" s="112" t="str">
        <f ca="1">IF(RIGHT(I1,LEN(I1)-H1)="By-Investment Reporting Blank","",RIGHT(I1,LEN(I1)-H1))</f>
        <v>8</v>
      </c>
      <c r="G2" s="63" t="str">
        <f ca="1">IF(ISERROR(VALUE(D2)), "Q1. The worksheet tab must be anumber between 1 and 100.","")</f>
        <v/>
      </c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125"/>
      <c r="BM2" s="124"/>
    </row>
    <row r="3" spans="1:65" x14ac:dyDescent="0.25">
      <c r="A3" s="55" t="s">
        <v>61</v>
      </c>
      <c r="B3" s="133" t="s">
        <v>63</v>
      </c>
      <c r="C3" s="57" t="s">
        <v>64</v>
      </c>
      <c r="D3" s="58"/>
      <c r="G3" s="63" t="str">
        <f>IF(D3=0, "Q1a. Provide a title for each investment reported.","")</f>
        <v>Q1a. Provide a title for each investment reported.</v>
      </c>
      <c r="AZ3" s="74">
        <v>0</v>
      </c>
      <c r="BA3" s="75" t="s">
        <v>65</v>
      </c>
      <c r="BC3" s="75" t="s">
        <v>66</v>
      </c>
      <c r="BE3" s="75" t="s">
        <v>68</v>
      </c>
      <c r="BF3" s="75"/>
      <c r="BG3" s="75" t="s">
        <v>128</v>
      </c>
      <c r="BH3" s="75"/>
      <c r="BI3" s="75" t="s">
        <v>132</v>
      </c>
      <c r="BK3" s="75" t="s">
        <v>69</v>
      </c>
      <c r="BM3" s="126" t="s">
        <v>205</v>
      </c>
    </row>
    <row r="4" spans="1:65" ht="31.5" x14ac:dyDescent="0.25">
      <c r="A4" s="55" t="s">
        <v>161</v>
      </c>
      <c r="B4" s="133" t="s">
        <v>197</v>
      </c>
      <c r="C4" s="57" t="s">
        <v>136</v>
      </c>
      <c r="D4" s="112" t="str">
        <f>Overview!E4</f>
        <v/>
      </c>
      <c r="G4" s="63"/>
      <c r="AZ4" s="74"/>
      <c r="BA4" s="75"/>
      <c r="BC4" s="75"/>
      <c r="BE4" s="75"/>
      <c r="BF4" s="75"/>
      <c r="BG4" s="75"/>
      <c r="BH4" s="75"/>
      <c r="BI4" s="75"/>
      <c r="BK4" s="75"/>
      <c r="BM4" s="127" t="s">
        <v>209</v>
      </c>
    </row>
    <row r="5" spans="1:65" ht="31.5" x14ac:dyDescent="0.25">
      <c r="A5" s="55">
        <v>2</v>
      </c>
      <c r="B5" s="133" t="s">
        <v>52</v>
      </c>
      <c r="C5" s="57" t="s">
        <v>136</v>
      </c>
      <c r="D5" s="112">
        <f>Overview!B1</f>
        <v>0</v>
      </c>
      <c r="G5" s="129"/>
      <c r="AZ5" s="71">
        <v>1</v>
      </c>
      <c r="BA5" s="76" t="str">
        <f>'Dropdown Contents'!I4</f>
        <v>ACO, PCMH, or formal Shared Savings Program</v>
      </c>
      <c r="BC5" s="76" t="str">
        <f>'Dropdown Contents'!K4</f>
        <v>Complex, High Needs Patients</v>
      </c>
      <c r="BE5" s="76" t="str">
        <f>'Dropdown Contents'!M4</f>
        <v>All Payers</v>
      </c>
      <c r="BF5" s="76"/>
      <c r="BG5" s="76" t="str">
        <f>'Dropdown Contents'!O4</f>
        <v>Behavioral Health Organization (owned by hospital/health system)</v>
      </c>
      <c r="BH5" s="76"/>
      <c r="BI5" s="76" t="str">
        <f>'Dropdown Contents'!Q4</f>
        <v>CRISP</v>
      </c>
      <c r="BK5" s="76" t="str">
        <f>'Dropdown Contents'!S4</f>
        <v>Total Hospital Admissions</v>
      </c>
      <c r="BM5" s="127" t="s">
        <v>208</v>
      </c>
    </row>
    <row r="6" spans="1:65" ht="31.5" x14ac:dyDescent="0.25">
      <c r="A6" s="55" t="s">
        <v>53</v>
      </c>
      <c r="B6" s="133" t="s">
        <v>7</v>
      </c>
      <c r="C6" s="57" t="s">
        <v>136</v>
      </c>
      <c r="D6" s="112" t="str">
        <f>Overview!B2</f>
        <v/>
      </c>
      <c r="G6" s="129"/>
      <c r="AZ6" s="71">
        <v>2</v>
      </c>
      <c r="BA6" s="76" t="str">
        <f>'Dropdown Contents'!I5</f>
        <v>Additional Physicians in Unregulated Space</v>
      </c>
      <c r="BC6" s="76" t="str">
        <f>'Dropdown Contents'!K5</f>
        <v>ED Patients</v>
      </c>
      <c r="BE6" s="76" t="str">
        <f>'Dropdown Contents'!M5</f>
        <v>Dually Eligible Patients</v>
      </c>
      <c r="BF6" s="76"/>
      <c r="BG6" s="76" t="str">
        <f>'Dropdown Contents'!O5</f>
        <v>Behavioral Health Organization (independent of hospital/health system)</v>
      </c>
      <c r="BH6" s="76"/>
      <c r="BI6" s="76" t="str">
        <f>'Dropdown Contents'!Q5</f>
        <v>Departments of Aging</v>
      </c>
      <c r="BK6" s="76" t="str">
        <f>'Dropdown Contents'!S5</f>
        <v>ED Visits</v>
      </c>
      <c r="BM6" s="127" t="s">
        <v>207</v>
      </c>
    </row>
    <row r="7" spans="1:65" ht="18" customHeight="1" x14ac:dyDescent="0.25">
      <c r="A7" s="146">
        <v>3</v>
      </c>
      <c r="B7" s="141" t="s">
        <v>65</v>
      </c>
      <c r="C7" s="57" t="s">
        <v>88</v>
      </c>
      <c r="D7" s="60"/>
      <c r="G7" s="63" t="str">
        <f>IF(D7=0, "Q3. Choose up to 3 applicable categories from pull-down list.","")</f>
        <v>Q3. Choose up to 3 applicable categories from pull-down list.</v>
      </c>
      <c r="AZ7" s="71">
        <v>3</v>
      </c>
      <c r="BA7" s="76" t="str">
        <f>'Dropdown Contents'!I6</f>
        <v>Community-Based Care Coordination</v>
      </c>
      <c r="BC7" s="76" t="str">
        <f>'Dropdown Contents'!K6</f>
        <v xml:space="preserve">Hospitalized Patients </v>
      </c>
      <c r="BE7" s="76" t="str">
        <f>'Dropdown Contents'!M6</f>
        <v>Medicaid Patients</v>
      </c>
      <c r="BF7" s="76"/>
      <c r="BG7" s="76" t="str">
        <f>'Dropdown Contents'!O6</f>
        <v>Community-based Care Managers</v>
      </c>
      <c r="BH7" s="76"/>
      <c r="BI7" s="76" t="str">
        <f>'Dropdown Contents'!Q6</f>
        <v>Faith-based Community Organizations</v>
      </c>
      <c r="BK7" s="76" t="str">
        <f>'Dropdown Contents'!S6</f>
        <v>Readmissions</v>
      </c>
      <c r="BM7" s="127" t="s">
        <v>206</v>
      </c>
    </row>
    <row r="8" spans="1:65" ht="18.75" customHeight="1" x14ac:dyDescent="0.25">
      <c r="A8" s="147"/>
      <c r="B8" s="142"/>
      <c r="C8" s="57" t="s">
        <v>89</v>
      </c>
      <c r="D8" s="60"/>
      <c r="G8" s="129"/>
      <c r="BA8" s="76" t="str">
        <f>'Dropdown Contents'!I7</f>
        <v>Consumer Education and Engagement</v>
      </c>
      <c r="BC8" s="76" t="str">
        <f>'Dropdown Contents'!K7</f>
        <v>Patients in Post-Acute Setting  or Long-term Care</v>
      </c>
      <c r="BE8" s="76" t="str">
        <f>'Dropdown Contents'!M7</f>
        <v>Medicare Patients</v>
      </c>
      <c r="BF8" s="76"/>
      <c r="BG8" s="76" t="str">
        <f>'Dropdown Contents'!O7</f>
        <v>Community Health Clinics (owned by hospital/health system)</v>
      </c>
      <c r="BH8" s="76"/>
      <c r="BI8" s="76" t="str">
        <f>'Dropdown Contents'!Q7</f>
        <v>Local Health Departments</v>
      </c>
      <c r="BK8" s="76" t="str">
        <f>'Dropdown Contents'!S7</f>
        <v>Prevention Quality Indicators (PQI)</v>
      </c>
      <c r="BM8" s="126"/>
    </row>
    <row r="9" spans="1:65" ht="20.25" customHeight="1" x14ac:dyDescent="0.25">
      <c r="A9" s="148"/>
      <c r="B9" s="142"/>
      <c r="C9" s="57" t="s">
        <v>89</v>
      </c>
      <c r="D9" s="60"/>
      <c r="G9" s="129"/>
      <c r="BA9" s="76" t="str">
        <f>'Dropdown Contents'!I8</f>
        <v>Disease Management (for Chronic Diseases)</v>
      </c>
      <c r="BC9" s="76" t="str">
        <f>'Dropdown Contents'!K8</f>
        <v>"Rising Risk", Patients with Chronic Conditions</v>
      </c>
      <c r="BE9" s="76" t="str">
        <f>'Dropdown Contents'!M8</f>
        <v>Uninsured/Underinsured Patients</v>
      </c>
      <c r="BG9" s="76" t="str">
        <f>'Dropdown Contents'!O8</f>
        <v>Community Health Clinics (independent of hospital/health system)</v>
      </c>
      <c r="BI9" s="76" t="str">
        <f>'Dropdown Contents'!Q8</f>
        <v>Local Health Improvement Coalitions (LHICs)</v>
      </c>
      <c r="BK9" s="76" t="str">
        <f>'Dropdown Contents'!S8</f>
        <v>Patient Experience (HCAHPS)</v>
      </c>
      <c r="BM9" s="126"/>
    </row>
    <row r="10" spans="1:65" ht="63" customHeight="1" x14ac:dyDescent="0.25">
      <c r="A10" s="55">
        <v>4</v>
      </c>
      <c r="B10" s="133" t="s">
        <v>74</v>
      </c>
      <c r="C10" s="57" t="s">
        <v>163</v>
      </c>
      <c r="D10" s="134"/>
      <c r="G10" s="63" t="str">
        <f>IF(D10=0, "Q4. Include a brief description of the investment, including rationale for investment and primary objective.","")</f>
        <v>Q4. Include a brief description of the investment, including rationale for investment and primary objective.</v>
      </c>
      <c r="BA10" s="76" t="str">
        <f>'Dropdown Contents'!I9</f>
        <v>Hospital Case Management</v>
      </c>
      <c r="BC10" s="76" t="str">
        <f>'Dropdown Contents'!K9</f>
        <v>Other Target Patient Population</v>
      </c>
      <c r="BE10" s="76" t="str">
        <f>'Dropdown Contents'!M9</f>
        <v xml:space="preserve"> </v>
      </c>
      <c r="BG10" s="76" t="str">
        <f>'Dropdown Contents'!O9</f>
        <v>Home Health (owned by hospital/health system)</v>
      </c>
      <c r="BI10" s="76" t="str">
        <f>'Dropdown Contents'!Q9</f>
        <v>Organizations that provide Social Services</v>
      </c>
      <c r="BK10" s="76" t="str">
        <f>'Dropdown Contents'!S9</f>
        <v>Other (Please Specify)</v>
      </c>
      <c r="BM10" s="128"/>
    </row>
    <row r="11" spans="1:65" ht="15.75" customHeight="1" x14ac:dyDescent="0.25">
      <c r="A11" s="138">
        <v>5</v>
      </c>
      <c r="B11" s="141" t="s">
        <v>77</v>
      </c>
      <c r="C11" s="57" t="s">
        <v>88</v>
      </c>
      <c r="D11" s="58"/>
      <c r="G11" s="63" t="str">
        <f>IF(D11=0, "Q5. Choose up to 3 applicable categories from pull-down list.","")</f>
        <v>Q5. Choose up to 3 applicable categories from pull-down list.</v>
      </c>
      <c r="BA11" s="76" t="str">
        <f>'Dropdown Contents'!I10</f>
        <v>IT, Data, and Data Analysis</v>
      </c>
      <c r="BC11" s="76" t="str">
        <f>'Dropdown Contents'!K10</f>
        <v xml:space="preserve"> </v>
      </c>
      <c r="BE11" s="76" t="str">
        <f>'Dropdown Contents'!M10</f>
        <v xml:space="preserve"> </v>
      </c>
      <c r="BG11" s="76" t="str">
        <f>'Dropdown Contents'!O10</f>
        <v>Home Health (independent of hospital/health system)</v>
      </c>
      <c r="BI11" s="76" t="str">
        <f>'Dropdown Contents'!Q10</f>
        <v>Schools</v>
      </c>
      <c r="BK11" s="76" t="str">
        <f>'Dropdown Contents'!S10</f>
        <v xml:space="preserve"> </v>
      </c>
    </row>
    <row r="12" spans="1:65" ht="15.75" customHeight="1" x14ac:dyDescent="0.25">
      <c r="A12" s="139"/>
      <c r="B12" s="142"/>
      <c r="C12" s="57" t="s">
        <v>89</v>
      </c>
      <c r="D12" s="58"/>
      <c r="G12" s="63"/>
      <c r="BA12" s="76" t="str">
        <f>'Dropdown Contents'!I11</f>
        <v>Patient Education</v>
      </c>
      <c r="BC12" s="76" t="str">
        <f>'Dropdown Contents'!K11</f>
        <v xml:space="preserve"> </v>
      </c>
      <c r="BE12" s="76" t="str">
        <f>'Dropdown Contents'!M11</f>
        <v xml:space="preserve"> </v>
      </c>
      <c r="BG12" s="76" t="str">
        <f>'Dropdown Contents'!O11</f>
        <v>Long-term Care Facilities and Skilled Nursing Facilities</v>
      </c>
      <c r="BI12" s="76" t="str">
        <f>'Dropdown Contents'!Q11</f>
        <v>Other</v>
      </c>
      <c r="BK12" s="76" t="str">
        <f>'Dropdown Contents'!S11</f>
        <v xml:space="preserve"> </v>
      </c>
    </row>
    <row r="13" spans="1:65" ht="47.25" x14ac:dyDescent="0.25">
      <c r="A13" s="140"/>
      <c r="B13" s="143"/>
      <c r="C13" s="57" t="s">
        <v>89</v>
      </c>
      <c r="D13" s="58"/>
      <c r="G13" s="63"/>
      <c r="BA13" s="76" t="str">
        <f>'Dropdown Contents'!I12</f>
        <v>Post-Discharge and Transitional Care</v>
      </c>
      <c r="BC13" s="76" t="str">
        <f>'Dropdown Contents'!K12</f>
        <v xml:space="preserve"> </v>
      </c>
      <c r="BE13" s="76" t="str">
        <f>'Dropdown Contents'!M12</f>
        <v xml:space="preserve"> </v>
      </c>
      <c r="BG13" s="76" t="str">
        <f>'Dropdown Contents'!O12</f>
        <v>Physician Practices (owned by hospital/health system)</v>
      </c>
      <c r="BI13" s="76" t="str">
        <f>'Dropdown Contents'!Q12</f>
        <v>None</v>
      </c>
      <c r="BK13" s="76" t="str">
        <f>'Dropdown Contents'!S12</f>
        <v xml:space="preserve"> </v>
      </c>
    </row>
    <row r="14" spans="1:65" ht="33.75" customHeight="1" x14ac:dyDescent="0.25">
      <c r="A14" s="132">
        <v>6</v>
      </c>
      <c r="B14" s="133" t="s">
        <v>68</v>
      </c>
      <c r="C14" s="57" t="s">
        <v>76</v>
      </c>
      <c r="D14" s="58"/>
      <c r="G14" s="63" t="str">
        <f>IF(D14=0, "Q6. Choose the most relevant category from pull-down list.","")</f>
        <v>Q6. Choose the most relevant category from pull-down list.</v>
      </c>
      <c r="BA14" s="76" t="str">
        <f>'Dropdown Contents'!I13</f>
        <v>Social Services</v>
      </c>
      <c r="BC14" s="76" t="str">
        <f>'Dropdown Contents'!K13</f>
        <v xml:space="preserve"> </v>
      </c>
      <c r="BE14" s="76" t="str">
        <f>'Dropdown Contents'!M13</f>
        <v xml:space="preserve"> </v>
      </c>
      <c r="BG14" s="76" t="str">
        <f>'Dropdown Contents'!O13</f>
        <v>Physician Practices (independent of hospital/health system)</v>
      </c>
      <c r="BI14" s="76" t="str">
        <f>'Dropdown Contents'!Q13</f>
        <v xml:space="preserve"> </v>
      </c>
      <c r="BK14" s="76" t="str">
        <f>'Dropdown Contents'!S13</f>
        <v xml:space="preserve"> </v>
      </c>
    </row>
    <row r="15" spans="1:65" ht="63" x14ac:dyDescent="0.25">
      <c r="A15" s="55">
        <v>7</v>
      </c>
      <c r="B15" s="133" t="s">
        <v>5</v>
      </c>
      <c r="C15" s="57" t="s">
        <v>4</v>
      </c>
      <c r="D15" s="64"/>
      <c r="G15" s="63" t="str">
        <f>IF(D15=0, "Q7. Provide dollar figure for investment expense.","")</f>
        <v>Q7. Provide dollar figure for investment expense.</v>
      </c>
      <c r="BA15" s="76" t="str">
        <f>'Dropdown Contents'!I14</f>
        <v>Telemonitoring/Telemedicine</v>
      </c>
      <c r="BC15" s="76" t="str">
        <f>'Dropdown Contents'!K14</f>
        <v xml:space="preserve"> </v>
      </c>
      <c r="BE15" s="76" t="str">
        <f>'Dropdown Contents'!M14</f>
        <v xml:space="preserve"> </v>
      </c>
      <c r="BG15" s="76" t="str">
        <f>'Dropdown Contents'!O14</f>
        <v>Retail Pharmacies</v>
      </c>
      <c r="BI15" s="76" t="str">
        <f>'Dropdown Contents'!Q14</f>
        <v xml:space="preserve"> </v>
      </c>
      <c r="BK15" s="76" t="str">
        <f>'Dropdown Contents'!S14</f>
        <v xml:space="preserve"> </v>
      </c>
    </row>
    <row r="16" spans="1:65" ht="63" x14ac:dyDescent="0.25">
      <c r="A16" s="55">
        <v>8</v>
      </c>
      <c r="B16" s="133" t="s">
        <v>3</v>
      </c>
      <c r="C16" s="57" t="s">
        <v>167</v>
      </c>
      <c r="D16" s="64"/>
      <c r="G16" s="63"/>
      <c r="BA16" s="76" t="str">
        <f>'Dropdown Contents'!I15</f>
        <v>Other</v>
      </c>
      <c r="BC16" s="76" t="str">
        <f>'Dropdown Contents'!K15</f>
        <v xml:space="preserve"> </v>
      </c>
      <c r="BE16" s="76" t="str">
        <f>'Dropdown Contents'!M15</f>
        <v xml:space="preserve"> </v>
      </c>
      <c r="BG16" s="76" t="str">
        <f>'Dropdown Contents'!O15</f>
        <v xml:space="preserve">Other </v>
      </c>
      <c r="BI16" s="76" t="str">
        <f>'Dropdown Contents'!Q15</f>
        <v xml:space="preserve"> </v>
      </c>
      <c r="BK16" s="76" t="str">
        <f>'Dropdown Contents'!S15</f>
        <v xml:space="preserve"> </v>
      </c>
    </row>
    <row r="17" spans="1:63" x14ac:dyDescent="0.25">
      <c r="A17" s="132">
        <v>9</v>
      </c>
      <c r="B17" s="133" t="s">
        <v>2</v>
      </c>
      <c r="C17" s="57" t="s">
        <v>1</v>
      </c>
      <c r="D17" s="65"/>
      <c r="E17" s="66"/>
      <c r="G17" s="63" t="str">
        <f>IF(D17=0, "Q9. Provide the date (Month YYYY) when the investment began.","")</f>
        <v>Q9. Provide the date (Month YYYY) when the investment began.</v>
      </c>
      <c r="BA17" s="76" t="str">
        <f>'Dropdown Contents'!I16</f>
        <v xml:space="preserve"> </v>
      </c>
      <c r="BC17" s="76" t="str">
        <f>'Dropdown Contents'!K16</f>
        <v xml:space="preserve"> </v>
      </c>
      <c r="BD17" s="72"/>
      <c r="BE17" s="76" t="str">
        <f>'Dropdown Contents'!M16</f>
        <v xml:space="preserve"> </v>
      </c>
      <c r="BF17" s="72"/>
      <c r="BG17" s="76" t="str">
        <f>'Dropdown Contents'!O16</f>
        <v>None</v>
      </c>
      <c r="BH17" s="72"/>
      <c r="BI17" s="76" t="str">
        <f>'Dropdown Contents'!Q16</f>
        <v xml:space="preserve"> </v>
      </c>
      <c r="BJ17" s="72"/>
      <c r="BK17" s="76" t="str">
        <f>'Dropdown Contents'!S16</f>
        <v xml:space="preserve"> </v>
      </c>
    </row>
    <row r="18" spans="1:63" ht="47.25" x14ac:dyDescent="0.25">
      <c r="A18" s="138">
        <v>10</v>
      </c>
      <c r="B18" s="145" t="s">
        <v>45</v>
      </c>
      <c r="C18" s="57" t="s">
        <v>44</v>
      </c>
      <c r="D18" s="70"/>
      <c r="G18" s="63" t="str">
        <f>IF(SUM(D18:D28)=0,"Q10. Provide the number of paid FTEs who are implementing this investment by employment category. At least one category must be included. You may include partial FTEs.","")</f>
        <v>Q10. Provide the number of paid FTEs who are implementing this investment by employment category. At least one category must be included. You may include partial FTEs.</v>
      </c>
      <c r="BA18" s="76" t="str">
        <f>'Dropdown Contents'!I17</f>
        <v xml:space="preserve"> </v>
      </c>
      <c r="BC18" s="76" t="str">
        <f>'Dropdown Contents'!K17</f>
        <v xml:space="preserve"> </v>
      </c>
      <c r="BD18" s="72"/>
      <c r="BE18" s="76" t="str">
        <f>'Dropdown Contents'!M17</f>
        <v xml:space="preserve"> </v>
      </c>
      <c r="BF18" s="72"/>
      <c r="BG18" s="76" t="str">
        <f>'Dropdown Contents'!O17</f>
        <v xml:space="preserve"> </v>
      </c>
      <c r="BH18" s="72"/>
      <c r="BI18" s="76" t="str">
        <f>'Dropdown Contents'!Q17</f>
        <v xml:space="preserve"> </v>
      </c>
      <c r="BJ18" s="72"/>
      <c r="BK18" s="76" t="str">
        <f>'Dropdown Contents'!S17</f>
        <v xml:space="preserve"> </v>
      </c>
    </row>
    <row r="19" spans="1:63" x14ac:dyDescent="0.25">
      <c r="A19" s="139"/>
      <c r="B19" s="145"/>
      <c r="C19" s="57" t="s">
        <v>19</v>
      </c>
      <c r="D19" s="110"/>
      <c r="G19" s="63"/>
      <c r="BA19" s="76" t="str">
        <f>'Dropdown Contents'!I18</f>
        <v xml:space="preserve"> </v>
      </c>
      <c r="BC19" s="76" t="str">
        <f>'Dropdown Contents'!K18</f>
        <v xml:space="preserve"> </v>
      </c>
      <c r="BD19" s="72"/>
      <c r="BE19" s="76" t="str">
        <f>'Dropdown Contents'!M18</f>
        <v xml:space="preserve"> </v>
      </c>
      <c r="BF19" s="72"/>
      <c r="BG19" s="76" t="str">
        <f>'Dropdown Contents'!O18</f>
        <v xml:space="preserve"> </v>
      </c>
      <c r="BH19" s="72"/>
      <c r="BI19" s="76" t="str">
        <f>'Dropdown Contents'!Q18</f>
        <v xml:space="preserve"> </v>
      </c>
      <c r="BJ19" s="72"/>
      <c r="BK19" s="76" t="str">
        <f>'Dropdown Contents'!S18</f>
        <v xml:space="preserve"> </v>
      </c>
    </row>
    <row r="20" spans="1:63" x14ac:dyDescent="0.25">
      <c r="A20" s="139"/>
      <c r="B20" s="145"/>
      <c r="C20" s="57" t="s">
        <v>20</v>
      </c>
      <c r="D20" s="110"/>
      <c r="G20" s="63"/>
      <c r="BA20" s="76" t="str">
        <f>'Dropdown Contents'!I19</f>
        <v xml:space="preserve"> </v>
      </c>
      <c r="BC20" s="76" t="str">
        <f>'Dropdown Contents'!K19</f>
        <v xml:space="preserve"> </v>
      </c>
      <c r="BD20" s="72"/>
      <c r="BE20" s="76" t="str">
        <f>'Dropdown Contents'!M19</f>
        <v xml:space="preserve"> </v>
      </c>
      <c r="BF20" s="72"/>
      <c r="BG20" s="76" t="str">
        <f>'Dropdown Contents'!O19</f>
        <v xml:space="preserve"> </v>
      </c>
      <c r="BH20" s="72"/>
      <c r="BI20" s="76" t="str">
        <f>'Dropdown Contents'!Q19</f>
        <v xml:space="preserve"> </v>
      </c>
      <c r="BJ20" s="72"/>
      <c r="BK20" s="76" t="str">
        <f>'Dropdown Contents'!S19</f>
        <v xml:space="preserve"> </v>
      </c>
    </row>
    <row r="21" spans="1:63" x14ac:dyDescent="0.25">
      <c r="A21" s="139"/>
      <c r="B21" s="145"/>
      <c r="C21" s="57" t="s">
        <v>21</v>
      </c>
      <c r="D21" s="110"/>
      <c r="G21" s="130"/>
      <c r="BA21" s="71" t="s">
        <v>160</v>
      </c>
      <c r="BD21" s="72"/>
      <c r="BE21" s="72"/>
      <c r="BF21" s="72"/>
      <c r="BG21" s="72"/>
      <c r="BH21" s="72"/>
      <c r="BI21" s="72"/>
      <c r="BJ21" s="72"/>
      <c r="BK21" s="72"/>
    </row>
    <row r="22" spans="1:63" x14ac:dyDescent="0.25">
      <c r="A22" s="139"/>
      <c r="B22" s="145"/>
      <c r="C22" s="57" t="s">
        <v>28</v>
      </c>
      <c r="D22" s="110"/>
      <c r="G22" s="63"/>
      <c r="BC22" s="77">
        <v>41834</v>
      </c>
      <c r="BD22" s="72"/>
      <c r="BE22" s="72"/>
      <c r="BF22" s="72"/>
      <c r="BG22" s="72"/>
      <c r="BH22" s="72"/>
      <c r="BI22" s="72"/>
      <c r="BJ22" s="72"/>
      <c r="BK22" s="72"/>
    </row>
    <row r="23" spans="1:63" x14ac:dyDescent="0.25">
      <c r="A23" s="139"/>
      <c r="B23" s="145"/>
      <c r="C23" s="57" t="s">
        <v>22</v>
      </c>
      <c r="D23" s="110"/>
      <c r="G23" s="63"/>
      <c r="BD23" s="72"/>
      <c r="BE23" s="72"/>
      <c r="BF23" s="72"/>
      <c r="BG23" s="72"/>
      <c r="BH23" s="72"/>
      <c r="BI23" s="72"/>
      <c r="BJ23" s="72"/>
      <c r="BK23" s="72"/>
    </row>
    <row r="24" spans="1:63" x14ac:dyDescent="0.25">
      <c r="A24" s="139"/>
      <c r="B24" s="145"/>
      <c r="C24" s="57" t="s">
        <v>23</v>
      </c>
      <c r="D24" s="110"/>
      <c r="G24" s="63"/>
      <c r="BD24" s="72"/>
      <c r="BE24" s="72"/>
      <c r="BF24" s="72"/>
      <c r="BG24" s="72"/>
      <c r="BH24" s="72"/>
      <c r="BI24" s="72"/>
      <c r="BJ24" s="72"/>
      <c r="BK24" s="72"/>
    </row>
    <row r="25" spans="1:63" x14ac:dyDescent="0.25">
      <c r="A25" s="139"/>
      <c r="B25" s="145"/>
      <c r="C25" s="57" t="s">
        <v>24</v>
      </c>
      <c r="D25" s="110"/>
      <c r="G25" s="63"/>
      <c r="BD25" s="72"/>
      <c r="BE25" s="72"/>
      <c r="BF25" s="72"/>
      <c r="BG25" s="72"/>
      <c r="BH25" s="72"/>
      <c r="BI25" s="72"/>
      <c r="BJ25" s="72"/>
      <c r="BK25" s="72"/>
    </row>
    <row r="26" spans="1:63" x14ac:dyDescent="0.25">
      <c r="A26" s="139"/>
      <c r="B26" s="145"/>
      <c r="C26" s="57" t="s">
        <v>17</v>
      </c>
      <c r="D26" s="110"/>
      <c r="G26" s="63"/>
      <c r="BD26" s="72"/>
      <c r="BE26" s="72"/>
      <c r="BF26" s="72"/>
      <c r="BG26" s="72"/>
      <c r="BH26" s="72"/>
      <c r="BI26" s="72"/>
      <c r="BJ26" s="72"/>
      <c r="BK26" s="72"/>
    </row>
    <row r="27" spans="1:63" x14ac:dyDescent="0.25">
      <c r="A27" s="139"/>
      <c r="B27" s="145"/>
      <c r="C27" s="57" t="s">
        <v>18</v>
      </c>
      <c r="D27" s="110"/>
      <c r="G27" s="63"/>
      <c r="BD27" s="72"/>
      <c r="BE27" s="72"/>
      <c r="BF27" s="72"/>
      <c r="BG27" s="72"/>
      <c r="BH27" s="72"/>
      <c r="BI27" s="72"/>
      <c r="BJ27" s="72"/>
      <c r="BK27" s="72"/>
    </row>
    <row r="28" spans="1:63" x14ac:dyDescent="0.25">
      <c r="A28" s="140"/>
      <c r="B28" s="145"/>
      <c r="C28" s="57" t="s">
        <v>6</v>
      </c>
      <c r="D28" s="110"/>
      <c r="G28" s="63"/>
      <c r="BD28" s="72"/>
      <c r="BE28" s="72"/>
      <c r="BF28" s="72"/>
      <c r="BG28" s="72"/>
      <c r="BH28" s="72"/>
      <c r="BI28" s="72"/>
      <c r="BJ28" s="72"/>
      <c r="BK28" s="72"/>
    </row>
    <row r="29" spans="1:63" x14ac:dyDescent="0.25">
      <c r="A29" s="55" t="s">
        <v>168</v>
      </c>
      <c r="B29" s="133" t="s">
        <v>0</v>
      </c>
      <c r="C29" s="112" t="s">
        <v>79</v>
      </c>
      <c r="D29" s="113">
        <f>SUM(D18:D28)</f>
        <v>0</v>
      </c>
      <c r="G29" s="63"/>
      <c r="BD29" s="72"/>
      <c r="BE29" s="72"/>
      <c r="BF29" s="72"/>
      <c r="BG29" s="72"/>
      <c r="BH29" s="72"/>
      <c r="BI29" s="72"/>
      <c r="BJ29" s="72"/>
      <c r="BK29" s="72"/>
    </row>
    <row r="30" spans="1:63" ht="15.75" customHeight="1" x14ac:dyDescent="0.25">
      <c r="A30" s="138">
        <v>11</v>
      </c>
      <c r="B30" s="141" t="s">
        <v>217</v>
      </c>
      <c r="C30" s="57" t="s">
        <v>88</v>
      </c>
      <c r="D30" s="62"/>
      <c r="G30" s="63" t="str">
        <f>IF(D30="", "Q11. Choose key partners in development/implementation from pull-down list.","")</f>
        <v>Q11. Choose key partners in development/implementation from pull-down list.</v>
      </c>
      <c r="BD30" s="72"/>
      <c r="BE30" s="72"/>
      <c r="BF30" s="72"/>
      <c r="BG30" s="72"/>
      <c r="BH30" s="72"/>
      <c r="BI30" s="72"/>
      <c r="BJ30" s="72"/>
      <c r="BK30" s="72"/>
    </row>
    <row r="31" spans="1:63" x14ac:dyDescent="0.25">
      <c r="A31" s="139"/>
      <c r="B31" s="142"/>
      <c r="C31" s="57" t="s">
        <v>89</v>
      </c>
      <c r="D31" s="62"/>
      <c r="G31" s="63"/>
      <c r="BD31" s="72"/>
      <c r="BE31" s="72"/>
      <c r="BF31" s="72"/>
      <c r="BG31" s="72"/>
      <c r="BH31" s="72"/>
      <c r="BI31" s="72"/>
      <c r="BJ31" s="72"/>
      <c r="BK31" s="72"/>
    </row>
    <row r="32" spans="1:63" x14ac:dyDescent="0.25">
      <c r="A32" s="139"/>
      <c r="B32" s="142"/>
      <c r="C32" s="57" t="s">
        <v>89</v>
      </c>
      <c r="D32" s="62"/>
      <c r="G32" s="63"/>
      <c r="BD32" s="72"/>
      <c r="BE32" s="72"/>
      <c r="BF32" s="72"/>
      <c r="BG32" s="72"/>
      <c r="BH32" s="72"/>
      <c r="BI32" s="72"/>
      <c r="BJ32" s="72"/>
      <c r="BK32" s="72"/>
    </row>
    <row r="33" spans="1:65" x14ac:dyDescent="0.25">
      <c r="A33" s="140"/>
      <c r="B33" s="143"/>
      <c r="C33" s="57" t="s">
        <v>170</v>
      </c>
      <c r="D33" s="78"/>
      <c r="G33" s="63"/>
    </row>
    <row r="34" spans="1:65" x14ac:dyDescent="0.25">
      <c r="A34" s="138">
        <v>12</v>
      </c>
      <c r="B34" s="141" t="s">
        <v>218</v>
      </c>
      <c r="C34" s="57" t="s">
        <v>88</v>
      </c>
      <c r="D34" s="62"/>
      <c r="G34" s="63" t="str">
        <f>IF(D34="", "Q12. Choose links to infrastructure/initiatives from pull-down list.","")</f>
        <v>Q12. Choose links to infrastructure/initiatives from pull-down list.</v>
      </c>
    </row>
    <row r="35" spans="1:65" x14ac:dyDescent="0.25">
      <c r="A35" s="139"/>
      <c r="B35" s="142"/>
      <c r="C35" s="57" t="s">
        <v>89</v>
      </c>
      <c r="D35" s="62"/>
      <c r="G35" s="63"/>
    </row>
    <row r="36" spans="1:65" x14ac:dyDescent="0.25">
      <c r="A36" s="139"/>
      <c r="B36" s="142"/>
      <c r="C36" s="57" t="s">
        <v>89</v>
      </c>
      <c r="D36" s="62"/>
      <c r="G36" s="63"/>
    </row>
    <row r="37" spans="1:65" ht="31.5" x14ac:dyDescent="0.25">
      <c r="A37" s="140"/>
      <c r="B37" s="143"/>
      <c r="C37" s="57" t="s">
        <v>216</v>
      </c>
      <c r="D37" s="78"/>
      <c r="G37" s="63"/>
    </row>
    <row r="38" spans="1:65" s="27" customFormat="1" ht="36.75" customHeight="1" x14ac:dyDescent="0.25">
      <c r="A38" s="138">
        <v>13</v>
      </c>
      <c r="B38" s="141" t="s">
        <v>210</v>
      </c>
      <c r="C38" s="67" t="s">
        <v>133</v>
      </c>
      <c r="D38" s="135"/>
      <c r="G38" s="131" t="str">
        <f>IF(D38="", "Q13. At least one metric series must be completed.","")</f>
        <v>Q13. At least one metric series must be completed.</v>
      </c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125"/>
      <c r="BM38" s="124"/>
    </row>
    <row r="39" spans="1:65" s="27" customFormat="1" ht="36.75" customHeight="1" x14ac:dyDescent="0.25">
      <c r="A39" s="139"/>
      <c r="B39" s="142"/>
      <c r="C39" s="67" t="s">
        <v>134</v>
      </c>
      <c r="D39" s="135"/>
      <c r="G39" s="131" t="str">
        <f>IF(D39="", "Q13. At least one metric series must be completed.","")</f>
        <v>Q13. At least one metric series must be completed.</v>
      </c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125"/>
      <c r="BM39" s="124"/>
    </row>
    <row r="40" spans="1:65" s="27" customFormat="1" ht="32.25" customHeight="1" x14ac:dyDescent="0.25">
      <c r="A40" s="139"/>
      <c r="B40" s="142"/>
      <c r="C40" s="27" t="s">
        <v>202</v>
      </c>
      <c r="D40" s="135"/>
      <c r="G40" s="131" t="str">
        <f>IF(D40="", "Q13. At least one metric series must be completed.","")</f>
        <v>Q13. At least one metric series must be completed.</v>
      </c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125"/>
      <c r="BM40" s="124"/>
    </row>
    <row r="41" spans="1:65" s="27" customFormat="1" ht="33.75" customHeight="1" x14ac:dyDescent="0.25">
      <c r="A41" s="139"/>
      <c r="B41" s="142"/>
      <c r="C41" s="88" t="s">
        <v>162</v>
      </c>
      <c r="D41" s="135"/>
      <c r="G41" s="131" t="str">
        <f>IF(D41="", "Q13. At least one metric series must be completed.","")</f>
        <v>Q13. At least one metric series must be completed.</v>
      </c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125"/>
      <c r="BM41" s="124"/>
    </row>
    <row r="42" spans="1:65" s="27" customFormat="1" ht="33.75" customHeight="1" x14ac:dyDescent="0.25">
      <c r="A42" s="139"/>
      <c r="B42" s="142"/>
      <c r="C42" s="88" t="s">
        <v>203</v>
      </c>
      <c r="D42" s="135"/>
      <c r="G42" s="131" t="str">
        <f t="shared" ref="G42:G43" si="0">IF(D42="", "Q13. At least one metric series must be completed.","")</f>
        <v>Q13. At least one metric series must be completed.</v>
      </c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125"/>
      <c r="BM42" s="124"/>
    </row>
    <row r="43" spans="1:65" s="27" customFormat="1" ht="33.75" customHeight="1" x14ac:dyDescent="0.25">
      <c r="A43" s="139"/>
      <c r="B43" s="142"/>
      <c r="C43" s="88" t="s">
        <v>204</v>
      </c>
      <c r="D43" s="135"/>
      <c r="G43" s="131" t="str">
        <f t="shared" si="0"/>
        <v>Q13. At least one metric series must be completed.</v>
      </c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125"/>
      <c r="BM43" s="124"/>
    </row>
    <row r="44" spans="1:65" s="27" customFormat="1" ht="32.25" customHeight="1" x14ac:dyDescent="0.25">
      <c r="A44" s="140"/>
      <c r="B44" s="143"/>
      <c r="C44" s="88" t="s">
        <v>135</v>
      </c>
      <c r="D44" s="135"/>
      <c r="G44" s="131" t="str">
        <f>IF(D44="", "Q13. At least one metric series must be completed.","")</f>
        <v>Q13. At least one metric series must be completed.</v>
      </c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125"/>
      <c r="BM44" s="124"/>
    </row>
    <row r="45" spans="1:65" s="27" customFormat="1" ht="30.75" customHeight="1" x14ac:dyDescent="0.25">
      <c r="A45" s="138" t="s">
        <v>169</v>
      </c>
      <c r="B45" s="141" t="s">
        <v>211</v>
      </c>
      <c r="C45" s="67" t="s">
        <v>133</v>
      </c>
      <c r="D45" s="135"/>
      <c r="G45" s="131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125"/>
      <c r="BM45" s="124"/>
    </row>
    <row r="46" spans="1:65" s="27" customFormat="1" ht="36.75" customHeight="1" x14ac:dyDescent="0.25">
      <c r="A46" s="139"/>
      <c r="B46" s="142"/>
      <c r="C46" s="67" t="s">
        <v>134</v>
      </c>
      <c r="D46" s="135"/>
      <c r="G46" s="131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L46" s="125"/>
      <c r="BM46" s="124"/>
    </row>
    <row r="47" spans="1:65" s="27" customFormat="1" ht="32.25" customHeight="1" x14ac:dyDescent="0.25">
      <c r="A47" s="139"/>
      <c r="B47" s="142"/>
      <c r="C47" s="27" t="s">
        <v>202</v>
      </c>
      <c r="D47" s="135"/>
      <c r="G47" s="131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125"/>
      <c r="BM47" s="124"/>
    </row>
    <row r="48" spans="1:65" s="27" customFormat="1" ht="33.75" customHeight="1" x14ac:dyDescent="0.25">
      <c r="A48" s="139"/>
      <c r="B48" s="142"/>
      <c r="C48" s="88" t="s">
        <v>162</v>
      </c>
      <c r="D48" s="135"/>
      <c r="G48" s="131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125"/>
      <c r="BM48" s="124"/>
    </row>
    <row r="49" spans="1:65" s="27" customFormat="1" ht="33.75" customHeight="1" x14ac:dyDescent="0.25">
      <c r="A49" s="139"/>
      <c r="B49" s="142"/>
      <c r="C49" s="88" t="s">
        <v>203</v>
      </c>
      <c r="D49" s="135"/>
      <c r="G49" s="131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125"/>
      <c r="BM49" s="124"/>
    </row>
    <row r="50" spans="1:65" s="27" customFormat="1" ht="33.75" customHeight="1" x14ac:dyDescent="0.25">
      <c r="A50" s="139"/>
      <c r="B50" s="142"/>
      <c r="C50" s="88" t="s">
        <v>204</v>
      </c>
      <c r="D50" s="135"/>
      <c r="G50" s="131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125"/>
      <c r="BM50" s="124"/>
    </row>
    <row r="51" spans="1:65" s="27" customFormat="1" ht="32.25" customHeight="1" x14ac:dyDescent="0.25">
      <c r="A51" s="140"/>
      <c r="B51" s="143"/>
      <c r="C51" s="88" t="s">
        <v>135</v>
      </c>
      <c r="D51" s="135"/>
      <c r="G51" s="131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125"/>
      <c r="BM51" s="124"/>
    </row>
    <row r="52" spans="1:65" ht="15.75" customHeight="1" x14ac:dyDescent="0.25">
      <c r="A52" s="138">
        <v>14</v>
      </c>
      <c r="B52" s="141" t="s">
        <v>200</v>
      </c>
      <c r="C52" s="149" t="s">
        <v>70</v>
      </c>
      <c r="D52" s="62"/>
      <c r="G52" s="63" t="str">
        <f>IF(D52="", "Q14. Choose key metrics impacted by the investment from pull-down list.","")</f>
        <v>Q14. Choose key metrics impacted by the investment from pull-down list.</v>
      </c>
    </row>
    <row r="53" spans="1:65" x14ac:dyDescent="0.25">
      <c r="A53" s="139"/>
      <c r="B53" s="142"/>
      <c r="C53" s="150"/>
      <c r="D53" s="62"/>
      <c r="G53" s="92"/>
      <c r="AZ53" s="72"/>
      <c r="BA53" s="72"/>
      <c r="BB53" s="72"/>
      <c r="BC53" s="72"/>
      <c r="BD53" s="72"/>
      <c r="BE53" s="72"/>
      <c r="BF53" s="72"/>
      <c r="BG53" s="72"/>
      <c r="BH53" s="72"/>
      <c r="BI53" s="72"/>
      <c r="BJ53" s="72"/>
      <c r="BK53" s="72"/>
    </row>
    <row r="54" spans="1:65" x14ac:dyDescent="0.25">
      <c r="A54" s="139"/>
      <c r="B54" s="142"/>
      <c r="C54" s="150"/>
      <c r="D54" s="62"/>
      <c r="G54" s="92"/>
      <c r="AZ54" s="72"/>
      <c r="BA54" s="72"/>
      <c r="BB54" s="72"/>
      <c r="BC54" s="72"/>
      <c r="BD54" s="72"/>
      <c r="BE54" s="72"/>
      <c r="BF54" s="72"/>
      <c r="BG54" s="72"/>
      <c r="BH54" s="72"/>
      <c r="BI54" s="72"/>
      <c r="BJ54" s="72"/>
      <c r="BK54" s="72"/>
    </row>
    <row r="55" spans="1:65" x14ac:dyDescent="0.25">
      <c r="A55" s="139"/>
      <c r="B55" s="142"/>
      <c r="C55" s="150"/>
      <c r="D55" s="62"/>
      <c r="G55" s="92"/>
      <c r="AZ55" s="72"/>
      <c r="BA55" s="72"/>
      <c r="BB55" s="72"/>
      <c r="BC55" s="72"/>
      <c r="BD55" s="72"/>
      <c r="BE55" s="72"/>
      <c r="BF55" s="72"/>
      <c r="BG55" s="72"/>
      <c r="BH55" s="72"/>
      <c r="BI55" s="72"/>
      <c r="BJ55" s="72"/>
      <c r="BK55" s="72"/>
    </row>
    <row r="56" spans="1:65" x14ac:dyDescent="0.25">
      <c r="A56" s="139"/>
      <c r="B56" s="142"/>
      <c r="C56" s="150"/>
      <c r="D56" s="62"/>
      <c r="G56" s="9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72"/>
      <c r="BK56" s="72"/>
    </row>
    <row r="57" spans="1:65" x14ac:dyDescent="0.25">
      <c r="A57" s="139"/>
      <c r="B57" s="142"/>
      <c r="C57" s="150"/>
      <c r="D57" s="62"/>
      <c r="G57" s="9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72"/>
      <c r="BK57" s="72"/>
    </row>
    <row r="58" spans="1:65" x14ac:dyDescent="0.25">
      <c r="A58" s="139"/>
      <c r="B58" s="142"/>
      <c r="C58" s="151"/>
      <c r="D58" s="62"/>
      <c r="G58" s="92"/>
      <c r="AZ58" s="72"/>
      <c r="BA58" s="72"/>
      <c r="BB58" s="72"/>
      <c r="BC58" s="72"/>
      <c r="BD58" s="72"/>
      <c r="BE58" s="72"/>
      <c r="BF58" s="72"/>
      <c r="BG58" s="72"/>
      <c r="BH58" s="72"/>
      <c r="BI58" s="72"/>
      <c r="BJ58" s="72"/>
      <c r="BK58" s="72"/>
    </row>
    <row r="59" spans="1:65" ht="47.25" x14ac:dyDescent="0.25">
      <c r="A59" s="140"/>
      <c r="B59" s="143"/>
      <c r="C59" s="57" t="s">
        <v>199</v>
      </c>
      <c r="D59" s="78"/>
      <c r="G59" s="92"/>
      <c r="AZ59" s="72"/>
      <c r="BA59" s="72"/>
      <c r="BB59" s="72"/>
      <c r="BC59" s="72"/>
      <c r="BD59" s="72"/>
      <c r="BE59" s="72"/>
      <c r="BF59" s="72"/>
      <c r="BG59" s="72"/>
      <c r="BH59" s="72"/>
      <c r="BI59" s="72"/>
      <c r="BJ59" s="72"/>
      <c r="BK59" s="72"/>
    </row>
    <row r="60" spans="1:65" ht="31.5" x14ac:dyDescent="0.25">
      <c r="A60" s="95">
        <v>15</v>
      </c>
      <c r="B60" s="96" t="s">
        <v>186</v>
      </c>
      <c r="C60" s="94" t="s">
        <v>222</v>
      </c>
      <c r="D60" s="97"/>
      <c r="G60" s="92" t="str">
        <f>IF(D60&amp;D63="", "Q15. Please calculate the estimated ROI for this investment, using the ROI calculation formula in the Instructions.","")</f>
        <v>Q15. Please calculate the estimated ROI for this investment, using the ROI calculation formula in the Instructions.</v>
      </c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2"/>
      <c r="BK60" s="72"/>
    </row>
    <row r="61" spans="1:65" x14ac:dyDescent="0.25">
      <c r="A61" s="95"/>
      <c r="B61" s="96"/>
      <c r="C61" s="94" t="s">
        <v>223</v>
      </c>
      <c r="D61" s="97"/>
      <c r="G61" s="9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2"/>
      <c r="BK61" s="72"/>
    </row>
    <row r="62" spans="1:65" x14ac:dyDescent="0.25">
      <c r="A62" s="95"/>
      <c r="B62" s="96"/>
      <c r="C62" s="94" t="s">
        <v>224</v>
      </c>
      <c r="D62" s="97"/>
      <c r="G62" s="92"/>
      <c r="AZ62" s="72"/>
      <c r="BA62" s="72"/>
      <c r="BB62" s="72"/>
      <c r="BC62" s="72"/>
      <c r="BD62" s="72"/>
      <c r="BE62" s="72"/>
      <c r="BF62" s="72"/>
      <c r="BG62" s="72"/>
      <c r="BH62" s="72"/>
      <c r="BI62" s="72"/>
      <c r="BJ62" s="72"/>
      <c r="BK62" s="72"/>
    </row>
    <row r="63" spans="1:65" x14ac:dyDescent="0.25">
      <c r="A63" s="95" t="s">
        <v>226</v>
      </c>
      <c r="B63" s="96"/>
      <c r="C63" s="94" t="s">
        <v>225</v>
      </c>
      <c r="D63" s="97"/>
      <c r="G63" s="92" t="str">
        <f>IF(D60&amp;D61&amp;D62&amp;D63="", "Q15a. Please explain why ROI cannot be calculated for this investment.","")</f>
        <v>Q15a. Please explain why ROI cannot be calculated for this investment.</v>
      </c>
      <c r="AZ63" s="72"/>
      <c r="BA63" s="72"/>
      <c r="BB63" s="72"/>
      <c r="BC63" s="72"/>
      <c r="BD63" s="72"/>
      <c r="BE63" s="72"/>
      <c r="BF63" s="72"/>
      <c r="BG63" s="72"/>
      <c r="BH63" s="72"/>
      <c r="BI63" s="72"/>
      <c r="BJ63" s="72"/>
      <c r="BK63" s="72"/>
    </row>
    <row r="64" spans="1:65" ht="31.5" x14ac:dyDescent="0.25">
      <c r="A64" s="95">
        <v>16</v>
      </c>
      <c r="B64" s="96" t="s">
        <v>228</v>
      </c>
      <c r="C64" s="94" t="s">
        <v>227</v>
      </c>
      <c r="D64" s="62"/>
      <c r="G64" s="92" t="str">
        <f>IF(D64="", "Q16. Please indicate likely impact on Non-Hospital Service Costs.","")</f>
        <v>Q16. Please indicate likely impact on Non-Hospital Service Costs.</v>
      </c>
    </row>
    <row r="65" spans="1:63" ht="31.5" x14ac:dyDescent="0.25">
      <c r="A65" s="95">
        <v>17</v>
      </c>
      <c r="B65" s="96" t="s">
        <v>187</v>
      </c>
      <c r="C65" s="94" t="s">
        <v>188</v>
      </c>
      <c r="D65" s="58"/>
      <c r="G65" s="92"/>
      <c r="AZ65" s="72"/>
      <c r="BA65" s="72"/>
      <c r="BB65" s="72"/>
      <c r="BC65" s="72"/>
      <c r="BD65" s="72"/>
      <c r="BE65" s="72"/>
      <c r="BF65" s="72"/>
      <c r="BG65" s="72"/>
      <c r="BH65" s="72"/>
      <c r="BI65" s="72"/>
      <c r="BJ65" s="72"/>
      <c r="BK65" s="72"/>
    </row>
    <row r="69" spans="1:63" x14ac:dyDescent="0.25">
      <c r="G69" s="26"/>
      <c r="AZ69" s="72"/>
      <c r="BA69" s="72"/>
      <c r="BB69" s="72"/>
      <c r="BC69" s="72"/>
      <c r="BD69" s="72"/>
      <c r="BE69" s="72"/>
      <c r="BF69" s="72"/>
      <c r="BG69" s="72"/>
      <c r="BH69" s="72"/>
      <c r="BI69" s="72"/>
      <c r="BJ69" s="72"/>
      <c r="BK69" s="72"/>
    </row>
  </sheetData>
  <sheetProtection algorithmName="SHA-512" hashValue="bNXlw+sKjaFMvZfDw4OwgQLczyCdCX58gvnVO+6uZoHYU0Le6pOL5tu5h3M8Rk9KvC4igdou+VCYUllfu8XT+w==" saltValue="XvyogK/qWwvLX0oEW32fLg==" spinCount="100000" sheet="1" objects="1" scenarios="1" selectLockedCells="1"/>
  <mergeCells count="18">
    <mergeCell ref="A18:A28"/>
    <mergeCell ref="B18:B28"/>
    <mergeCell ref="F1:G1"/>
    <mergeCell ref="A7:A9"/>
    <mergeCell ref="B7:B9"/>
    <mergeCell ref="A11:A13"/>
    <mergeCell ref="B11:B13"/>
    <mergeCell ref="A30:A33"/>
    <mergeCell ref="B30:B33"/>
    <mergeCell ref="A34:A37"/>
    <mergeCell ref="B34:B37"/>
    <mergeCell ref="A38:A44"/>
    <mergeCell ref="B38:B44"/>
    <mergeCell ref="A45:A51"/>
    <mergeCell ref="B45:B51"/>
    <mergeCell ref="A52:A59"/>
    <mergeCell ref="B52:B59"/>
    <mergeCell ref="C52:C58"/>
  </mergeCells>
  <conditionalFormatting sqref="D5:D6">
    <cfRule type="cellIs" dxfId="80" priority="26" operator="equal">
      <formula>0</formula>
    </cfRule>
  </conditionalFormatting>
  <conditionalFormatting sqref="D14">
    <cfRule type="containsBlanks" dxfId="79" priority="24">
      <formula>LEN(TRIM(D14))=0</formula>
    </cfRule>
  </conditionalFormatting>
  <conditionalFormatting sqref="D52">
    <cfRule type="containsBlanks" dxfId="78" priority="22">
      <formula>LEN(TRIM(D52))=0</formula>
    </cfRule>
  </conditionalFormatting>
  <conditionalFormatting sqref="D11:D13">
    <cfRule type="containsBlanks" dxfId="77" priority="25">
      <formula>LEN(TRIM(D11))=0</formula>
    </cfRule>
  </conditionalFormatting>
  <conditionalFormatting sqref="D15 D65">
    <cfRule type="containsBlanks" dxfId="76" priority="23">
      <formula>LEN(TRIM(D15))=0</formula>
    </cfRule>
  </conditionalFormatting>
  <conditionalFormatting sqref="D17">
    <cfRule type="containsBlanks" dxfId="75" priority="21">
      <formula>LEN(TRIM(D17))=0</formula>
    </cfRule>
  </conditionalFormatting>
  <conditionalFormatting sqref="D18:D28">
    <cfRule type="containsBlanks" dxfId="74" priority="20">
      <formula>LEN(TRIM(D18))=0</formula>
    </cfRule>
  </conditionalFormatting>
  <conditionalFormatting sqref="D16">
    <cfRule type="cellIs" dxfId="73" priority="14" stopIfTrue="1" operator="greaterThan">
      <formula>$D$15</formula>
    </cfRule>
    <cfRule type="containsBlanks" dxfId="72" priority="19">
      <formula>LEN(TRIM(D16))=0</formula>
    </cfRule>
  </conditionalFormatting>
  <conditionalFormatting sqref="D3">
    <cfRule type="containsBlanks" dxfId="71" priority="18">
      <formula>LEN(TRIM(D3))=0</formula>
    </cfRule>
  </conditionalFormatting>
  <conditionalFormatting sqref="D7:D9">
    <cfRule type="containsBlanks" dxfId="70" priority="17">
      <formula>LEN(TRIM(D7))=0</formula>
    </cfRule>
  </conditionalFormatting>
  <conditionalFormatting sqref="F1">
    <cfRule type="cellIs" dxfId="69" priority="16" operator="equal">
      <formula>"You still have questions to answer. See below."</formula>
    </cfRule>
  </conditionalFormatting>
  <conditionalFormatting sqref="D59">
    <cfRule type="containsBlanks" dxfId="68" priority="13">
      <formula>LEN(TRIM(D59))=0</formula>
    </cfRule>
  </conditionalFormatting>
  <conditionalFormatting sqref="D30">
    <cfRule type="containsBlanks" dxfId="67" priority="12">
      <formula>LEN(TRIM(D30))=0</formula>
    </cfRule>
  </conditionalFormatting>
  <conditionalFormatting sqref="D33">
    <cfRule type="containsBlanks" dxfId="66" priority="11">
      <formula>LEN(TRIM(D33))=0</formula>
    </cfRule>
  </conditionalFormatting>
  <conditionalFormatting sqref="D34">
    <cfRule type="containsBlanks" dxfId="65" priority="10">
      <formula>LEN(TRIM(D34))=0</formula>
    </cfRule>
  </conditionalFormatting>
  <conditionalFormatting sqref="D37">
    <cfRule type="containsBlanks" dxfId="64" priority="9">
      <formula>LEN(TRIM(D37))=0</formula>
    </cfRule>
  </conditionalFormatting>
  <conditionalFormatting sqref="D38:D44">
    <cfRule type="containsBlanks" dxfId="63" priority="8">
      <formula>LEN(TRIM(D38))=0</formula>
    </cfRule>
  </conditionalFormatting>
  <conditionalFormatting sqref="D45:D51">
    <cfRule type="containsBlanks" dxfId="62" priority="7">
      <formula>LEN(TRIM(D45))=0</formula>
    </cfRule>
  </conditionalFormatting>
  <conditionalFormatting sqref="D4">
    <cfRule type="cellIs" dxfId="61" priority="6" operator="equal">
      <formula>0</formula>
    </cfRule>
  </conditionalFormatting>
  <conditionalFormatting sqref="D31:D32">
    <cfRule type="containsBlanks" dxfId="60" priority="5">
      <formula>LEN(TRIM(D31))=0</formula>
    </cfRule>
  </conditionalFormatting>
  <conditionalFormatting sqref="D35:D36">
    <cfRule type="containsBlanks" dxfId="59" priority="4">
      <formula>LEN(TRIM(D35))=0</formula>
    </cfRule>
  </conditionalFormatting>
  <conditionalFormatting sqref="D53:D58">
    <cfRule type="containsBlanks" dxfId="58" priority="3">
      <formula>LEN(TRIM(D53))=0</formula>
    </cfRule>
  </conditionalFormatting>
  <conditionalFormatting sqref="D64">
    <cfRule type="containsBlanks" dxfId="57" priority="2">
      <formula>LEN(TRIM(D64))=0</formula>
    </cfRule>
  </conditionalFormatting>
  <conditionalFormatting sqref="D10">
    <cfRule type="containsBlanks" dxfId="56" priority="1">
      <formula>LEN(TRIM(D10))=0</formula>
    </cfRule>
  </conditionalFormatting>
  <dataValidations count="9">
    <dataValidation type="list" allowBlank="1" showInputMessage="1" showErrorMessage="1" sqref="D64">
      <formula1>$BM$4:$BM$7</formula1>
    </dataValidation>
    <dataValidation type="list" allowBlank="1" showInputMessage="1" showErrorMessage="1" sqref="D52:D58">
      <formula1>$BK$5:$BK$20</formula1>
    </dataValidation>
    <dataValidation type="list" allowBlank="1" showInputMessage="1" showErrorMessage="1" sqref="D34:D36">
      <formula1>$BI$5:$BI$20</formula1>
    </dataValidation>
    <dataValidation type="list" allowBlank="1" showInputMessage="1" showErrorMessage="1" sqref="D30:D32">
      <formula1>$BG$5:$BG$20</formula1>
    </dataValidation>
    <dataValidation type="list" allowBlank="1" showInputMessage="1" showErrorMessage="1" errorTitle="Target Patient Population" error="Select up to 3 categories if more than 1 category applies.  Rate in order of importance, with 1 being the most relevant and 3 the least." sqref="D11:D13">
      <formula1>$BC$5:$BC$20</formula1>
    </dataValidation>
    <dataValidation type="list" errorStyle="information" allowBlank="1" showInputMessage="1" errorTitle="Investment Category" error="Select the best category match for this investment. " sqref="D7:D9">
      <formula1>$BA$5:$BA$20</formula1>
    </dataValidation>
    <dataValidation type="list" allowBlank="1" showInputMessage="1" showErrorMessage="1" errorTitle="Target Payers" error="Select the category which best applies." sqref="D14">
      <formula1>$BE$5:$BE$20</formula1>
    </dataValidation>
    <dataValidation type="date" errorStyle="information" operator="greaterThan" allowBlank="1" showInputMessage="1" showErrorMessage="1" errorTitle="Start Date Too Early" error="The start date you have entered is before FY14. " sqref="D17">
      <formula1>41820</formula1>
    </dataValidation>
    <dataValidation type="whole" operator="lessThan" allowBlank="1" showInputMessage="1" showErrorMessage="1" errorTitle="Total Costs" error="Total costs are included in total expenses." sqref="D16">
      <formula1>D15</formula1>
    </dataValidation>
  </dataValidations>
  <pageMargins left="0.25" right="0.25" top="1" bottom="0.5" header="0.3" footer="0.3"/>
  <pageSetup scale="68" fitToHeight="0" orientation="portrait" horizontalDpi="4294967293" r:id="rId1"/>
  <headerFooter>
    <oddHeader>&amp;L&amp;G&amp;C&amp;"-,Bold Italic"&amp;20HSCRC Investment Report</oddHeader>
    <oddFooter>&amp;L&amp;D &amp;T&amp;CPage &amp;P&amp;R&amp;F</oddFooter>
  </headerFooter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" operator="containsText" id="{6C0E8D25-695F-4591-91FC-F54A9EB0FBD7}">
            <xm:f>NOT(ISERROR(SEARCH("Congratulations, You are done!",F1)))</xm:f>
            <xm:f>"Congratulations, You are done!"</xm:f>
            <x14:dxf>
              <font>
                <b/>
                <i val="0"/>
                <color theme="0"/>
              </font>
              <fill>
                <patternFill>
                  <bgColor rgb="FF00B050"/>
                </patternFill>
              </fill>
            </x14:dxf>
          </x14:cfRule>
          <xm:sqref>F1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69"/>
  <sheetViews>
    <sheetView zoomScale="90" zoomScaleNormal="90" workbookViewId="0">
      <pane xSplit="2" ySplit="1" topLeftCell="C44" activePane="bottomRight" state="frozen"/>
      <selection pane="topRight" activeCell="C1" sqref="C1"/>
      <selection pane="bottomLeft" activeCell="A2" sqref="A2"/>
      <selection pane="bottomRight" activeCell="D1" sqref="D1"/>
    </sheetView>
  </sheetViews>
  <sheetFormatPr defaultColWidth="9.140625" defaultRowHeight="15.75" x14ac:dyDescent="0.25"/>
  <cols>
    <col min="1" max="1" width="4.42578125" style="68" bestFit="1" customWidth="1"/>
    <col min="2" max="2" width="37.85546875" style="59" customWidth="1"/>
    <col min="3" max="3" width="57.7109375" style="63" customWidth="1"/>
    <col min="4" max="4" width="49.28515625" style="69" customWidth="1"/>
    <col min="5" max="5" width="5.140625" style="26" customWidth="1"/>
    <col min="6" max="6" width="4.7109375" style="26" customWidth="1"/>
    <col min="7" max="7" width="76" style="59" bestFit="1" customWidth="1"/>
    <col min="8" max="8" width="28.5703125" style="26" customWidth="1"/>
    <col min="9" max="9" width="22.42578125" style="26" customWidth="1"/>
    <col min="10" max="51" width="9.140625" style="26"/>
    <col min="52" max="52" width="9.140625" style="71"/>
    <col min="53" max="53" width="45.42578125" style="71" bestFit="1" customWidth="1"/>
    <col min="54" max="54" width="3.7109375" style="71" customWidth="1"/>
    <col min="55" max="55" width="31.85546875" style="71" bestFit="1" customWidth="1"/>
    <col min="56" max="56" width="4" style="71" customWidth="1"/>
    <col min="57" max="57" width="24.140625" style="71" customWidth="1"/>
    <col min="58" max="58" width="4.42578125" style="71" customWidth="1"/>
    <col min="59" max="59" width="24.140625" style="71" customWidth="1"/>
    <col min="60" max="60" width="4" style="71" customWidth="1"/>
    <col min="61" max="61" width="24.140625" style="71" customWidth="1"/>
    <col min="62" max="62" width="3.85546875" style="71" customWidth="1"/>
    <col min="63" max="63" width="35.7109375" style="71" customWidth="1"/>
    <col min="64" max="64" width="4" style="72" customWidth="1"/>
    <col min="65" max="65" width="34.7109375" style="124" customWidth="1"/>
    <col min="66" max="66" width="23.28515625" style="26" customWidth="1"/>
    <col min="67" max="16384" width="9.140625" style="26"/>
  </cols>
  <sheetData>
    <row r="1" spans="1:65" ht="18.75" x14ac:dyDescent="0.25">
      <c r="A1" s="51"/>
      <c r="B1" s="52" t="s">
        <v>8</v>
      </c>
      <c r="C1" s="53" t="s">
        <v>25</v>
      </c>
      <c r="D1" s="54" t="s">
        <v>67</v>
      </c>
      <c r="F1" s="144" t="str">
        <f ca="1">IF(G2&amp;G3&amp;G7&amp;G11&amp;G14&amp;G15&amp;G17&amp;G18&amp;G30&amp;G34&amp;G38&amp;G39&amp;G40&amp;G41&amp;G44&amp;G52&amp;G60&amp;G63&amp;G64="","Congratulations, You are done!","You still have questions to answer. See below.")</f>
        <v>You still have questions to answer. See below.</v>
      </c>
      <c r="G1" s="144"/>
      <c r="H1" s="26">
        <f ca="1">FIND("]",I1)</f>
        <v>147</v>
      </c>
      <c r="I1" s="26" t="str">
        <f ca="1">CELL("filename",A1)</f>
        <v>S:\Waiver Modeling\Transformation-RFP Reports\GBR Infrastructure\GBR Infrastructure-Investment Reporting\Template Update 2016\[Template FINAL.xlsx]9</v>
      </c>
    </row>
    <row r="2" spans="1:65" s="27" customFormat="1" x14ac:dyDescent="0.25">
      <c r="A2" s="55">
        <v>1</v>
      </c>
      <c r="B2" s="133" t="s">
        <v>62</v>
      </c>
      <c r="C2" s="57" t="s">
        <v>78</v>
      </c>
      <c r="D2" s="112" t="str">
        <f ca="1">IF(RIGHT(I1,LEN(I1)-H1)="By-Investment Reporting Blank","",RIGHT(I1,LEN(I1)-H1))</f>
        <v>9</v>
      </c>
      <c r="G2" s="63" t="str">
        <f ca="1">IF(ISERROR(VALUE(D2)), "Q1. The worksheet tab must be anumber between 1 and 100.","")</f>
        <v/>
      </c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125"/>
      <c r="BM2" s="124"/>
    </row>
    <row r="3" spans="1:65" x14ac:dyDescent="0.25">
      <c r="A3" s="55" t="s">
        <v>61</v>
      </c>
      <c r="B3" s="133" t="s">
        <v>63</v>
      </c>
      <c r="C3" s="57" t="s">
        <v>64</v>
      </c>
      <c r="D3" s="58"/>
      <c r="G3" s="63" t="str">
        <f>IF(D3=0, "Q1a. Provide a title for each investment reported.","")</f>
        <v>Q1a. Provide a title for each investment reported.</v>
      </c>
      <c r="AZ3" s="74">
        <v>0</v>
      </c>
      <c r="BA3" s="75" t="s">
        <v>65</v>
      </c>
      <c r="BC3" s="75" t="s">
        <v>66</v>
      </c>
      <c r="BE3" s="75" t="s">
        <v>68</v>
      </c>
      <c r="BF3" s="75"/>
      <c r="BG3" s="75" t="s">
        <v>128</v>
      </c>
      <c r="BH3" s="75"/>
      <c r="BI3" s="75" t="s">
        <v>132</v>
      </c>
      <c r="BK3" s="75" t="s">
        <v>69</v>
      </c>
      <c r="BM3" s="126" t="s">
        <v>205</v>
      </c>
    </row>
    <row r="4" spans="1:65" ht="31.5" x14ac:dyDescent="0.25">
      <c r="A4" s="55" t="s">
        <v>161</v>
      </c>
      <c r="B4" s="133" t="s">
        <v>197</v>
      </c>
      <c r="C4" s="57" t="s">
        <v>136</v>
      </c>
      <c r="D4" s="112" t="str">
        <f>Overview!E4</f>
        <v/>
      </c>
      <c r="G4" s="63"/>
      <c r="AZ4" s="74"/>
      <c r="BA4" s="75"/>
      <c r="BC4" s="75"/>
      <c r="BE4" s="75"/>
      <c r="BF4" s="75"/>
      <c r="BG4" s="75"/>
      <c r="BH4" s="75"/>
      <c r="BI4" s="75"/>
      <c r="BK4" s="75"/>
      <c r="BM4" s="127" t="s">
        <v>209</v>
      </c>
    </row>
    <row r="5" spans="1:65" ht="31.5" x14ac:dyDescent="0.25">
      <c r="A5" s="55">
        <v>2</v>
      </c>
      <c r="B5" s="133" t="s">
        <v>52</v>
      </c>
      <c r="C5" s="57" t="s">
        <v>136</v>
      </c>
      <c r="D5" s="112">
        <f>Overview!B1</f>
        <v>0</v>
      </c>
      <c r="G5" s="129"/>
      <c r="AZ5" s="71">
        <v>1</v>
      </c>
      <c r="BA5" s="76" t="str">
        <f>'Dropdown Contents'!I4</f>
        <v>ACO, PCMH, or formal Shared Savings Program</v>
      </c>
      <c r="BC5" s="76" t="str">
        <f>'Dropdown Contents'!K4</f>
        <v>Complex, High Needs Patients</v>
      </c>
      <c r="BE5" s="76" t="str">
        <f>'Dropdown Contents'!M4</f>
        <v>All Payers</v>
      </c>
      <c r="BF5" s="76"/>
      <c r="BG5" s="76" t="str">
        <f>'Dropdown Contents'!O4</f>
        <v>Behavioral Health Organization (owned by hospital/health system)</v>
      </c>
      <c r="BH5" s="76"/>
      <c r="BI5" s="76" t="str">
        <f>'Dropdown Contents'!Q4</f>
        <v>CRISP</v>
      </c>
      <c r="BK5" s="76" t="str">
        <f>'Dropdown Contents'!S4</f>
        <v>Total Hospital Admissions</v>
      </c>
      <c r="BM5" s="127" t="s">
        <v>208</v>
      </c>
    </row>
    <row r="6" spans="1:65" ht="31.5" x14ac:dyDescent="0.25">
      <c r="A6" s="55" t="s">
        <v>53</v>
      </c>
      <c r="B6" s="133" t="s">
        <v>7</v>
      </c>
      <c r="C6" s="57" t="s">
        <v>136</v>
      </c>
      <c r="D6" s="112" t="str">
        <f>Overview!B2</f>
        <v/>
      </c>
      <c r="G6" s="129"/>
      <c r="AZ6" s="71">
        <v>2</v>
      </c>
      <c r="BA6" s="76" t="str">
        <f>'Dropdown Contents'!I5</f>
        <v>Additional Physicians in Unregulated Space</v>
      </c>
      <c r="BC6" s="76" t="str">
        <f>'Dropdown Contents'!K5</f>
        <v>ED Patients</v>
      </c>
      <c r="BE6" s="76" t="str">
        <f>'Dropdown Contents'!M5</f>
        <v>Dually Eligible Patients</v>
      </c>
      <c r="BF6" s="76"/>
      <c r="BG6" s="76" t="str">
        <f>'Dropdown Contents'!O5</f>
        <v>Behavioral Health Organization (independent of hospital/health system)</v>
      </c>
      <c r="BH6" s="76"/>
      <c r="BI6" s="76" t="str">
        <f>'Dropdown Contents'!Q5</f>
        <v>Departments of Aging</v>
      </c>
      <c r="BK6" s="76" t="str">
        <f>'Dropdown Contents'!S5</f>
        <v>ED Visits</v>
      </c>
      <c r="BM6" s="127" t="s">
        <v>207</v>
      </c>
    </row>
    <row r="7" spans="1:65" ht="18" customHeight="1" x14ac:dyDescent="0.25">
      <c r="A7" s="146">
        <v>3</v>
      </c>
      <c r="B7" s="141" t="s">
        <v>65</v>
      </c>
      <c r="C7" s="57" t="s">
        <v>88</v>
      </c>
      <c r="D7" s="60"/>
      <c r="G7" s="63" t="str">
        <f>IF(D7=0, "Q3. Choose up to 3 applicable categories from pull-down list.","")</f>
        <v>Q3. Choose up to 3 applicable categories from pull-down list.</v>
      </c>
      <c r="AZ7" s="71">
        <v>3</v>
      </c>
      <c r="BA7" s="76" t="str">
        <f>'Dropdown Contents'!I6</f>
        <v>Community-Based Care Coordination</v>
      </c>
      <c r="BC7" s="76" t="str">
        <f>'Dropdown Contents'!K6</f>
        <v xml:space="preserve">Hospitalized Patients </v>
      </c>
      <c r="BE7" s="76" t="str">
        <f>'Dropdown Contents'!M6</f>
        <v>Medicaid Patients</v>
      </c>
      <c r="BF7" s="76"/>
      <c r="BG7" s="76" t="str">
        <f>'Dropdown Contents'!O6</f>
        <v>Community-based Care Managers</v>
      </c>
      <c r="BH7" s="76"/>
      <c r="BI7" s="76" t="str">
        <f>'Dropdown Contents'!Q6</f>
        <v>Faith-based Community Organizations</v>
      </c>
      <c r="BK7" s="76" t="str">
        <f>'Dropdown Contents'!S6</f>
        <v>Readmissions</v>
      </c>
      <c r="BM7" s="127" t="s">
        <v>206</v>
      </c>
    </row>
    <row r="8" spans="1:65" ht="18.75" customHeight="1" x14ac:dyDescent="0.25">
      <c r="A8" s="147"/>
      <c r="B8" s="142"/>
      <c r="C8" s="57" t="s">
        <v>89</v>
      </c>
      <c r="D8" s="60"/>
      <c r="G8" s="129"/>
      <c r="BA8" s="76" t="str">
        <f>'Dropdown Contents'!I7</f>
        <v>Consumer Education and Engagement</v>
      </c>
      <c r="BC8" s="76" t="str">
        <f>'Dropdown Contents'!K7</f>
        <v>Patients in Post-Acute Setting  or Long-term Care</v>
      </c>
      <c r="BE8" s="76" t="str">
        <f>'Dropdown Contents'!M7</f>
        <v>Medicare Patients</v>
      </c>
      <c r="BF8" s="76"/>
      <c r="BG8" s="76" t="str">
        <f>'Dropdown Contents'!O7</f>
        <v>Community Health Clinics (owned by hospital/health system)</v>
      </c>
      <c r="BH8" s="76"/>
      <c r="BI8" s="76" t="str">
        <f>'Dropdown Contents'!Q7</f>
        <v>Local Health Departments</v>
      </c>
      <c r="BK8" s="76" t="str">
        <f>'Dropdown Contents'!S7</f>
        <v>Prevention Quality Indicators (PQI)</v>
      </c>
      <c r="BM8" s="126"/>
    </row>
    <row r="9" spans="1:65" ht="20.25" customHeight="1" x14ac:dyDescent="0.25">
      <c r="A9" s="148"/>
      <c r="B9" s="142"/>
      <c r="C9" s="57" t="s">
        <v>89</v>
      </c>
      <c r="D9" s="60"/>
      <c r="G9" s="129"/>
      <c r="BA9" s="76" t="str">
        <f>'Dropdown Contents'!I8</f>
        <v>Disease Management (for Chronic Diseases)</v>
      </c>
      <c r="BC9" s="76" t="str">
        <f>'Dropdown Contents'!K8</f>
        <v>"Rising Risk", Patients with Chronic Conditions</v>
      </c>
      <c r="BE9" s="76" t="str">
        <f>'Dropdown Contents'!M8</f>
        <v>Uninsured/Underinsured Patients</v>
      </c>
      <c r="BG9" s="76" t="str">
        <f>'Dropdown Contents'!O8</f>
        <v>Community Health Clinics (independent of hospital/health system)</v>
      </c>
      <c r="BI9" s="76" t="str">
        <f>'Dropdown Contents'!Q8</f>
        <v>Local Health Improvement Coalitions (LHICs)</v>
      </c>
      <c r="BK9" s="76" t="str">
        <f>'Dropdown Contents'!S8</f>
        <v>Patient Experience (HCAHPS)</v>
      </c>
      <c r="BM9" s="126"/>
    </row>
    <row r="10" spans="1:65" ht="63" customHeight="1" x14ac:dyDescent="0.25">
      <c r="A10" s="55">
        <v>4</v>
      </c>
      <c r="B10" s="133" t="s">
        <v>74</v>
      </c>
      <c r="C10" s="57" t="s">
        <v>163</v>
      </c>
      <c r="D10" s="134"/>
      <c r="G10" s="63" t="str">
        <f>IF(D10=0, "Q4. Include a brief description of the investment, including rationale for investment and primary objective.","")</f>
        <v>Q4. Include a brief description of the investment, including rationale for investment and primary objective.</v>
      </c>
      <c r="BA10" s="76" t="str">
        <f>'Dropdown Contents'!I9</f>
        <v>Hospital Case Management</v>
      </c>
      <c r="BC10" s="76" t="str">
        <f>'Dropdown Contents'!K9</f>
        <v>Other Target Patient Population</v>
      </c>
      <c r="BE10" s="76" t="str">
        <f>'Dropdown Contents'!M9</f>
        <v xml:space="preserve"> </v>
      </c>
      <c r="BG10" s="76" t="str">
        <f>'Dropdown Contents'!O9</f>
        <v>Home Health (owned by hospital/health system)</v>
      </c>
      <c r="BI10" s="76" t="str">
        <f>'Dropdown Contents'!Q9</f>
        <v>Organizations that provide Social Services</v>
      </c>
      <c r="BK10" s="76" t="str">
        <f>'Dropdown Contents'!S9</f>
        <v>Other (Please Specify)</v>
      </c>
      <c r="BM10" s="128"/>
    </row>
    <row r="11" spans="1:65" ht="15.75" customHeight="1" x14ac:dyDescent="0.25">
      <c r="A11" s="138">
        <v>5</v>
      </c>
      <c r="B11" s="141" t="s">
        <v>77</v>
      </c>
      <c r="C11" s="57" t="s">
        <v>88</v>
      </c>
      <c r="D11" s="58"/>
      <c r="G11" s="63" t="str">
        <f>IF(D11=0, "Q5. Choose up to 3 applicable categories from pull-down list.","")</f>
        <v>Q5. Choose up to 3 applicable categories from pull-down list.</v>
      </c>
      <c r="BA11" s="76" t="str">
        <f>'Dropdown Contents'!I10</f>
        <v>IT, Data, and Data Analysis</v>
      </c>
      <c r="BC11" s="76" t="str">
        <f>'Dropdown Contents'!K10</f>
        <v xml:space="preserve"> </v>
      </c>
      <c r="BE11" s="76" t="str">
        <f>'Dropdown Contents'!M10</f>
        <v xml:space="preserve"> </v>
      </c>
      <c r="BG11" s="76" t="str">
        <f>'Dropdown Contents'!O10</f>
        <v>Home Health (independent of hospital/health system)</v>
      </c>
      <c r="BI11" s="76" t="str">
        <f>'Dropdown Contents'!Q10</f>
        <v>Schools</v>
      </c>
      <c r="BK11" s="76" t="str">
        <f>'Dropdown Contents'!S10</f>
        <v xml:space="preserve"> </v>
      </c>
    </row>
    <row r="12" spans="1:65" ht="15.75" customHeight="1" x14ac:dyDescent="0.25">
      <c r="A12" s="139"/>
      <c r="B12" s="142"/>
      <c r="C12" s="57" t="s">
        <v>89</v>
      </c>
      <c r="D12" s="58"/>
      <c r="G12" s="63"/>
      <c r="BA12" s="76" t="str">
        <f>'Dropdown Contents'!I11</f>
        <v>Patient Education</v>
      </c>
      <c r="BC12" s="76" t="str">
        <f>'Dropdown Contents'!K11</f>
        <v xml:space="preserve"> </v>
      </c>
      <c r="BE12" s="76" t="str">
        <f>'Dropdown Contents'!M11</f>
        <v xml:space="preserve"> </v>
      </c>
      <c r="BG12" s="76" t="str">
        <f>'Dropdown Contents'!O11</f>
        <v>Long-term Care Facilities and Skilled Nursing Facilities</v>
      </c>
      <c r="BI12" s="76" t="str">
        <f>'Dropdown Contents'!Q11</f>
        <v>Other</v>
      </c>
      <c r="BK12" s="76" t="str">
        <f>'Dropdown Contents'!S11</f>
        <v xml:space="preserve"> </v>
      </c>
    </row>
    <row r="13" spans="1:65" ht="47.25" x14ac:dyDescent="0.25">
      <c r="A13" s="140"/>
      <c r="B13" s="143"/>
      <c r="C13" s="57" t="s">
        <v>89</v>
      </c>
      <c r="D13" s="58"/>
      <c r="G13" s="63"/>
      <c r="BA13" s="76" t="str">
        <f>'Dropdown Contents'!I12</f>
        <v>Post-Discharge and Transitional Care</v>
      </c>
      <c r="BC13" s="76" t="str">
        <f>'Dropdown Contents'!K12</f>
        <v xml:space="preserve"> </v>
      </c>
      <c r="BE13" s="76" t="str">
        <f>'Dropdown Contents'!M12</f>
        <v xml:space="preserve"> </v>
      </c>
      <c r="BG13" s="76" t="str">
        <f>'Dropdown Contents'!O12</f>
        <v>Physician Practices (owned by hospital/health system)</v>
      </c>
      <c r="BI13" s="76" t="str">
        <f>'Dropdown Contents'!Q12</f>
        <v>None</v>
      </c>
      <c r="BK13" s="76" t="str">
        <f>'Dropdown Contents'!S12</f>
        <v xml:space="preserve"> </v>
      </c>
    </row>
    <row r="14" spans="1:65" ht="33.75" customHeight="1" x14ac:dyDescent="0.25">
      <c r="A14" s="132">
        <v>6</v>
      </c>
      <c r="B14" s="133" t="s">
        <v>68</v>
      </c>
      <c r="C14" s="57" t="s">
        <v>76</v>
      </c>
      <c r="D14" s="58"/>
      <c r="G14" s="63" t="str">
        <f>IF(D14=0, "Q6. Choose the most relevant category from pull-down list.","")</f>
        <v>Q6. Choose the most relevant category from pull-down list.</v>
      </c>
      <c r="BA14" s="76" t="str">
        <f>'Dropdown Contents'!I13</f>
        <v>Social Services</v>
      </c>
      <c r="BC14" s="76" t="str">
        <f>'Dropdown Contents'!K13</f>
        <v xml:space="preserve"> </v>
      </c>
      <c r="BE14" s="76" t="str">
        <f>'Dropdown Contents'!M13</f>
        <v xml:space="preserve"> </v>
      </c>
      <c r="BG14" s="76" t="str">
        <f>'Dropdown Contents'!O13</f>
        <v>Physician Practices (independent of hospital/health system)</v>
      </c>
      <c r="BI14" s="76" t="str">
        <f>'Dropdown Contents'!Q13</f>
        <v xml:space="preserve"> </v>
      </c>
      <c r="BK14" s="76" t="str">
        <f>'Dropdown Contents'!S13</f>
        <v xml:space="preserve"> </v>
      </c>
    </row>
    <row r="15" spans="1:65" ht="63" x14ac:dyDescent="0.25">
      <c r="A15" s="55">
        <v>7</v>
      </c>
      <c r="B15" s="133" t="s">
        <v>5</v>
      </c>
      <c r="C15" s="57" t="s">
        <v>4</v>
      </c>
      <c r="D15" s="64"/>
      <c r="G15" s="63" t="str">
        <f>IF(D15=0, "Q7. Provide dollar figure for investment expense.","")</f>
        <v>Q7. Provide dollar figure for investment expense.</v>
      </c>
      <c r="BA15" s="76" t="str">
        <f>'Dropdown Contents'!I14</f>
        <v>Telemonitoring/Telemedicine</v>
      </c>
      <c r="BC15" s="76" t="str">
        <f>'Dropdown Contents'!K14</f>
        <v xml:space="preserve"> </v>
      </c>
      <c r="BE15" s="76" t="str">
        <f>'Dropdown Contents'!M14</f>
        <v xml:space="preserve"> </v>
      </c>
      <c r="BG15" s="76" t="str">
        <f>'Dropdown Contents'!O14</f>
        <v>Retail Pharmacies</v>
      </c>
      <c r="BI15" s="76" t="str">
        <f>'Dropdown Contents'!Q14</f>
        <v xml:space="preserve"> </v>
      </c>
      <c r="BK15" s="76" t="str">
        <f>'Dropdown Contents'!S14</f>
        <v xml:space="preserve"> </v>
      </c>
    </row>
    <row r="16" spans="1:65" ht="63" x14ac:dyDescent="0.25">
      <c r="A16" s="55">
        <v>8</v>
      </c>
      <c r="B16" s="133" t="s">
        <v>3</v>
      </c>
      <c r="C16" s="57" t="s">
        <v>167</v>
      </c>
      <c r="D16" s="64"/>
      <c r="G16" s="63"/>
      <c r="BA16" s="76" t="str">
        <f>'Dropdown Contents'!I15</f>
        <v>Other</v>
      </c>
      <c r="BC16" s="76" t="str">
        <f>'Dropdown Contents'!K15</f>
        <v xml:space="preserve"> </v>
      </c>
      <c r="BE16" s="76" t="str">
        <f>'Dropdown Contents'!M15</f>
        <v xml:space="preserve"> </v>
      </c>
      <c r="BG16" s="76" t="str">
        <f>'Dropdown Contents'!O15</f>
        <v xml:space="preserve">Other </v>
      </c>
      <c r="BI16" s="76" t="str">
        <f>'Dropdown Contents'!Q15</f>
        <v xml:space="preserve"> </v>
      </c>
      <c r="BK16" s="76" t="str">
        <f>'Dropdown Contents'!S15</f>
        <v xml:space="preserve"> </v>
      </c>
    </row>
    <row r="17" spans="1:63" x14ac:dyDescent="0.25">
      <c r="A17" s="132">
        <v>9</v>
      </c>
      <c r="B17" s="133" t="s">
        <v>2</v>
      </c>
      <c r="C17" s="57" t="s">
        <v>1</v>
      </c>
      <c r="D17" s="65"/>
      <c r="E17" s="66"/>
      <c r="G17" s="63" t="str">
        <f>IF(D17=0, "Q9. Provide the date (Month YYYY) when the investment began.","")</f>
        <v>Q9. Provide the date (Month YYYY) when the investment began.</v>
      </c>
      <c r="BA17" s="76" t="str">
        <f>'Dropdown Contents'!I16</f>
        <v xml:space="preserve"> </v>
      </c>
      <c r="BC17" s="76" t="str">
        <f>'Dropdown Contents'!K16</f>
        <v xml:space="preserve"> </v>
      </c>
      <c r="BD17" s="72"/>
      <c r="BE17" s="76" t="str">
        <f>'Dropdown Contents'!M16</f>
        <v xml:space="preserve"> </v>
      </c>
      <c r="BF17" s="72"/>
      <c r="BG17" s="76" t="str">
        <f>'Dropdown Contents'!O16</f>
        <v>None</v>
      </c>
      <c r="BH17" s="72"/>
      <c r="BI17" s="76" t="str">
        <f>'Dropdown Contents'!Q16</f>
        <v xml:space="preserve"> </v>
      </c>
      <c r="BJ17" s="72"/>
      <c r="BK17" s="76" t="str">
        <f>'Dropdown Contents'!S16</f>
        <v xml:space="preserve"> </v>
      </c>
    </row>
    <row r="18" spans="1:63" ht="47.25" x14ac:dyDescent="0.25">
      <c r="A18" s="138">
        <v>10</v>
      </c>
      <c r="B18" s="145" t="s">
        <v>45</v>
      </c>
      <c r="C18" s="57" t="s">
        <v>44</v>
      </c>
      <c r="D18" s="70"/>
      <c r="G18" s="63" t="str">
        <f>IF(SUM(D18:D28)=0,"Q10. Provide the number of paid FTEs who are implementing this investment by employment category. At least one category must be included. You may include partial FTEs.","")</f>
        <v>Q10. Provide the number of paid FTEs who are implementing this investment by employment category. At least one category must be included. You may include partial FTEs.</v>
      </c>
      <c r="BA18" s="76" t="str">
        <f>'Dropdown Contents'!I17</f>
        <v xml:space="preserve"> </v>
      </c>
      <c r="BC18" s="76" t="str">
        <f>'Dropdown Contents'!K17</f>
        <v xml:space="preserve"> </v>
      </c>
      <c r="BD18" s="72"/>
      <c r="BE18" s="76" t="str">
        <f>'Dropdown Contents'!M17</f>
        <v xml:space="preserve"> </v>
      </c>
      <c r="BF18" s="72"/>
      <c r="BG18" s="76" t="str">
        <f>'Dropdown Contents'!O17</f>
        <v xml:space="preserve"> </v>
      </c>
      <c r="BH18" s="72"/>
      <c r="BI18" s="76" t="str">
        <f>'Dropdown Contents'!Q17</f>
        <v xml:space="preserve"> </v>
      </c>
      <c r="BJ18" s="72"/>
      <c r="BK18" s="76" t="str">
        <f>'Dropdown Contents'!S17</f>
        <v xml:space="preserve"> </v>
      </c>
    </row>
    <row r="19" spans="1:63" x14ac:dyDescent="0.25">
      <c r="A19" s="139"/>
      <c r="B19" s="145"/>
      <c r="C19" s="57" t="s">
        <v>19</v>
      </c>
      <c r="D19" s="110"/>
      <c r="G19" s="63"/>
      <c r="BA19" s="76" t="str">
        <f>'Dropdown Contents'!I18</f>
        <v xml:space="preserve"> </v>
      </c>
      <c r="BC19" s="76" t="str">
        <f>'Dropdown Contents'!K18</f>
        <v xml:space="preserve"> </v>
      </c>
      <c r="BD19" s="72"/>
      <c r="BE19" s="76" t="str">
        <f>'Dropdown Contents'!M18</f>
        <v xml:space="preserve"> </v>
      </c>
      <c r="BF19" s="72"/>
      <c r="BG19" s="76" t="str">
        <f>'Dropdown Contents'!O18</f>
        <v xml:space="preserve"> </v>
      </c>
      <c r="BH19" s="72"/>
      <c r="BI19" s="76" t="str">
        <f>'Dropdown Contents'!Q18</f>
        <v xml:space="preserve"> </v>
      </c>
      <c r="BJ19" s="72"/>
      <c r="BK19" s="76" t="str">
        <f>'Dropdown Contents'!S18</f>
        <v xml:space="preserve"> </v>
      </c>
    </row>
    <row r="20" spans="1:63" x14ac:dyDescent="0.25">
      <c r="A20" s="139"/>
      <c r="B20" s="145"/>
      <c r="C20" s="57" t="s">
        <v>20</v>
      </c>
      <c r="D20" s="110"/>
      <c r="G20" s="63"/>
      <c r="BA20" s="76" t="str">
        <f>'Dropdown Contents'!I19</f>
        <v xml:space="preserve"> </v>
      </c>
      <c r="BC20" s="76" t="str">
        <f>'Dropdown Contents'!K19</f>
        <v xml:space="preserve"> </v>
      </c>
      <c r="BD20" s="72"/>
      <c r="BE20" s="76" t="str">
        <f>'Dropdown Contents'!M19</f>
        <v xml:space="preserve"> </v>
      </c>
      <c r="BF20" s="72"/>
      <c r="BG20" s="76" t="str">
        <f>'Dropdown Contents'!O19</f>
        <v xml:space="preserve"> </v>
      </c>
      <c r="BH20" s="72"/>
      <c r="BI20" s="76" t="str">
        <f>'Dropdown Contents'!Q19</f>
        <v xml:space="preserve"> </v>
      </c>
      <c r="BJ20" s="72"/>
      <c r="BK20" s="76" t="str">
        <f>'Dropdown Contents'!S19</f>
        <v xml:space="preserve"> </v>
      </c>
    </row>
    <row r="21" spans="1:63" x14ac:dyDescent="0.25">
      <c r="A21" s="139"/>
      <c r="B21" s="145"/>
      <c r="C21" s="57" t="s">
        <v>21</v>
      </c>
      <c r="D21" s="110"/>
      <c r="G21" s="130"/>
      <c r="BA21" s="71" t="s">
        <v>160</v>
      </c>
      <c r="BD21" s="72"/>
      <c r="BE21" s="72"/>
      <c r="BF21" s="72"/>
      <c r="BG21" s="72"/>
      <c r="BH21" s="72"/>
      <c r="BI21" s="72"/>
      <c r="BJ21" s="72"/>
      <c r="BK21" s="72"/>
    </row>
    <row r="22" spans="1:63" x14ac:dyDescent="0.25">
      <c r="A22" s="139"/>
      <c r="B22" s="145"/>
      <c r="C22" s="57" t="s">
        <v>28</v>
      </c>
      <c r="D22" s="110"/>
      <c r="G22" s="63"/>
      <c r="BC22" s="77">
        <v>41834</v>
      </c>
      <c r="BD22" s="72"/>
      <c r="BE22" s="72"/>
      <c r="BF22" s="72"/>
      <c r="BG22" s="72"/>
      <c r="BH22" s="72"/>
      <c r="BI22" s="72"/>
      <c r="BJ22" s="72"/>
      <c r="BK22" s="72"/>
    </row>
    <row r="23" spans="1:63" x14ac:dyDescent="0.25">
      <c r="A23" s="139"/>
      <c r="B23" s="145"/>
      <c r="C23" s="57" t="s">
        <v>22</v>
      </c>
      <c r="D23" s="110"/>
      <c r="G23" s="63"/>
      <c r="BD23" s="72"/>
      <c r="BE23" s="72"/>
      <c r="BF23" s="72"/>
      <c r="BG23" s="72"/>
      <c r="BH23" s="72"/>
      <c r="BI23" s="72"/>
      <c r="BJ23" s="72"/>
      <c r="BK23" s="72"/>
    </row>
    <row r="24" spans="1:63" x14ac:dyDescent="0.25">
      <c r="A24" s="139"/>
      <c r="B24" s="145"/>
      <c r="C24" s="57" t="s">
        <v>23</v>
      </c>
      <c r="D24" s="110"/>
      <c r="G24" s="63"/>
      <c r="BD24" s="72"/>
      <c r="BE24" s="72"/>
      <c r="BF24" s="72"/>
      <c r="BG24" s="72"/>
      <c r="BH24" s="72"/>
      <c r="BI24" s="72"/>
      <c r="BJ24" s="72"/>
      <c r="BK24" s="72"/>
    </row>
    <row r="25" spans="1:63" x14ac:dyDescent="0.25">
      <c r="A25" s="139"/>
      <c r="B25" s="145"/>
      <c r="C25" s="57" t="s">
        <v>24</v>
      </c>
      <c r="D25" s="110"/>
      <c r="G25" s="63"/>
      <c r="BD25" s="72"/>
      <c r="BE25" s="72"/>
      <c r="BF25" s="72"/>
      <c r="BG25" s="72"/>
      <c r="BH25" s="72"/>
      <c r="BI25" s="72"/>
      <c r="BJ25" s="72"/>
      <c r="BK25" s="72"/>
    </row>
    <row r="26" spans="1:63" x14ac:dyDescent="0.25">
      <c r="A26" s="139"/>
      <c r="B26" s="145"/>
      <c r="C26" s="57" t="s">
        <v>17</v>
      </c>
      <c r="D26" s="110"/>
      <c r="G26" s="63"/>
      <c r="BD26" s="72"/>
      <c r="BE26" s="72"/>
      <c r="BF26" s="72"/>
      <c r="BG26" s="72"/>
      <c r="BH26" s="72"/>
      <c r="BI26" s="72"/>
      <c r="BJ26" s="72"/>
      <c r="BK26" s="72"/>
    </row>
    <row r="27" spans="1:63" x14ac:dyDescent="0.25">
      <c r="A27" s="139"/>
      <c r="B27" s="145"/>
      <c r="C27" s="57" t="s">
        <v>18</v>
      </c>
      <c r="D27" s="110"/>
      <c r="G27" s="63"/>
      <c r="BD27" s="72"/>
      <c r="BE27" s="72"/>
      <c r="BF27" s="72"/>
      <c r="BG27" s="72"/>
      <c r="BH27" s="72"/>
      <c r="BI27" s="72"/>
      <c r="BJ27" s="72"/>
      <c r="BK27" s="72"/>
    </row>
    <row r="28" spans="1:63" x14ac:dyDescent="0.25">
      <c r="A28" s="140"/>
      <c r="B28" s="145"/>
      <c r="C28" s="57" t="s">
        <v>6</v>
      </c>
      <c r="D28" s="110"/>
      <c r="G28" s="63"/>
      <c r="BD28" s="72"/>
      <c r="BE28" s="72"/>
      <c r="BF28" s="72"/>
      <c r="BG28" s="72"/>
      <c r="BH28" s="72"/>
      <c r="BI28" s="72"/>
      <c r="BJ28" s="72"/>
      <c r="BK28" s="72"/>
    </row>
    <row r="29" spans="1:63" x14ac:dyDescent="0.25">
      <c r="A29" s="55" t="s">
        <v>168</v>
      </c>
      <c r="B29" s="133" t="s">
        <v>0</v>
      </c>
      <c r="C29" s="112" t="s">
        <v>79</v>
      </c>
      <c r="D29" s="113">
        <f>SUM(D18:D28)</f>
        <v>0</v>
      </c>
      <c r="G29" s="63"/>
      <c r="BD29" s="72"/>
      <c r="BE29" s="72"/>
      <c r="BF29" s="72"/>
      <c r="BG29" s="72"/>
      <c r="BH29" s="72"/>
      <c r="BI29" s="72"/>
      <c r="BJ29" s="72"/>
      <c r="BK29" s="72"/>
    </row>
    <row r="30" spans="1:63" ht="15.75" customHeight="1" x14ac:dyDescent="0.25">
      <c r="A30" s="138">
        <v>11</v>
      </c>
      <c r="B30" s="141" t="s">
        <v>217</v>
      </c>
      <c r="C30" s="57" t="s">
        <v>88</v>
      </c>
      <c r="D30" s="62"/>
      <c r="G30" s="63" t="str">
        <f>IF(D30="", "Q11. Choose key partners in development/implementation from pull-down list.","")</f>
        <v>Q11. Choose key partners in development/implementation from pull-down list.</v>
      </c>
      <c r="BD30" s="72"/>
      <c r="BE30" s="72"/>
      <c r="BF30" s="72"/>
      <c r="BG30" s="72"/>
      <c r="BH30" s="72"/>
      <c r="BI30" s="72"/>
      <c r="BJ30" s="72"/>
      <c r="BK30" s="72"/>
    </row>
    <row r="31" spans="1:63" x14ac:dyDescent="0.25">
      <c r="A31" s="139"/>
      <c r="B31" s="142"/>
      <c r="C31" s="57" t="s">
        <v>89</v>
      </c>
      <c r="D31" s="62"/>
      <c r="G31" s="63"/>
      <c r="BD31" s="72"/>
      <c r="BE31" s="72"/>
      <c r="BF31" s="72"/>
      <c r="BG31" s="72"/>
      <c r="BH31" s="72"/>
      <c r="BI31" s="72"/>
      <c r="BJ31" s="72"/>
      <c r="BK31" s="72"/>
    </row>
    <row r="32" spans="1:63" x14ac:dyDescent="0.25">
      <c r="A32" s="139"/>
      <c r="B32" s="142"/>
      <c r="C32" s="57" t="s">
        <v>89</v>
      </c>
      <c r="D32" s="62"/>
      <c r="G32" s="63"/>
      <c r="BD32" s="72"/>
      <c r="BE32" s="72"/>
      <c r="BF32" s="72"/>
      <c r="BG32" s="72"/>
      <c r="BH32" s="72"/>
      <c r="BI32" s="72"/>
      <c r="BJ32" s="72"/>
      <c r="BK32" s="72"/>
    </row>
    <row r="33" spans="1:65" x14ac:dyDescent="0.25">
      <c r="A33" s="140"/>
      <c r="B33" s="143"/>
      <c r="C33" s="57" t="s">
        <v>170</v>
      </c>
      <c r="D33" s="78"/>
      <c r="G33" s="63"/>
    </row>
    <row r="34" spans="1:65" x14ac:dyDescent="0.25">
      <c r="A34" s="138">
        <v>12</v>
      </c>
      <c r="B34" s="141" t="s">
        <v>218</v>
      </c>
      <c r="C34" s="57" t="s">
        <v>88</v>
      </c>
      <c r="D34" s="62"/>
      <c r="G34" s="63" t="str">
        <f>IF(D34="", "Q12. Choose links to infrastructure/initiatives from pull-down list.","")</f>
        <v>Q12. Choose links to infrastructure/initiatives from pull-down list.</v>
      </c>
    </row>
    <row r="35" spans="1:65" x14ac:dyDescent="0.25">
      <c r="A35" s="139"/>
      <c r="B35" s="142"/>
      <c r="C35" s="57" t="s">
        <v>89</v>
      </c>
      <c r="D35" s="62"/>
      <c r="G35" s="63"/>
    </row>
    <row r="36" spans="1:65" x14ac:dyDescent="0.25">
      <c r="A36" s="139"/>
      <c r="B36" s="142"/>
      <c r="C36" s="57" t="s">
        <v>89</v>
      </c>
      <c r="D36" s="62"/>
      <c r="G36" s="63"/>
    </row>
    <row r="37" spans="1:65" ht="31.5" x14ac:dyDescent="0.25">
      <c r="A37" s="140"/>
      <c r="B37" s="143"/>
      <c r="C37" s="57" t="s">
        <v>216</v>
      </c>
      <c r="D37" s="78"/>
      <c r="G37" s="63"/>
    </row>
    <row r="38" spans="1:65" s="27" customFormat="1" ht="36.75" customHeight="1" x14ac:dyDescent="0.25">
      <c r="A38" s="138">
        <v>13</v>
      </c>
      <c r="B38" s="141" t="s">
        <v>210</v>
      </c>
      <c r="C38" s="67" t="s">
        <v>133</v>
      </c>
      <c r="D38" s="135"/>
      <c r="G38" s="131" t="str">
        <f>IF(D38="", "Q13. At least one metric series must be completed.","")</f>
        <v>Q13. At least one metric series must be completed.</v>
      </c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125"/>
      <c r="BM38" s="124"/>
    </row>
    <row r="39" spans="1:65" s="27" customFormat="1" ht="36.75" customHeight="1" x14ac:dyDescent="0.25">
      <c r="A39" s="139"/>
      <c r="B39" s="142"/>
      <c r="C39" s="67" t="s">
        <v>134</v>
      </c>
      <c r="D39" s="135"/>
      <c r="G39" s="131" t="str">
        <f>IF(D39="", "Q13. At least one metric series must be completed.","")</f>
        <v>Q13. At least one metric series must be completed.</v>
      </c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125"/>
      <c r="BM39" s="124"/>
    </row>
    <row r="40" spans="1:65" s="27" customFormat="1" ht="32.25" customHeight="1" x14ac:dyDescent="0.25">
      <c r="A40" s="139"/>
      <c r="B40" s="142"/>
      <c r="C40" s="27" t="s">
        <v>202</v>
      </c>
      <c r="D40" s="135"/>
      <c r="G40" s="131" t="str">
        <f>IF(D40="", "Q13. At least one metric series must be completed.","")</f>
        <v>Q13. At least one metric series must be completed.</v>
      </c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125"/>
      <c r="BM40" s="124"/>
    </row>
    <row r="41" spans="1:65" s="27" customFormat="1" ht="33.75" customHeight="1" x14ac:dyDescent="0.25">
      <c r="A41" s="139"/>
      <c r="B41" s="142"/>
      <c r="C41" s="88" t="s">
        <v>162</v>
      </c>
      <c r="D41" s="135"/>
      <c r="G41" s="131" t="str">
        <f>IF(D41="", "Q13. At least one metric series must be completed.","")</f>
        <v>Q13. At least one metric series must be completed.</v>
      </c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125"/>
      <c r="BM41" s="124"/>
    </row>
    <row r="42" spans="1:65" s="27" customFormat="1" ht="33.75" customHeight="1" x14ac:dyDescent="0.25">
      <c r="A42" s="139"/>
      <c r="B42" s="142"/>
      <c r="C42" s="88" t="s">
        <v>203</v>
      </c>
      <c r="D42" s="135"/>
      <c r="G42" s="131" t="str">
        <f t="shared" ref="G42:G43" si="0">IF(D42="", "Q13. At least one metric series must be completed.","")</f>
        <v>Q13. At least one metric series must be completed.</v>
      </c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125"/>
      <c r="BM42" s="124"/>
    </row>
    <row r="43" spans="1:65" s="27" customFormat="1" ht="33.75" customHeight="1" x14ac:dyDescent="0.25">
      <c r="A43" s="139"/>
      <c r="B43" s="142"/>
      <c r="C43" s="88" t="s">
        <v>204</v>
      </c>
      <c r="D43" s="135"/>
      <c r="G43" s="131" t="str">
        <f t="shared" si="0"/>
        <v>Q13. At least one metric series must be completed.</v>
      </c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125"/>
      <c r="BM43" s="124"/>
    </row>
    <row r="44" spans="1:65" s="27" customFormat="1" ht="32.25" customHeight="1" x14ac:dyDescent="0.25">
      <c r="A44" s="140"/>
      <c r="B44" s="143"/>
      <c r="C44" s="88" t="s">
        <v>135</v>
      </c>
      <c r="D44" s="135"/>
      <c r="G44" s="131" t="str">
        <f>IF(D44="", "Q13. At least one metric series must be completed.","")</f>
        <v>Q13. At least one metric series must be completed.</v>
      </c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125"/>
      <c r="BM44" s="124"/>
    </row>
    <row r="45" spans="1:65" s="27" customFormat="1" ht="30.75" customHeight="1" x14ac:dyDescent="0.25">
      <c r="A45" s="138" t="s">
        <v>169</v>
      </c>
      <c r="B45" s="141" t="s">
        <v>211</v>
      </c>
      <c r="C45" s="67" t="s">
        <v>133</v>
      </c>
      <c r="D45" s="135"/>
      <c r="G45" s="131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125"/>
      <c r="BM45" s="124"/>
    </row>
    <row r="46" spans="1:65" s="27" customFormat="1" ht="36.75" customHeight="1" x14ac:dyDescent="0.25">
      <c r="A46" s="139"/>
      <c r="B46" s="142"/>
      <c r="C46" s="67" t="s">
        <v>134</v>
      </c>
      <c r="D46" s="135"/>
      <c r="G46" s="131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L46" s="125"/>
      <c r="BM46" s="124"/>
    </row>
    <row r="47" spans="1:65" s="27" customFormat="1" ht="32.25" customHeight="1" x14ac:dyDescent="0.25">
      <c r="A47" s="139"/>
      <c r="B47" s="142"/>
      <c r="C47" s="27" t="s">
        <v>202</v>
      </c>
      <c r="D47" s="135"/>
      <c r="G47" s="131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125"/>
      <c r="BM47" s="124"/>
    </row>
    <row r="48" spans="1:65" s="27" customFormat="1" ht="33.75" customHeight="1" x14ac:dyDescent="0.25">
      <c r="A48" s="139"/>
      <c r="B48" s="142"/>
      <c r="C48" s="88" t="s">
        <v>162</v>
      </c>
      <c r="D48" s="135"/>
      <c r="G48" s="131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125"/>
      <c r="BM48" s="124"/>
    </row>
    <row r="49" spans="1:65" s="27" customFormat="1" ht="33.75" customHeight="1" x14ac:dyDescent="0.25">
      <c r="A49" s="139"/>
      <c r="B49" s="142"/>
      <c r="C49" s="88" t="s">
        <v>203</v>
      </c>
      <c r="D49" s="135"/>
      <c r="G49" s="131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125"/>
      <c r="BM49" s="124"/>
    </row>
    <row r="50" spans="1:65" s="27" customFormat="1" ht="33.75" customHeight="1" x14ac:dyDescent="0.25">
      <c r="A50" s="139"/>
      <c r="B50" s="142"/>
      <c r="C50" s="88" t="s">
        <v>204</v>
      </c>
      <c r="D50" s="135"/>
      <c r="G50" s="131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125"/>
      <c r="BM50" s="124"/>
    </row>
    <row r="51" spans="1:65" s="27" customFormat="1" ht="32.25" customHeight="1" x14ac:dyDescent="0.25">
      <c r="A51" s="140"/>
      <c r="B51" s="143"/>
      <c r="C51" s="88" t="s">
        <v>135</v>
      </c>
      <c r="D51" s="135"/>
      <c r="G51" s="131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125"/>
      <c r="BM51" s="124"/>
    </row>
    <row r="52" spans="1:65" ht="15.75" customHeight="1" x14ac:dyDescent="0.25">
      <c r="A52" s="138">
        <v>14</v>
      </c>
      <c r="B52" s="141" t="s">
        <v>200</v>
      </c>
      <c r="C52" s="149" t="s">
        <v>70</v>
      </c>
      <c r="D52" s="62"/>
      <c r="G52" s="63" t="str">
        <f>IF(D52="", "Q14. Choose key metrics impacted by the investment from pull-down list.","")</f>
        <v>Q14. Choose key metrics impacted by the investment from pull-down list.</v>
      </c>
    </row>
    <row r="53" spans="1:65" x14ac:dyDescent="0.25">
      <c r="A53" s="139"/>
      <c r="B53" s="142"/>
      <c r="C53" s="150"/>
      <c r="D53" s="62"/>
      <c r="G53" s="92"/>
      <c r="AZ53" s="72"/>
      <c r="BA53" s="72"/>
      <c r="BB53" s="72"/>
      <c r="BC53" s="72"/>
      <c r="BD53" s="72"/>
      <c r="BE53" s="72"/>
      <c r="BF53" s="72"/>
      <c r="BG53" s="72"/>
      <c r="BH53" s="72"/>
      <c r="BI53" s="72"/>
      <c r="BJ53" s="72"/>
      <c r="BK53" s="72"/>
    </row>
    <row r="54" spans="1:65" x14ac:dyDescent="0.25">
      <c r="A54" s="139"/>
      <c r="B54" s="142"/>
      <c r="C54" s="150"/>
      <c r="D54" s="62"/>
      <c r="G54" s="92"/>
      <c r="AZ54" s="72"/>
      <c r="BA54" s="72"/>
      <c r="BB54" s="72"/>
      <c r="BC54" s="72"/>
      <c r="BD54" s="72"/>
      <c r="BE54" s="72"/>
      <c r="BF54" s="72"/>
      <c r="BG54" s="72"/>
      <c r="BH54" s="72"/>
      <c r="BI54" s="72"/>
      <c r="BJ54" s="72"/>
      <c r="BK54" s="72"/>
    </row>
    <row r="55" spans="1:65" x14ac:dyDescent="0.25">
      <c r="A55" s="139"/>
      <c r="B55" s="142"/>
      <c r="C55" s="150"/>
      <c r="D55" s="62"/>
      <c r="G55" s="92"/>
      <c r="AZ55" s="72"/>
      <c r="BA55" s="72"/>
      <c r="BB55" s="72"/>
      <c r="BC55" s="72"/>
      <c r="BD55" s="72"/>
      <c r="BE55" s="72"/>
      <c r="BF55" s="72"/>
      <c r="BG55" s="72"/>
      <c r="BH55" s="72"/>
      <c r="BI55" s="72"/>
      <c r="BJ55" s="72"/>
      <c r="BK55" s="72"/>
    </row>
    <row r="56" spans="1:65" x14ac:dyDescent="0.25">
      <c r="A56" s="139"/>
      <c r="B56" s="142"/>
      <c r="C56" s="150"/>
      <c r="D56" s="62"/>
      <c r="G56" s="9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72"/>
      <c r="BK56" s="72"/>
    </row>
    <row r="57" spans="1:65" x14ac:dyDescent="0.25">
      <c r="A57" s="139"/>
      <c r="B57" s="142"/>
      <c r="C57" s="150"/>
      <c r="D57" s="62"/>
      <c r="G57" s="9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72"/>
      <c r="BK57" s="72"/>
    </row>
    <row r="58" spans="1:65" x14ac:dyDescent="0.25">
      <c r="A58" s="139"/>
      <c r="B58" s="142"/>
      <c r="C58" s="151"/>
      <c r="D58" s="62"/>
      <c r="G58" s="92"/>
      <c r="AZ58" s="72"/>
      <c r="BA58" s="72"/>
      <c r="BB58" s="72"/>
      <c r="BC58" s="72"/>
      <c r="BD58" s="72"/>
      <c r="BE58" s="72"/>
      <c r="BF58" s="72"/>
      <c r="BG58" s="72"/>
      <c r="BH58" s="72"/>
      <c r="BI58" s="72"/>
      <c r="BJ58" s="72"/>
      <c r="BK58" s="72"/>
    </row>
    <row r="59" spans="1:65" ht="47.25" x14ac:dyDescent="0.25">
      <c r="A59" s="140"/>
      <c r="B59" s="143"/>
      <c r="C59" s="57" t="s">
        <v>199</v>
      </c>
      <c r="D59" s="78"/>
      <c r="G59" s="92"/>
      <c r="AZ59" s="72"/>
      <c r="BA59" s="72"/>
      <c r="BB59" s="72"/>
      <c r="BC59" s="72"/>
      <c r="BD59" s="72"/>
      <c r="BE59" s="72"/>
      <c r="BF59" s="72"/>
      <c r="BG59" s="72"/>
      <c r="BH59" s="72"/>
      <c r="BI59" s="72"/>
      <c r="BJ59" s="72"/>
      <c r="BK59" s="72"/>
    </row>
    <row r="60" spans="1:65" ht="31.5" x14ac:dyDescent="0.25">
      <c r="A60" s="95">
        <v>15</v>
      </c>
      <c r="B60" s="96" t="s">
        <v>186</v>
      </c>
      <c r="C60" s="94" t="s">
        <v>222</v>
      </c>
      <c r="D60" s="97"/>
      <c r="G60" s="92" t="str">
        <f>IF(D60&amp;D63="", "Q15. Please calculate the estimated ROI for this investment, using the ROI calculation formula in the Instructions.","")</f>
        <v>Q15. Please calculate the estimated ROI for this investment, using the ROI calculation formula in the Instructions.</v>
      </c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2"/>
      <c r="BK60" s="72"/>
    </row>
    <row r="61" spans="1:65" x14ac:dyDescent="0.25">
      <c r="A61" s="95"/>
      <c r="B61" s="96"/>
      <c r="C61" s="94" t="s">
        <v>223</v>
      </c>
      <c r="D61" s="97"/>
      <c r="G61" s="9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2"/>
      <c r="BK61" s="72"/>
    </row>
    <row r="62" spans="1:65" x14ac:dyDescent="0.25">
      <c r="A62" s="95"/>
      <c r="B62" s="96"/>
      <c r="C62" s="94" t="s">
        <v>224</v>
      </c>
      <c r="D62" s="97"/>
      <c r="G62" s="92"/>
      <c r="AZ62" s="72"/>
      <c r="BA62" s="72"/>
      <c r="BB62" s="72"/>
      <c r="BC62" s="72"/>
      <c r="BD62" s="72"/>
      <c r="BE62" s="72"/>
      <c r="BF62" s="72"/>
      <c r="BG62" s="72"/>
      <c r="BH62" s="72"/>
      <c r="BI62" s="72"/>
      <c r="BJ62" s="72"/>
      <c r="BK62" s="72"/>
    </row>
    <row r="63" spans="1:65" x14ac:dyDescent="0.25">
      <c r="A63" s="95" t="s">
        <v>226</v>
      </c>
      <c r="B63" s="96"/>
      <c r="C63" s="94" t="s">
        <v>225</v>
      </c>
      <c r="D63" s="97"/>
      <c r="G63" s="92" t="str">
        <f>IF(D60&amp;D61&amp;D62&amp;D63="", "Q15a. Please explain why ROI cannot be calculated for this investment.","")</f>
        <v>Q15a. Please explain why ROI cannot be calculated for this investment.</v>
      </c>
      <c r="AZ63" s="72"/>
      <c r="BA63" s="72"/>
      <c r="BB63" s="72"/>
      <c r="BC63" s="72"/>
      <c r="BD63" s="72"/>
      <c r="BE63" s="72"/>
      <c r="BF63" s="72"/>
      <c r="BG63" s="72"/>
      <c r="BH63" s="72"/>
      <c r="BI63" s="72"/>
      <c r="BJ63" s="72"/>
      <c r="BK63" s="72"/>
    </row>
    <row r="64" spans="1:65" ht="31.5" x14ac:dyDescent="0.25">
      <c r="A64" s="95">
        <v>16</v>
      </c>
      <c r="B64" s="96" t="s">
        <v>228</v>
      </c>
      <c r="C64" s="94" t="s">
        <v>227</v>
      </c>
      <c r="D64" s="62"/>
      <c r="G64" s="92" t="str">
        <f>IF(D64="", "Q16. Please indicate likely impact on Non-Hospital Service Costs.","")</f>
        <v>Q16. Please indicate likely impact on Non-Hospital Service Costs.</v>
      </c>
    </row>
    <row r="65" spans="1:63" ht="31.5" x14ac:dyDescent="0.25">
      <c r="A65" s="95">
        <v>17</v>
      </c>
      <c r="B65" s="96" t="s">
        <v>187</v>
      </c>
      <c r="C65" s="94" t="s">
        <v>188</v>
      </c>
      <c r="D65" s="58"/>
      <c r="G65" s="92"/>
      <c r="AZ65" s="72"/>
      <c r="BA65" s="72"/>
      <c r="BB65" s="72"/>
      <c r="BC65" s="72"/>
      <c r="BD65" s="72"/>
      <c r="BE65" s="72"/>
      <c r="BF65" s="72"/>
      <c r="BG65" s="72"/>
      <c r="BH65" s="72"/>
      <c r="BI65" s="72"/>
      <c r="BJ65" s="72"/>
      <c r="BK65" s="72"/>
    </row>
    <row r="69" spans="1:63" x14ac:dyDescent="0.25">
      <c r="G69" s="26"/>
      <c r="AZ69" s="72"/>
      <c r="BA69" s="72"/>
      <c r="BB69" s="72"/>
      <c r="BC69" s="72"/>
      <c r="BD69" s="72"/>
      <c r="BE69" s="72"/>
      <c r="BF69" s="72"/>
      <c r="BG69" s="72"/>
      <c r="BH69" s="72"/>
      <c r="BI69" s="72"/>
      <c r="BJ69" s="72"/>
      <c r="BK69" s="72"/>
    </row>
  </sheetData>
  <sheetProtection algorithmName="SHA-512" hashValue="bNXlw+sKjaFMvZfDw4OwgQLczyCdCX58gvnVO+6uZoHYU0Le6pOL5tu5h3M8Rk9KvC4igdou+VCYUllfu8XT+w==" saltValue="XvyogK/qWwvLX0oEW32fLg==" spinCount="100000" sheet="1" objects="1" scenarios="1" selectLockedCells="1"/>
  <mergeCells count="18">
    <mergeCell ref="A18:A28"/>
    <mergeCell ref="B18:B28"/>
    <mergeCell ref="F1:G1"/>
    <mergeCell ref="A7:A9"/>
    <mergeCell ref="B7:B9"/>
    <mergeCell ref="A11:A13"/>
    <mergeCell ref="B11:B13"/>
    <mergeCell ref="A30:A33"/>
    <mergeCell ref="B30:B33"/>
    <mergeCell ref="A34:A37"/>
    <mergeCell ref="B34:B37"/>
    <mergeCell ref="A38:A44"/>
    <mergeCell ref="B38:B44"/>
    <mergeCell ref="A45:A51"/>
    <mergeCell ref="B45:B51"/>
    <mergeCell ref="A52:A59"/>
    <mergeCell ref="B52:B59"/>
    <mergeCell ref="C52:C58"/>
  </mergeCells>
  <conditionalFormatting sqref="D5:D6">
    <cfRule type="cellIs" dxfId="54" priority="26" operator="equal">
      <formula>0</formula>
    </cfRule>
  </conditionalFormatting>
  <conditionalFormatting sqref="D14">
    <cfRule type="containsBlanks" dxfId="53" priority="24">
      <formula>LEN(TRIM(D14))=0</formula>
    </cfRule>
  </conditionalFormatting>
  <conditionalFormatting sqref="D52">
    <cfRule type="containsBlanks" dxfId="52" priority="22">
      <formula>LEN(TRIM(D52))=0</formula>
    </cfRule>
  </conditionalFormatting>
  <conditionalFormatting sqref="D11:D13">
    <cfRule type="containsBlanks" dxfId="51" priority="25">
      <formula>LEN(TRIM(D11))=0</formula>
    </cfRule>
  </conditionalFormatting>
  <conditionalFormatting sqref="D15 D65">
    <cfRule type="containsBlanks" dxfId="50" priority="23">
      <formula>LEN(TRIM(D15))=0</formula>
    </cfRule>
  </conditionalFormatting>
  <conditionalFormatting sqref="D17">
    <cfRule type="containsBlanks" dxfId="49" priority="21">
      <formula>LEN(TRIM(D17))=0</formula>
    </cfRule>
  </conditionalFormatting>
  <conditionalFormatting sqref="D18:D28">
    <cfRule type="containsBlanks" dxfId="48" priority="20">
      <formula>LEN(TRIM(D18))=0</formula>
    </cfRule>
  </conditionalFormatting>
  <conditionalFormatting sqref="D16">
    <cfRule type="cellIs" dxfId="47" priority="14" stopIfTrue="1" operator="greaterThan">
      <formula>$D$15</formula>
    </cfRule>
    <cfRule type="containsBlanks" dxfId="46" priority="19">
      <formula>LEN(TRIM(D16))=0</formula>
    </cfRule>
  </conditionalFormatting>
  <conditionalFormatting sqref="D3">
    <cfRule type="containsBlanks" dxfId="45" priority="18">
      <formula>LEN(TRIM(D3))=0</formula>
    </cfRule>
  </conditionalFormatting>
  <conditionalFormatting sqref="D7:D9">
    <cfRule type="containsBlanks" dxfId="44" priority="17">
      <formula>LEN(TRIM(D7))=0</formula>
    </cfRule>
  </conditionalFormatting>
  <conditionalFormatting sqref="F1">
    <cfRule type="cellIs" dxfId="43" priority="16" operator="equal">
      <formula>"You still have questions to answer. See below."</formula>
    </cfRule>
  </conditionalFormatting>
  <conditionalFormatting sqref="D59">
    <cfRule type="containsBlanks" dxfId="42" priority="13">
      <formula>LEN(TRIM(D59))=0</formula>
    </cfRule>
  </conditionalFormatting>
  <conditionalFormatting sqref="D30">
    <cfRule type="containsBlanks" dxfId="41" priority="12">
      <formula>LEN(TRIM(D30))=0</formula>
    </cfRule>
  </conditionalFormatting>
  <conditionalFormatting sqref="D33">
    <cfRule type="containsBlanks" dxfId="40" priority="11">
      <formula>LEN(TRIM(D33))=0</formula>
    </cfRule>
  </conditionalFormatting>
  <conditionalFormatting sqref="D34">
    <cfRule type="containsBlanks" dxfId="39" priority="10">
      <formula>LEN(TRIM(D34))=0</formula>
    </cfRule>
  </conditionalFormatting>
  <conditionalFormatting sqref="D37">
    <cfRule type="containsBlanks" dxfId="38" priority="9">
      <formula>LEN(TRIM(D37))=0</formula>
    </cfRule>
  </conditionalFormatting>
  <conditionalFormatting sqref="D38:D44">
    <cfRule type="containsBlanks" dxfId="37" priority="8">
      <formula>LEN(TRIM(D38))=0</formula>
    </cfRule>
  </conditionalFormatting>
  <conditionalFormatting sqref="D45:D51">
    <cfRule type="containsBlanks" dxfId="36" priority="7">
      <formula>LEN(TRIM(D45))=0</formula>
    </cfRule>
  </conditionalFormatting>
  <conditionalFormatting sqref="D4">
    <cfRule type="cellIs" dxfId="35" priority="6" operator="equal">
      <formula>0</formula>
    </cfRule>
  </conditionalFormatting>
  <conditionalFormatting sqref="D31:D32">
    <cfRule type="containsBlanks" dxfId="34" priority="5">
      <formula>LEN(TRIM(D31))=0</formula>
    </cfRule>
  </conditionalFormatting>
  <conditionalFormatting sqref="D35:D36">
    <cfRule type="containsBlanks" dxfId="33" priority="4">
      <formula>LEN(TRIM(D35))=0</formula>
    </cfRule>
  </conditionalFormatting>
  <conditionalFormatting sqref="D53:D58">
    <cfRule type="containsBlanks" dxfId="32" priority="3">
      <formula>LEN(TRIM(D53))=0</formula>
    </cfRule>
  </conditionalFormatting>
  <conditionalFormatting sqref="D64">
    <cfRule type="containsBlanks" dxfId="31" priority="2">
      <formula>LEN(TRIM(D64))=0</formula>
    </cfRule>
  </conditionalFormatting>
  <conditionalFormatting sqref="D10">
    <cfRule type="containsBlanks" dxfId="30" priority="1">
      <formula>LEN(TRIM(D10))=0</formula>
    </cfRule>
  </conditionalFormatting>
  <dataValidations count="9">
    <dataValidation type="list" allowBlank="1" showInputMessage="1" showErrorMessage="1" sqref="D64">
      <formula1>$BM$4:$BM$7</formula1>
    </dataValidation>
    <dataValidation type="list" allowBlank="1" showInputMessage="1" showErrorMessage="1" sqref="D52:D58">
      <formula1>$BK$5:$BK$20</formula1>
    </dataValidation>
    <dataValidation type="list" allowBlank="1" showInputMessage="1" showErrorMessage="1" sqref="D34:D36">
      <formula1>$BI$5:$BI$20</formula1>
    </dataValidation>
    <dataValidation type="list" allowBlank="1" showInputMessage="1" showErrorMessage="1" sqref="D30:D32">
      <formula1>$BG$5:$BG$20</formula1>
    </dataValidation>
    <dataValidation type="list" allowBlank="1" showInputMessage="1" showErrorMessage="1" errorTitle="Target Patient Population" error="Select up to 3 categories if more than 1 category applies.  Rate in order of importance, with 1 being the most relevant and 3 the least." sqref="D11:D13">
      <formula1>$BC$5:$BC$20</formula1>
    </dataValidation>
    <dataValidation type="list" errorStyle="information" allowBlank="1" showInputMessage="1" errorTitle="Investment Category" error="Select the best category match for this investment. " sqref="D7:D9">
      <formula1>$BA$5:$BA$20</formula1>
    </dataValidation>
    <dataValidation type="list" allowBlank="1" showInputMessage="1" showErrorMessage="1" errorTitle="Target Payers" error="Select the category which best applies." sqref="D14">
      <formula1>$BE$5:$BE$20</formula1>
    </dataValidation>
    <dataValidation type="date" errorStyle="information" operator="greaterThan" allowBlank="1" showInputMessage="1" showErrorMessage="1" errorTitle="Start Date Too Early" error="The start date you have entered is before FY14. " sqref="D17">
      <formula1>41820</formula1>
    </dataValidation>
    <dataValidation type="whole" operator="lessThan" allowBlank="1" showInputMessage="1" showErrorMessage="1" errorTitle="Total Costs" error="Total costs are included in total expenses." sqref="D16">
      <formula1>D15</formula1>
    </dataValidation>
  </dataValidations>
  <pageMargins left="0.25" right="0.25" top="1" bottom="0.5" header="0.3" footer="0.3"/>
  <pageSetup scale="68" fitToHeight="0" orientation="portrait" horizontalDpi="4294967293" r:id="rId1"/>
  <headerFooter>
    <oddHeader>&amp;L&amp;G&amp;C&amp;"-,Bold Italic"&amp;20HSCRC Investment Report</oddHeader>
    <oddFooter>&amp;L&amp;D &amp;T&amp;CPage &amp;P&amp;R&amp;F</oddFooter>
  </headerFooter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" operator="containsText" id="{760AA964-0780-4DB7-8B4D-3A452FF6E0FC}">
            <xm:f>NOT(ISERROR(SEARCH("Congratulations, You are done!",F1)))</xm:f>
            <xm:f>"Congratulations, You are done!"</xm:f>
            <x14:dxf>
              <font>
                <b/>
                <i val="0"/>
                <color theme="0"/>
              </font>
              <fill>
                <patternFill>
                  <bgColor rgb="FF00B050"/>
                </patternFill>
              </fill>
            </x14:dxf>
          </x14:cfRule>
          <xm:sqref>F1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69"/>
  <sheetViews>
    <sheetView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1" sqref="D1"/>
    </sheetView>
  </sheetViews>
  <sheetFormatPr defaultColWidth="9.140625" defaultRowHeight="15.75" x14ac:dyDescent="0.25"/>
  <cols>
    <col min="1" max="1" width="4.42578125" style="68" bestFit="1" customWidth="1"/>
    <col min="2" max="2" width="37.85546875" style="59" customWidth="1"/>
    <col min="3" max="3" width="57.7109375" style="63" customWidth="1"/>
    <col min="4" max="4" width="49.28515625" style="69" customWidth="1"/>
    <col min="5" max="5" width="5.140625" style="26" customWidth="1"/>
    <col min="6" max="6" width="4.7109375" style="26" customWidth="1"/>
    <col min="7" max="7" width="76" style="59" bestFit="1" customWidth="1"/>
    <col min="8" max="8" width="28.5703125" style="26" customWidth="1"/>
    <col min="9" max="9" width="22.42578125" style="26" customWidth="1"/>
    <col min="10" max="51" width="9.140625" style="26"/>
    <col min="52" max="52" width="9.140625" style="71"/>
    <col min="53" max="53" width="45.42578125" style="71" bestFit="1" customWidth="1"/>
    <col min="54" max="54" width="3.7109375" style="71" customWidth="1"/>
    <col min="55" max="55" width="31.85546875" style="71" bestFit="1" customWidth="1"/>
    <col min="56" max="56" width="4" style="71" customWidth="1"/>
    <col min="57" max="57" width="24.140625" style="71" customWidth="1"/>
    <col min="58" max="58" width="4.42578125" style="71" customWidth="1"/>
    <col min="59" max="59" width="24.140625" style="71" customWidth="1"/>
    <col min="60" max="60" width="4" style="71" customWidth="1"/>
    <col min="61" max="61" width="24.140625" style="71" customWidth="1"/>
    <col min="62" max="62" width="3.85546875" style="71" customWidth="1"/>
    <col min="63" max="63" width="35.7109375" style="71" customWidth="1"/>
    <col min="64" max="64" width="4" style="72" customWidth="1"/>
    <col min="65" max="65" width="34.7109375" style="124" customWidth="1"/>
    <col min="66" max="66" width="23.28515625" style="26" customWidth="1"/>
    <col min="67" max="16384" width="9.140625" style="26"/>
  </cols>
  <sheetData>
    <row r="1" spans="1:65" ht="18.75" x14ac:dyDescent="0.25">
      <c r="A1" s="51"/>
      <c r="B1" s="52" t="s">
        <v>8</v>
      </c>
      <c r="C1" s="53" t="s">
        <v>25</v>
      </c>
      <c r="D1" s="54" t="s">
        <v>67</v>
      </c>
      <c r="F1" s="144" t="str">
        <f ca="1">IF(G2&amp;G3&amp;G7&amp;G11&amp;G14&amp;G15&amp;G17&amp;G18&amp;G30&amp;G34&amp;G38&amp;G39&amp;G40&amp;G41&amp;G44&amp;G52&amp;G60&amp;G63&amp;G64="","Congratulations, You are done!","You still have questions to answer. See below.")</f>
        <v>You still have questions to answer. See below.</v>
      </c>
      <c r="G1" s="144"/>
      <c r="H1" s="26">
        <f ca="1">FIND("]",I1)</f>
        <v>147</v>
      </c>
      <c r="I1" s="26" t="str">
        <f ca="1">CELL("filename",A1)</f>
        <v>S:\Waiver Modeling\Transformation-RFP Reports\GBR Infrastructure\GBR Infrastructure-Investment Reporting\Template Update 2016\[Template FINAL.xlsx]10</v>
      </c>
    </row>
    <row r="2" spans="1:65" s="27" customFormat="1" x14ac:dyDescent="0.25">
      <c r="A2" s="55">
        <v>1</v>
      </c>
      <c r="B2" s="133" t="s">
        <v>62</v>
      </c>
      <c r="C2" s="57" t="s">
        <v>78</v>
      </c>
      <c r="D2" s="112" t="str">
        <f ca="1">IF(RIGHT(I1,LEN(I1)-H1)="By-Investment Reporting Blank","",RIGHT(I1,LEN(I1)-H1))</f>
        <v>10</v>
      </c>
      <c r="G2" s="63" t="str">
        <f ca="1">IF(ISERROR(VALUE(D2)), "Q1. The worksheet tab must be anumber between 1 and 100.","")</f>
        <v/>
      </c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125"/>
      <c r="BM2" s="124"/>
    </row>
    <row r="3" spans="1:65" x14ac:dyDescent="0.25">
      <c r="A3" s="55" t="s">
        <v>61</v>
      </c>
      <c r="B3" s="133" t="s">
        <v>63</v>
      </c>
      <c r="C3" s="57" t="s">
        <v>64</v>
      </c>
      <c r="D3" s="58"/>
      <c r="G3" s="63" t="str">
        <f>IF(D3=0, "Q1a. Provide a title for each investment reported.","")</f>
        <v>Q1a. Provide a title for each investment reported.</v>
      </c>
      <c r="AZ3" s="74">
        <v>0</v>
      </c>
      <c r="BA3" s="75" t="s">
        <v>65</v>
      </c>
      <c r="BC3" s="75" t="s">
        <v>66</v>
      </c>
      <c r="BE3" s="75" t="s">
        <v>68</v>
      </c>
      <c r="BF3" s="75"/>
      <c r="BG3" s="75" t="s">
        <v>128</v>
      </c>
      <c r="BH3" s="75"/>
      <c r="BI3" s="75" t="s">
        <v>132</v>
      </c>
      <c r="BK3" s="75" t="s">
        <v>69</v>
      </c>
      <c r="BM3" s="126" t="s">
        <v>205</v>
      </c>
    </row>
    <row r="4" spans="1:65" ht="31.5" x14ac:dyDescent="0.25">
      <c r="A4" s="55" t="s">
        <v>161</v>
      </c>
      <c r="B4" s="133" t="s">
        <v>197</v>
      </c>
      <c r="C4" s="57" t="s">
        <v>136</v>
      </c>
      <c r="D4" s="112" t="str">
        <f>Overview!E4</f>
        <v/>
      </c>
      <c r="G4" s="63"/>
      <c r="AZ4" s="74"/>
      <c r="BA4" s="75"/>
      <c r="BC4" s="75"/>
      <c r="BE4" s="75"/>
      <c r="BF4" s="75"/>
      <c r="BG4" s="75"/>
      <c r="BH4" s="75"/>
      <c r="BI4" s="75"/>
      <c r="BK4" s="75"/>
      <c r="BM4" s="127" t="s">
        <v>209</v>
      </c>
    </row>
    <row r="5" spans="1:65" ht="31.5" x14ac:dyDescent="0.25">
      <c r="A5" s="55">
        <v>2</v>
      </c>
      <c r="B5" s="133" t="s">
        <v>52</v>
      </c>
      <c r="C5" s="57" t="s">
        <v>136</v>
      </c>
      <c r="D5" s="112">
        <f>Overview!B1</f>
        <v>0</v>
      </c>
      <c r="G5" s="129"/>
      <c r="AZ5" s="71">
        <v>1</v>
      </c>
      <c r="BA5" s="76" t="str">
        <f>'Dropdown Contents'!I4</f>
        <v>ACO, PCMH, or formal Shared Savings Program</v>
      </c>
      <c r="BC5" s="76" t="str">
        <f>'Dropdown Contents'!K4</f>
        <v>Complex, High Needs Patients</v>
      </c>
      <c r="BE5" s="76" t="str">
        <f>'Dropdown Contents'!M4</f>
        <v>All Payers</v>
      </c>
      <c r="BF5" s="76"/>
      <c r="BG5" s="76" t="str">
        <f>'Dropdown Contents'!O4</f>
        <v>Behavioral Health Organization (owned by hospital/health system)</v>
      </c>
      <c r="BH5" s="76"/>
      <c r="BI5" s="76" t="str">
        <f>'Dropdown Contents'!Q4</f>
        <v>CRISP</v>
      </c>
      <c r="BK5" s="76" t="str">
        <f>'Dropdown Contents'!S4</f>
        <v>Total Hospital Admissions</v>
      </c>
      <c r="BM5" s="127" t="s">
        <v>208</v>
      </c>
    </row>
    <row r="6" spans="1:65" ht="31.5" x14ac:dyDescent="0.25">
      <c r="A6" s="55" t="s">
        <v>53</v>
      </c>
      <c r="B6" s="133" t="s">
        <v>7</v>
      </c>
      <c r="C6" s="57" t="s">
        <v>136</v>
      </c>
      <c r="D6" s="112" t="str">
        <f>Overview!B2</f>
        <v/>
      </c>
      <c r="G6" s="129"/>
      <c r="AZ6" s="71">
        <v>2</v>
      </c>
      <c r="BA6" s="76" t="str">
        <f>'Dropdown Contents'!I5</f>
        <v>Additional Physicians in Unregulated Space</v>
      </c>
      <c r="BC6" s="76" t="str">
        <f>'Dropdown Contents'!K5</f>
        <v>ED Patients</v>
      </c>
      <c r="BE6" s="76" t="str">
        <f>'Dropdown Contents'!M5</f>
        <v>Dually Eligible Patients</v>
      </c>
      <c r="BF6" s="76"/>
      <c r="BG6" s="76" t="str">
        <f>'Dropdown Contents'!O5</f>
        <v>Behavioral Health Organization (independent of hospital/health system)</v>
      </c>
      <c r="BH6" s="76"/>
      <c r="BI6" s="76" t="str">
        <f>'Dropdown Contents'!Q5</f>
        <v>Departments of Aging</v>
      </c>
      <c r="BK6" s="76" t="str">
        <f>'Dropdown Contents'!S5</f>
        <v>ED Visits</v>
      </c>
      <c r="BM6" s="127" t="s">
        <v>207</v>
      </c>
    </row>
    <row r="7" spans="1:65" ht="18" customHeight="1" x14ac:dyDescent="0.25">
      <c r="A7" s="146">
        <v>3</v>
      </c>
      <c r="B7" s="141" t="s">
        <v>65</v>
      </c>
      <c r="C7" s="57" t="s">
        <v>88</v>
      </c>
      <c r="D7" s="60"/>
      <c r="G7" s="63" t="str">
        <f>IF(D7=0, "Q3. Choose up to 3 applicable categories from pull-down list.","")</f>
        <v>Q3. Choose up to 3 applicable categories from pull-down list.</v>
      </c>
      <c r="AZ7" s="71">
        <v>3</v>
      </c>
      <c r="BA7" s="76" t="str">
        <f>'Dropdown Contents'!I6</f>
        <v>Community-Based Care Coordination</v>
      </c>
      <c r="BC7" s="76" t="str">
        <f>'Dropdown Contents'!K6</f>
        <v xml:space="preserve">Hospitalized Patients </v>
      </c>
      <c r="BE7" s="76" t="str">
        <f>'Dropdown Contents'!M6</f>
        <v>Medicaid Patients</v>
      </c>
      <c r="BF7" s="76"/>
      <c r="BG7" s="76" t="str">
        <f>'Dropdown Contents'!O6</f>
        <v>Community-based Care Managers</v>
      </c>
      <c r="BH7" s="76"/>
      <c r="BI7" s="76" t="str">
        <f>'Dropdown Contents'!Q6</f>
        <v>Faith-based Community Organizations</v>
      </c>
      <c r="BK7" s="76" t="str">
        <f>'Dropdown Contents'!S6</f>
        <v>Readmissions</v>
      </c>
      <c r="BM7" s="127" t="s">
        <v>206</v>
      </c>
    </row>
    <row r="8" spans="1:65" ht="18.75" customHeight="1" x14ac:dyDescent="0.25">
      <c r="A8" s="147"/>
      <c r="B8" s="142"/>
      <c r="C8" s="57" t="s">
        <v>89</v>
      </c>
      <c r="D8" s="60"/>
      <c r="G8" s="129"/>
      <c r="BA8" s="76" t="str">
        <f>'Dropdown Contents'!I7</f>
        <v>Consumer Education and Engagement</v>
      </c>
      <c r="BC8" s="76" t="str">
        <f>'Dropdown Contents'!K7</f>
        <v>Patients in Post-Acute Setting  or Long-term Care</v>
      </c>
      <c r="BE8" s="76" t="str">
        <f>'Dropdown Contents'!M7</f>
        <v>Medicare Patients</v>
      </c>
      <c r="BF8" s="76"/>
      <c r="BG8" s="76" t="str">
        <f>'Dropdown Contents'!O7</f>
        <v>Community Health Clinics (owned by hospital/health system)</v>
      </c>
      <c r="BH8" s="76"/>
      <c r="BI8" s="76" t="str">
        <f>'Dropdown Contents'!Q7</f>
        <v>Local Health Departments</v>
      </c>
      <c r="BK8" s="76" t="str">
        <f>'Dropdown Contents'!S7</f>
        <v>Prevention Quality Indicators (PQI)</v>
      </c>
      <c r="BM8" s="126"/>
    </row>
    <row r="9" spans="1:65" ht="20.25" customHeight="1" x14ac:dyDescent="0.25">
      <c r="A9" s="148"/>
      <c r="B9" s="142"/>
      <c r="C9" s="57" t="s">
        <v>89</v>
      </c>
      <c r="D9" s="60"/>
      <c r="G9" s="129"/>
      <c r="BA9" s="76" t="str">
        <f>'Dropdown Contents'!I8</f>
        <v>Disease Management (for Chronic Diseases)</v>
      </c>
      <c r="BC9" s="76" t="str">
        <f>'Dropdown Contents'!K8</f>
        <v>"Rising Risk", Patients with Chronic Conditions</v>
      </c>
      <c r="BE9" s="76" t="str">
        <f>'Dropdown Contents'!M8</f>
        <v>Uninsured/Underinsured Patients</v>
      </c>
      <c r="BG9" s="76" t="str">
        <f>'Dropdown Contents'!O8</f>
        <v>Community Health Clinics (independent of hospital/health system)</v>
      </c>
      <c r="BI9" s="76" t="str">
        <f>'Dropdown Contents'!Q8</f>
        <v>Local Health Improvement Coalitions (LHICs)</v>
      </c>
      <c r="BK9" s="76" t="str">
        <f>'Dropdown Contents'!S8</f>
        <v>Patient Experience (HCAHPS)</v>
      </c>
      <c r="BM9" s="126"/>
    </row>
    <row r="10" spans="1:65" ht="63" customHeight="1" x14ac:dyDescent="0.25">
      <c r="A10" s="55">
        <v>4</v>
      </c>
      <c r="B10" s="133" t="s">
        <v>74</v>
      </c>
      <c r="C10" s="57" t="s">
        <v>163</v>
      </c>
      <c r="D10" s="134"/>
      <c r="G10" s="63" t="str">
        <f>IF(D10=0, "Q4. Include a brief description of the investment, including rationale for investment and primary objective.","")</f>
        <v>Q4. Include a brief description of the investment, including rationale for investment and primary objective.</v>
      </c>
      <c r="BA10" s="76" t="str">
        <f>'Dropdown Contents'!I9</f>
        <v>Hospital Case Management</v>
      </c>
      <c r="BC10" s="76" t="str">
        <f>'Dropdown Contents'!K9</f>
        <v>Other Target Patient Population</v>
      </c>
      <c r="BE10" s="76" t="str">
        <f>'Dropdown Contents'!M9</f>
        <v xml:space="preserve"> </v>
      </c>
      <c r="BG10" s="76" t="str">
        <f>'Dropdown Contents'!O9</f>
        <v>Home Health (owned by hospital/health system)</v>
      </c>
      <c r="BI10" s="76" t="str">
        <f>'Dropdown Contents'!Q9</f>
        <v>Organizations that provide Social Services</v>
      </c>
      <c r="BK10" s="76" t="str">
        <f>'Dropdown Contents'!S9</f>
        <v>Other (Please Specify)</v>
      </c>
      <c r="BM10" s="128"/>
    </row>
    <row r="11" spans="1:65" ht="15.75" customHeight="1" x14ac:dyDescent="0.25">
      <c r="A11" s="138">
        <v>5</v>
      </c>
      <c r="B11" s="141" t="s">
        <v>77</v>
      </c>
      <c r="C11" s="57" t="s">
        <v>88</v>
      </c>
      <c r="D11" s="58"/>
      <c r="G11" s="63" t="str">
        <f>IF(D11=0, "Q5. Choose up to 3 applicable categories from pull-down list.","")</f>
        <v>Q5. Choose up to 3 applicable categories from pull-down list.</v>
      </c>
      <c r="BA11" s="76" t="str">
        <f>'Dropdown Contents'!I10</f>
        <v>IT, Data, and Data Analysis</v>
      </c>
      <c r="BC11" s="76" t="str">
        <f>'Dropdown Contents'!K10</f>
        <v xml:space="preserve"> </v>
      </c>
      <c r="BE11" s="76" t="str">
        <f>'Dropdown Contents'!M10</f>
        <v xml:space="preserve"> </v>
      </c>
      <c r="BG11" s="76" t="str">
        <f>'Dropdown Contents'!O10</f>
        <v>Home Health (independent of hospital/health system)</v>
      </c>
      <c r="BI11" s="76" t="str">
        <f>'Dropdown Contents'!Q10</f>
        <v>Schools</v>
      </c>
      <c r="BK11" s="76" t="str">
        <f>'Dropdown Contents'!S10</f>
        <v xml:space="preserve"> </v>
      </c>
    </row>
    <row r="12" spans="1:65" ht="15.75" customHeight="1" x14ac:dyDescent="0.25">
      <c r="A12" s="139"/>
      <c r="B12" s="142"/>
      <c r="C12" s="57" t="s">
        <v>89</v>
      </c>
      <c r="D12" s="58"/>
      <c r="G12" s="63"/>
      <c r="BA12" s="76" t="str">
        <f>'Dropdown Contents'!I11</f>
        <v>Patient Education</v>
      </c>
      <c r="BC12" s="76" t="str">
        <f>'Dropdown Contents'!K11</f>
        <v xml:space="preserve"> </v>
      </c>
      <c r="BE12" s="76" t="str">
        <f>'Dropdown Contents'!M11</f>
        <v xml:space="preserve"> </v>
      </c>
      <c r="BG12" s="76" t="str">
        <f>'Dropdown Contents'!O11</f>
        <v>Long-term Care Facilities and Skilled Nursing Facilities</v>
      </c>
      <c r="BI12" s="76" t="str">
        <f>'Dropdown Contents'!Q11</f>
        <v>Other</v>
      </c>
      <c r="BK12" s="76" t="str">
        <f>'Dropdown Contents'!S11</f>
        <v xml:space="preserve"> </v>
      </c>
    </row>
    <row r="13" spans="1:65" ht="47.25" x14ac:dyDescent="0.25">
      <c r="A13" s="140"/>
      <c r="B13" s="143"/>
      <c r="C13" s="57" t="s">
        <v>89</v>
      </c>
      <c r="D13" s="58"/>
      <c r="G13" s="63"/>
      <c r="BA13" s="76" t="str">
        <f>'Dropdown Contents'!I12</f>
        <v>Post-Discharge and Transitional Care</v>
      </c>
      <c r="BC13" s="76" t="str">
        <f>'Dropdown Contents'!K12</f>
        <v xml:space="preserve"> </v>
      </c>
      <c r="BE13" s="76" t="str">
        <f>'Dropdown Contents'!M12</f>
        <v xml:space="preserve"> </v>
      </c>
      <c r="BG13" s="76" t="str">
        <f>'Dropdown Contents'!O12</f>
        <v>Physician Practices (owned by hospital/health system)</v>
      </c>
      <c r="BI13" s="76" t="str">
        <f>'Dropdown Contents'!Q12</f>
        <v>None</v>
      </c>
      <c r="BK13" s="76" t="str">
        <f>'Dropdown Contents'!S12</f>
        <v xml:space="preserve"> </v>
      </c>
    </row>
    <row r="14" spans="1:65" ht="33.75" customHeight="1" x14ac:dyDescent="0.25">
      <c r="A14" s="132">
        <v>6</v>
      </c>
      <c r="B14" s="133" t="s">
        <v>68</v>
      </c>
      <c r="C14" s="57" t="s">
        <v>76</v>
      </c>
      <c r="D14" s="58"/>
      <c r="G14" s="63" t="str">
        <f>IF(D14=0, "Q6. Choose the most relevant category from pull-down list.","")</f>
        <v>Q6. Choose the most relevant category from pull-down list.</v>
      </c>
      <c r="BA14" s="76" t="str">
        <f>'Dropdown Contents'!I13</f>
        <v>Social Services</v>
      </c>
      <c r="BC14" s="76" t="str">
        <f>'Dropdown Contents'!K13</f>
        <v xml:space="preserve"> </v>
      </c>
      <c r="BE14" s="76" t="str">
        <f>'Dropdown Contents'!M13</f>
        <v xml:space="preserve"> </v>
      </c>
      <c r="BG14" s="76" t="str">
        <f>'Dropdown Contents'!O13</f>
        <v>Physician Practices (independent of hospital/health system)</v>
      </c>
      <c r="BI14" s="76" t="str">
        <f>'Dropdown Contents'!Q13</f>
        <v xml:space="preserve"> </v>
      </c>
      <c r="BK14" s="76" t="str">
        <f>'Dropdown Contents'!S13</f>
        <v xml:space="preserve"> </v>
      </c>
    </row>
    <row r="15" spans="1:65" ht="63" x14ac:dyDescent="0.25">
      <c r="A15" s="55">
        <v>7</v>
      </c>
      <c r="B15" s="133" t="s">
        <v>5</v>
      </c>
      <c r="C15" s="57" t="s">
        <v>4</v>
      </c>
      <c r="D15" s="64"/>
      <c r="G15" s="63" t="str">
        <f>IF(D15=0, "Q7. Provide dollar figure for investment expense.","")</f>
        <v>Q7. Provide dollar figure for investment expense.</v>
      </c>
      <c r="BA15" s="76" t="str">
        <f>'Dropdown Contents'!I14</f>
        <v>Telemonitoring/Telemedicine</v>
      </c>
      <c r="BC15" s="76" t="str">
        <f>'Dropdown Contents'!K14</f>
        <v xml:space="preserve"> </v>
      </c>
      <c r="BE15" s="76" t="str">
        <f>'Dropdown Contents'!M14</f>
        <v xml:space="preserve"> </v>
      </c>
      <c r="BG15" s="76" t="str">
        <f>'Dropdown Contents'!O14</f>
        <v>Retail Pharmacies</v>
      </c>
      <c r="BI15" s="76" t="str">
        <f>'Dropdown Contents'!Q14</f>
        <v xml:space="preserve"> </v>
      </c>
      <c r="BK15" s="76" t="str">
        <f>'Dropdown Contents'!S14</f>
        <v xml:space="preserve"> </v>
      </c>
    </row>
    <row r="16" spans="1:65" ht="63" x14ac:dyDescent="0.25">
      <c r="A16" s="55">
        <v>8</v>
      </c>
      <c r="B16" s="133" t="s">
        <v>3</v>
      </c>
      <c r="C16" s="57" t="s">
        <v>167</v>
      </c>
      <c r="D16" s="64"/>
      <c r="G16" s="63"/>
      <c r="BA16" s="76" t="str">
        <f>'Dropdown Contents'!I15</f>
        <v>Other</v>
      </c>
      <c r="BC16" s="76" t="str">
        <f>'Dropdown Contents'!K15</f>
        <v xml:space="preserve"> </v>
      </c>
      <c r="BE16" s="76" t="str">
        <f>'Dropdown Contents'!M15</f>
        <v xml:space="preserve"> </v>
      </c>
      <c r="BG16" s="76" t="str">
        <f>'Dropdown Contents'!O15</f>
        <v xml:space="preserve">Other </v>
      </c>
      <c r="BI16" s="76" t="str">
        <f>'Dropdown Contents'!Q15</f>
        <v xml:space="preserve"> </v>
      </c>
      <c r="BK16" s="76" t="str">
        <f>'Dropdown Contents'!S15</f>
        <v xml:space="preserve"> </v>
      </c>
    </row>
    <row r="17" spans="1:63" x14ac:dyDescent="0.25">
      <c r="A17" s="132">
        <v>9</v>
      </c>
      <c r="B17" s="133" t="s">
        <v>2</v>
      </c>
      <c r="C17" s="57" t="s">
        <v>1</v>
      </c>
      <c r="D17" s="65"/>
      <c r="E17" s="66"/>
      <c r="G17" s="63" t="str">
        <f>IF(D17=0, "Q9. Provide the date (Month YYYY) when the investment began.","")</f>
        <v>Q9. Provide the date (Month YYYY) when the investment began.</v>
      </c>
      <c r="BA17" s="76" t="str">
        <f>'Dropdown Contents'!I16</f>
        <v xml:space="preserve"> </v>
      </c>
      <c r="BC17" s="76" t="str">
        <f>'Dropdown Contents'!K16</f>
        <v xml:space="preserve"> </v>
      </c>
      <c r="BD17" s="72"/>
      <c r="BE17" s="76" t="str">
        <f>'Dropdown Contents'!M16</f>
        <v xml:space="preserve"> </v>
      </c>
      <c r="BF17" s="72"/>
      <c r="BG17" s="76" t="str">
        <f>'Dropdown Contents'!O16</f>
        <v>None</v>
      </c>
      <c r="BH17" s="72"/>
      <c r="BI17" s="76" t="str">
        <f>'Dropdown Contents'!Q16</f>
        <v xml:space="preserve"> </v>
      </c>
      <c r="BJ17" s="72"/>
      <c r="BK17" s="76" t="str">
        <f>'Dropdown Contents'!S16</f>
        <v xml:space="preserve"> </v>
      </c>
    </row>
    <row r="18" spans="1:63" ht="47.25" x14ac:dyDescent="0.25">
      <c r="A18" s="138">
        <v>10</v>
      </c>
      <c r="B18" s="145" t="s">
        <v>45</v>
      </c>
      <c r="C18" s="57" t="s">
        <v>44</v>
      </c>
      <c r="D18" s="70"/>
      <c r="G18" s="63" t="str">
        <f>IF(SUM(D18:D28)=0,"Q10. Provide the number of paid FTEs who are implementing this investment by employment category. At least one category must be included. You may include partial FTEs.","")</f>
        <v>Q10. Provide the number of paid FTEs who are implementing this investment by employment category. At least one category must be included. You may include partial FTEs.</v>
      </c>
      <c r="BA18" s="76" t="str">
        <f>'Dropdown Contents'!I17</f>
        <v xml:space="preserve"> </v>
      </c>
      <c r="BC18" s="76" t="str">
        <f>'Dropdown Contents'!K17</f>
        <v xml:space="preserve"> </v>
      </c>
      <c r="BD18" s="72"/>
      <c r="BE18" s="76" t="str">
        <f>'Dropdown Contents'!M17</f>
        <v xml:space="preserve"> </v>
      </c>
      <c r="BF18" s="72"/>
      <c r="BG18" s="76" t="str">
        <f>'Dropdown Contents'!O17</f>
        <v xml:space="preserve"> </v>
      </c>
      <c r="BH18" s="72"/>
      <c r="BI18" s="76" t="str">
        <f>'Dropdown Contents'!Q17</f>
        <v xml:space="preserve"> </v>
      </c>
      <c r="BJ18" s="72"/>
      <c r="BK18" s="76" t="str">
        <f>'Dropdown Contents'!S17</f>
        <v xml:space="preserve"> </v>
      </c>
    </row>
    <row r="19" spans="1:63" x14ac:dyDescent="0.25">
      <c r="A19" s="139"/>
      <c r="B19" s="145"/>
      <c r="C19" s="57" t="s">
        <v>19</v>
      </c>
      <c r="D19" s="110"/>
      <c r="G19" s="63"/>
      <c r="BA19" s="76" t="str">
        <f>'Dropdown Contents'!I18</f>
        <v xml:space="preserve"> </v>
      </c>
      <c r="BC19" s="76" t="str">
        <f>'Dropdown Contents'!K18</f>
        <v xml:space="preserve"> </v>
      </c>
      <c r="BD19" s="72"/>
      <c r="BE19" s="76" t="str">
        <f>'Dropdown Contents'!M18</f>
        <v xml:space="preserve"> </v>
      </c>
      <c r="BF19" s="72"/>
      <c r="BG19" s="76" t="str">
        <f>'Dropdown Contents'!O18</f>
        <v xml:space="preserve"> </v>
      </c>
      <c r="BH19" s="72"/>
      <c r="BI19" s="76" t="str">
        <f>'Dropdown Contents'!Q18</f>
        <v xml:space="preserve"> </v>
      </c>
      <c r="BJ19" s="72"/>
      <c r="BK19" s="76" t="str">
        <f>'Dropdown Contents'!S18</f>
        <v xml:space="preserve"> </v>
      </c>
    </row>
    <row r="20" spans="1:63" x14ac:dyDescent="0.25">
      <c r="A20" s="139"/>
      <c r="B20" s="145"/>
      <c r="C20" s="57" t="s">
        <v>20</v>
      </c>
      <c r="D20" s="110"/>
      <c r="G20" s="63"/>
      <c r="BA20" s="76" t="str">
        <f>'Dropdown Contents'!I19</f>
        <v xml:space="preserve"> </v>
      </c>
      <c r="BC20" s="76" t="str">
        <f>'Dropdown Contents'!K19</f>
        <v xml:space="preserve"> </v>
      </c>
      <c r="BD20" s="72"/>
      <c r="BE20" s="76" t="str">
        <f>'Dropdown Contents'!M19</f>
        <v xml:space="preserve"> </v>
      </c>
      <c r="BF20" s="72"/>
      <c r="BG20" s="76" t="str">
        <f>'Dropdown Contents'!O19</f>
        <v xml:space="preserve"> </v>
      </c>
      <c r="BH20" s="72"/>
      <c r="BI20" s="76" t="str">
        <f>'Dropdown Contents'!Q19</f>
        <v xml:space="preserve"> </v>
      </c>
      <c r="BJ20" s="72"/>
      <c r="BK20" s="76" t="str">
        <f>'Dropdown Contents'!S19</f>
        <v xml:space="preserve"> </v>
      </c>
    </row>
    <row r="21" spans="1:63" x14ac:dyDescent="0.25">
      <c r="A21" s="139"/>
      <c r="B21" s="145"/>
      <c r="C21" s="57" t="s">
        <v>21</v>
      </c>
      <c r="D21" s="110"/>
      <c r="G21" s="130"/>
      <c r="BA21" s="71" t="s">
        <v>160</v>
      </c>
      <c r="BD21" s="72"/>
      <c r="BE21" s="72"/>
      <c r="BF21" s="72"/>
      <c r="BG21" s="72"/>
      <c r="BH21" s="72"/>
      <c r="BI21" s="72"/>
      <c r="BJ21" s="72"/>
      <c r="BK21" s="72"/>
    </row>
    <row r="22" spans="1:63" x14ac:dyDescent="0.25">
      <c r="A22" s="139"/>
      <c r="B22" s="145"/>
      <c r="C22" s="57" t="s">
        <v>28</v>
      </c>
      <c r="D22" s="110"/>
      <c r="G22" s="63"/>
      <c r="BC22" s="77">
        <v>41834</v>
      </c>
      <c r="BD22" s="72"/>
      <c r="BE22" s="72"/>
      <c r="BF22" s="72"/>
      <c r="BG22" s="72"/>
      <c r="BH22" s="72"/>
      <c r="BI22" s="72"/>
      <c r="BJ22" s="72"/>
      <c r="BK22" s="72"/>
    </row>
    <row r="23" spans="1:63" x14ac:dyDescent="0.25">
      <c r="A23" s="139"/>
      <c r="B23" s="145"/>
      <c r="C23" s="57" t="s">
        <v>22</v>
      </c>
      <c r="D23" s="110"/>
      <c r="G23" s="63"/>
      <c r="BD23" s="72"/>
      <c r="BE23" s="72"/>
      <c r="BF23" s="72"/>
      <c r="BG23" s="72"/>
      <c r="BH23" s="72"/>
      <c r="BI23" s="72"/>
      <c r="BJ23" s="72"/>
      <c r="BK23" s="72"/>
    </row>
    <row r="24" spans="1:63" x14ac:dyDescent="0.25">
      <c r="A24" s="139"/>
      <c r="B24" s="145"/>
      <c r="C24" s="57" t="s">
        <v>23</v>
      </c>
      <c r="D24" s="110"/>
      <c r="G24" s="63"/>
      <c r="BD24" s="72"/>
      <c r="BE24" s="72"/>
      <c r="BF24" s="72"/>
      <c r="BG24" s="72"/>
      <c r="BH24" s="72"/>
      <c r="BI24" s="72"/>
      <c r="BJ24" s="72"/>
      <c r="BK24" s="72"/>
    </row>
    <row r="25" spans="1:63" x14ac:dyDescent="0.25">
      <c r="A25" s="139"/>
      <c r="B25" s="145"/>
      <c r="C25" s="57" t="s">
        <v>24</v>
      </c>
      <c r="D25" s="110"/>
      <c r="G25" s="63"/>
      <c r="BD25" s="72"/>
      <c r="BE25" s="72"/>
      <c r="BF25" s="72"/>
      <c r="BG25" s="72"/>
      <c r="BH25" s="72"/>
      <c r="BI25" s="72"/>
      <c r="BJ25" s="72"/>
      <c r="BK25" s="72"/>
    </row>
    <row r="26" spans="1:63" x14ac:dyDescent="0.25">
      <c r="A26" s="139"/>
      <c r="B26" s="145"/>
      <c r="C26" s="57" t="s">
        <v>17</v>
      </c>
      <c r="D26" s="110"/>
      <c r="G26" s="63"/>
      <c r="BD26" s="72"/>
      <c r="BE26" s="72"/>
      <c r="BF26" s="72"/>
      <c r="BG26" s="72"/>
      <c r="BH26" s="72"/>
      <c r="BI26" s="72"/>
      <c r="BJ26" s="72"/>
      <c r="BK26" s="72"/>
    </row>
    <row r="27" spans="1:63" x14ac:dyDescent="0.25">
      <c r="A27" s="139"/>
      <c r="B27" s="145"/>
      <c r="C27" s="57" t="s">
        <v>18</v>
      </c>
      <c r="D27" s="110"/>
      <c r="G27" s="63"/>
      <c r="BD27" s="72"/>
      <c r="BE27" s="72"/>
      <c r="BF27" s="72"/>
      <c r="BG27" s="72"/>
      <c r="BH27" s="72"/>
      <c r="BI27" s="72"/>
      <c r="BJ27" s="72"/>
      <c r="BK27" s="72"/>
    </row>
    <row r="28" spans="1:63" x14ac:dyDescent="0.25">
      <c r="A28" s="140"/>
      <c r="B28" s="145"/>
      <c r="C28" s="57" t="s">
        <v>6</v>
      </c>
      <c r="D28" s="110"/>
      <c r="G28" s="63"/>
      <c r="BD28" s="72"/>
      <c r="BE28" s="72"/>
      <c r="BF28" s="72"/>
      <c r="BG28" s="72"/>
      <c r="BH28" s="72"/>
      <c r="BI28" s="72"/>
      <c r="BJ28" s="72"/>
      <c r="BK28" s="72"/>
    </row>
    <row r="29" spans="1:63" x14ac:dyDescent="0.25">
      <c r="A29" s="55" t="s">
        <v>168</v>
      </c>
      <c r="B29" s="133" t="s">
        <v>0</v>
      </c>
      <c r="C29" s="112" t="s">
        <v>79</v>
      </c>
      <c r="D29" s="113">
        <f>SUM(D18:D28)</f>
        <v>0</v>
      </c>
      <c r="G29" s="63"/>
      <c r="BD29" s="72"/>
      <c r="BE29" s="72"/>
      <c r="BF29" s="72"/>
      <c r="BG29" s="72"/>
      <c r="BH29" s="72"/>
      <c r="BI29" s="72"/>
      <c r="BJ29" s="72"/>
      <c r="BK29" s="72"/>
    </row>
    <row r="30" spans="1:63" ht="15.75" customHeight="1" x14ac:dyDescent="0.25">
      <c r="A30" s="138">
        <v>11</v>
      </c>
      <c r="B30" s="141" t="s">
        <v>217</v>
      </c>
      <c r="C30" s="57" t="s">
        <v>88</v>
      </c>
      <c r="D30" s="62"/>
      <c r="G30" s="63" t="str">
        <f>IF(D30="", "Q11. Choose key partners in development/implementation from pull-down list.","")</f>
        <v>Q11. Choose key partners in development/implementation from pull-down list.</v>
      </c>
      <c r="BD30" s="72"/>
      <c r="BE30" s="72"/>
      <c r="BF30" s="72"/>
      <c r="BG30" s="72"/>
      <c r="BH30" s="72"/>
      <c r="BI30" s="72"/>
      <c r="BJ30" s="72"/>
      <c r="BK30" s="72"/>
    </row>
    <row r="31" spans="1:63" x14ac:dyDescent="0.25">
      <c r="A31" s="139"/>
      <c r="B31" s="142"/>
      <c r="C31" s="57" t="s">
        <v>89</v>
      </c>
      <c r="D31" s="62"/>
      <c r="G31" s="63"/>
      <c r="BD31" s="72"/>
      <c r="BE31" s="72"/>
      <c r="BF31" s="72"/>
      <c r="BG31" s="72"/>
      <c r="BH31" s="72"/>
      <c r="BI31" s="72"/>
      <c r="BJ31" s="72"/>
      <c r="BK31" s="72"/>
    </row>
    <row r="32" spans="1:63" x14ac:dyDescent="0.25">
      <c r="A32" s="139"/>
      <c r="B32" s="142"/>
      <c r="C32" s="57" t="s">
        <v>89</v>
      </c>
      <c r="D32" s="62"/>
      <c r="G32" s="63"/>
      <c r="BD32" s="72"/>
      <c r="BE32" s="72"/>
      <c r="BF32" s="72"/>
      <c r="BG32" s="72"/>
      <c r="BH32" s="72"/>
      <c r="BI32" s="72"/>
      <c r="BJ32" s="72"/>
      <c r="BK32" s="72"/>
    </row>
    <row r="33" spans="1:65" x14ac:dyDescent="0.25">
      <c r="A33" s="140"/>
      <c r="B33" s="143"/>
      <c r="C33" s="57" t="s">
        <v>170</v>
      </c>
      <c r="D33" s="78"/>
      <c r="G33" s="63"/>
    </row>
    <row r="34" spans="1:65" x14ac:dyDescent="0.25">
      <c r="A34" s="138">
        <v>12</v>
      </c>
      <c r="B34" s="141" t="s">
        <v>218</v>
      </c>
      <c r="C34" s="57" t="s">
        <v>88</v>
      </c>
      <c r="D34" s="62"/>
      <c r="G34" s="63" t="str">
        <f>IF(D34="", "Q12. Choose links to infrastructure/initiatives from pull-down list.","")</f>
        <v>Q12. Choose links to infrastructure/initiatives from pull-down list.</v>
      </c>
    </row>
    <row r="35" spans="1:65" x14ac:dyDescent="0.25">
      <c r="A35" s="139"/>
      <c r="B35" s="142"/>
      <c r="C35" s="57" t="s">
        <v>89</v>
      </c>
      <c r="D35" s="62"/>
      <c r="G35" s="63"/>
    </row>
    <row r="36" spans="1:65" x14ac:dyDescent="0.25">
      <c r="A36" s="139"/>
      <c r="B36" s="142"/>
      <c r="C36" s="57" t="s">
        <v>89</v>
      </c>
      <c r="D36" s="62"/>
      <c r="G36" s="63"/>
    </row>
    <row r="37" spans="1:65" ht="31.5" x14ac:dyDescent="0.25">
      <c r="A37" s="140"/>
      <c r="B37" s="143"/>
      <c r="C37" s="57" t="s">
        <v>216</v>
      </c>
      <c r="D37" s="78"/>
      <c r="G37" s="63"/>
    </row>
    <row r="38" spans="1:65" s="27" customFormat="1" ht="36.75" customHeight="1" x14ac:dyDescent="0.25">
      <c r="A38" s="138">
        <v>13</v>
      </c>
      <c r="B38" s="141" t="s">
        <v>210</v>
      </c>
      <c r="C38" s="67" t="s">
        <v>133</v>
      </c>
      <c r="D38" s="135"/>
      <c r="G38" s="131" t="str">
        <f>IF(D38="", "Q13. At least one metric series must be completed.","")</f>
        <v>Q13. At least one metric series must be completed.</v>
      </c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125"/>
      <c r="BM38" s="124"/>
    </row>
    <row r="39" spans="1:65" s="27" customFormat="1" ht="36.75" customHeight="1" x14ac:dyDescent="0.25">
      <c r="A39" s="139"/>
      <c r="B39" s="142"/>
      <c r="C39" s="67" t="s">
        <v>134</v>
      </c>
      <c r="D39" s="135"/>
      <c r="G39" s="131" t="str">
        <f>IF(D39="", "Q13. At least one metric series must be completed.","")</f>
        <v>Q13. At least one metric series must be completed.</v>
      </c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125"/>
      <c r="BM39" s="124"/>
    </row>
    <row r="40" spans="1:65" s="27" customFormat="1" ht="32.25" customHeight="1" x14ac:dyDescent="0.25">
      <c r="A40" s="139"/>
      <c r="B40" s="142"/>
      <c r="C40" s="27" t="s">
        <v>202</v>
      </c>
      <c r="D40" s="135"/>
      <c r="G40" s="131" t="str">
        <f>IF(D40="", "Q13. At least one metric series must be completed.","")</f>
        <v>Q13. At least one metric series must be completed.</v>
      </c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125"/>
      <c r="BM40" s="124"/>
    </row>
    <row r="41" spans="1:65" s="27" customFormat="1" ht="33.75" customHeight="1" x14ac:dyDescent="0.25">
      <c r="A41" s="139"/>
      <c r="B41" s="142"/>
      <c r="C41" s="88" t="s">
        <v>162</v>
      </c>
      <c r="D41" s="135"/>
      <c r="G41" s="131" t="str">
        <f>IF(D41="", "Q13. At least one metric series must be completed.","")</f>
        <v>Q13. At least one metric series must be completed.</v>
      </c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125"/>
      <c r="BM41" s="124"/>
    </row>
    <row r="42" spans="1:65" s="27" customFormat="1" ht="33.75" customHeight="1" x14ac:dyDescent="0.25">
      <c r="A42" s="139"/>
      <c r="B42" s="142"/>
      <c r="C42" s="88" t="s">
        <v>203</v>
      </c>
      <c r="D42" s="135"/>
      <c r="G42" s="131" t="str">
        <f t="shared" ref="G42:G43" si="0">IF(D42="", "Q13. At least one metric series must be completed.","")</f>
        <v>Q13. At least one metric series must be completed.</v>
      </c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125"/>
      <c r="BM42" s="124"/>
    </row>
    <row r="43" spans="1:65" s="27" customFormat="1" ht="33.75" customHeight="1" x14ac:dyDescent="0.25">
      <c r="A43" s="139"/>
      <c r="B43" s="142"/>
      <c r="C43" s="88" t="s">
        <v>204</v>
      </c>
      <c r="D43" s="135"/>
      <c r="G43" s="131" t="str">
        <f t="shared" si="0"/>
        <v>Q13. At least one metric series must be completed.</v>
      </c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125"/>
      <c r="BM43" s="124"/>
    </row>
    <row r="44" spans="1:65" s="27" customFormat="1" ht="32.25" customHeight="1" x14ac:dyDescent="0.25">
      <c r="A44" s="140"/>
      <c r="B44" s="143"/>
      <c r="C44" s="88" t="s">
        <v>135</v>
      </c>
      <c r="D44" s="135"/>
      <c r="G44" s="131" t="str">
        <f>IF(D44="", "Q13. At least one metric series must be completed.","")</f>
        <v>Q13. At least one metric series must be completed.</v>
      </c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125"/>
      <c r="BM44" s="124"/>
    </row>
    <row r="45" spans="1:65" s="27" customFormat="1" ht="30.75" customHeight="1" x14ac:dyDescent="0.25">
      <c r="A45" s="138" t="s">
        <v>169</v>
      </c>
      <c r="B45" s="141" t="s">
        <v>211</v>
      </c>
      <c r="C45" s="67" t="s">
        <v>133</v>
      </c>
      <c r="D45" s="135"/>
      <c r="G45" s="131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125"/>
      <c r="BM45" s="124"/>
    </row>
    <row r="46" spans="1:65" s="27" customFormat="1" ht="36.75" customHeight="1" x14ac:dyDescent="0.25">
      <c r="A46" s="139"/>
      <c r="B46" s="142"/>
      <c r="C46" s="67" t="s">
        <v>134</v>
      </c>
      <c r="D46" s="135"/>
      <c r="G46" s="131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L46" s="125"/>
      <c r="BM46" s="124"/>
    </row>
    <row r="47" spans="1:65" s="27" customFormat="1" ht="32.25" customHeight="1" x14ac:dyDescent="0.25">
      <c r="A47" s="139"/>
      <c r="B47" s="142"/>
      <c r="C47" s="27" t="s">
        <v>202</v>
      </c>
      <c r="D47" s="135"/>
      <c r="G47" s="131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125"/>
      <c r="BM47" s="124"/>
    </row>
    <row r="48" spans="1:65" s="27" customFormat="1" ht="33.75" customHeight="1" x14ac:dyDescent="0.25">
      <c r="A48" s="139"/>
      <c r="B48" s="142"/>
      <c r="C48" s="88" t="s">
        <v>162</v>
      </c>
      <c r="D48" s="135"/>
      <c r="G48" s="131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125"/>
      <c r="BM48" s="124"/>
    </row>
    <row r="49" spans="1:65" s="27" customFormat="1" ht="33.75" customHeight="1" x14ac:dyDescent="0.25">
      <c r="A49" s="139"/>
      <c r="B49" s="142"/>
      <c r="C49" s="88" t="s">
        <v>203</v>
      </c>
      <c r="D49" s="135"/>
      <c r="G49" s="131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125"/>
      <c r="BM49" s="124"/>
    </row>
    <row r="50" spans="1:65" s="27" customFormat="1" ht="33.75" customHeight="1" x14ac:dyDescent="0.25">
      <c r="A50" s="139"/>
      <c r="B50" s="142"/>
      <c r="C50" s="88" t="s">
        <v>204</v>
      </c>
      <c r="D50" s="135"/>
      <c r="G50" s="131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125"/>
      <c r="BM50" s="124"/>
    </row>
    <row r="51" spans="1:65" s="27" customFormat="1" ht="32.25" customHeight="1" x14ac:dyDescent="0.25">
      <c r="A51" s="140"/>
      <c r="B51" s="143"/>
      <c r="C51" s="88" t="s">
        <v>135</v>
      </c>
      <c r="D51" s="135"/>
      <c r="G51" s="131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125"/>
      <c r="BM51" s="124"/>
    </row>
    <row r="52" spans="1:65" ht="15.75" customHeight="1" x14ac:dyDescent="0.25">
      <c r="A52" s="138">
        <v>14</v>
      </c>
      <c r="B52" s="141" t="s">
        <v>200</v>
      </c>
      <c r="C52" s="149" t="s">
        <v>70</v>
      </c>
      <c r="D52" s="62"/>
      <c r="G52" s="63" t="str">
        <f>IF(D52="", "Q14. Choose key metrics impacted by the investment from pull-down list.","")</f>
        <v>Q14. Choose key metrics impacted by the investment from pull-down list.</v>
      </c>
    </row>
    <row r="53" spans="1:65" x14ac:dyDescent="0.25">
      <c r="A53" s="139"/>
      <c r="B53" s="142"/>
      <c r="C53" s="150"/>
      <c r="D53" s="62"/>
      <c r="G53" s="92"/>
      <c r="AZ53" s="72"/>
      <c r="BA53" s="72"/>
      <c r="BB53" s="72"/>
      <c r="BC53" s="72"/>
      <c r="BD53" s="72"/>
      <c r="BE53" s="72"/>
      <c r="BF53" s="72"/>
      <c r="BG53" s="72"/>
      <c r="BH53" s="72"/>
      <c r="BI53" s="72"/>
      <c r="BJ53" s="72"/>
      <c r="BK53" s="72"/>
    </row>
    <row r="54" spans="1:65" x14ac:dyDescent="0.25">
      <c r="A54" s="139"/>
      <c r="B54" s="142"/>
      <c r="C54" s="150"/>
      <c r="D54" s="62"/>
      <c r="G54" s="92"/>
      <c r="AZ54" s="72"/>
      <c r="BA54" s="72"/>
      <c r="BB54" s="72"/>
      <c r="BC54" s="72"/>
      <c r="BD54" s="72"/>
      <c r="BE54" s="72"/>
      <c r="BF54" s="72"/>
      <c r="BG54" s="72"/>
      <c r="BH54" s="72"/>
      <c r="BI54" s="72"/>
      <c r="BJ54" s="72"/>
      <c r="BK54" s="72"/>
    </row>
    <row r="55" spans="1:65" x14ac:dyDescent="0.25">
      <c r="A55" s="139"/>
      <c r="B55" s="142"/>
      <c r="C55" s="150"/>
      <c r="D55" s="62"/>
      <c r="G55" s="92"/>
      <c r="AZ55" s="72"/>
      <c r="BA55" s="72"/>
      <c r="BB55" s="72"/>
      <c r="BC55" s="72"/>
      <c r="BD55" s="72"/>
      <c r="BE55" s="72"/>
      <c r="BF55" s="72"/>
      <c r="BG55" s="72"/>
      <c r="BH55" s="72"/>
      <c r="BI55" s="72"/>
      <c r="BJ55" s="72"/>
      <c r="BK55" s="72"/>
    </row>
    <row r="56" spans="1:65" x14ac:dyDescent="0.25">
      <c r="A56" s="139"/>
      <c r="B56" s="142"/>
      <c r="C56" s="150"/>
      <c r="D56" s="62"/>
      <c r="G56" s="9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72"/>
      <c r="BK56" s="72"/>
    </row>
    <row r="57" spans="1:65" x14ac:dyDescent="0.25">
      <c r="A57" s="139"/>
      <c r="B57" s="142"/>
      <c r="C57" s="150"/>
      <c r="D57" s="62"/>
      <c r="G57" s="9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72"/>
      <c r="BK57" s="72"/>
    </row>
    <row r="58" spans="1:65" x14ac:dyDescent="0.25">
      <c r="A58" s="139"/>
      <c r="B58" s="142"/>
      <c r="C58" s="151"/>
      <c r="D58" s="62"/>
      <c r="G58" s="92"/>
      <c r="AZ58" s="72"/>
      <c r="BA58" s="72"/>
      <c r="BB58" s="72"/>
      <c r="BC58" s="72"/>
      <c r="BD58" s="72"/>
      <c r="BE58" s="72"/>
      <c r="BF58" s="72"/>
      <c r="BG58" s="72"/>
      <c r="BH58" s="72"/>
      <c r="BI58" s="72"/>
      <c r="BJ58" s="72"/>
      <c r="BK58" s="72"/>
    </row>
    <row r="59" spans="1:65" ht="47.25" x14ac:dyDescent="0.25">
      <c r="A59" s="140"/>
      <c r="B59" s="143"/>
      <c r="C59" s="57" t="s">
        <v>199</v>
      </c>
      <c r="D59" s="78"/>
      <c r="G59" s="92"/>
      <c r="AZ59" s="72"/>
      <c r="BA59" s="72"/>
      <c r="BB59" s="72"/>
      <c r="BC59" s="72"/>
      <c r="BD59" s="72"/>
      <c r="BE59" s="72"/>
      <c r="BF59" s="72"/>
      <c r="BG59" s="72"/>
      <c r="BH59" s="72"/>
      <c r="BI59" s="72"/>
      <c r="BJ59" s="72"/>
      <c r="BK59" s="72"/>
    </row>
    <row r="60" spans="1:65" ht="31.5" x14ac:dyDescent="0.25">
      <c r="A60" s="95">
        <v>15</v>
      </c>
      <c r="B60" s="96" t="s">
        <v>186</v>
      </c>
      <c r="C60" s="94" t="s">
        <v>222</v>
      </c>
      <c r="D60" s="97"/>
      <c r="G60" s="92" t="str">
        <f>IF(D60&amp;D63="", "Q15. Please calculate the estimated ROI for this investment, using the ROI calculation formula in the Instructions.","")</f>
        <v>Q15. Please calculate the estimated ROI for this investment, using the ROI calculation formula in the Instructions.</v>
      </c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2"/>
      <c r="BK60" s="72"/>
    </row>
    <row r="61" spans="1:65" x14ac:dyDescent="0.25">
      <c r="A61" s="95"/>
      <c r="B61" s="96"/>
      <c r="C61" s="94" t="s">
        <v>223</v>
      </c>
      <c r="D61" s="97"/>
      <c r="G61" s="9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2"/>
      <c r="BK61" s="72"/>
    </row>
    <row r="62" spans="1:65" x14ac:dyDescent="0.25">
      <c r="A62" s="95"/>
      <c r="B62" s="96"/>
      <c r="C62" s="94" t="s">
        <v>224</v>
      </c>
      <c r="D62" s="97"/>
      <c r="G62" s="92"/>
      <c r="AZ62" s="72"/>
      <c r="BA62" s="72"/>
      <c r="BB62" s="72"/>
      <c r="BC62" s="72"/>
      <c r="BD62" s="72"/>
      <c r="BE62" s="72"/>
      <c r="BF62" s="72"/>
      <c r="BG62" s="72"/>
      <c r="BH62" s="72"/>
      <c r="BI62" s="72"/>
      <c r="BJ62" s="72"/>
      <c r="BK62" s="72"/>
    </row>
    <row r="63" spans="1:65" x14ac:dyDescent="0.25">
      <c r="A63" s="95" t="s">
        <v>226</v>
      </c>
      <c r="B63" s="96"/>
      <c r="C63" s="94" t="s">
        <v>225</v>
      </c>
      <c r="D63" s="97"/>
      <c r="G63" s="92" t="str">
        <f>IF(D60&amp;D61&amp;D62&amp;D63="", "Q15a. Please explain why ROI cannot be calculated for this investment.","")</f>
        <v>Q15a. Please explain why ROI cannot be calculated for this investment.</v>
      </c>
      <c r="AZ63" s="72"/>
      <c r="BA63" s="72"/>
      <c r="BB63" s="72"/>
      <c r="BC63" s="72"/>
      <c r="BD63" s="72"/>
      <c r="BE63" s="72"/>
      <c r="BF63" s="72"/>
      <c r="BG63" s="72"/>
      <c r="BH63" s="72"/>
      <c r="BI63" s="72"/>
      <c r="BJ63" s="72"/>
      <c r="BK63" s="72"/>
    </row>
    <row r="64" spans="1:65" ht="31.5" x14ac:dyDescent="0.25">
      <c r="A64" s="95">
        <v>16</v>
      </c>
      <c r="B64" s="96" t="s">
        <v>228</v>
      </c>
      <c r="C64" s="94" t="s">
        <v>227</v>
      </c>
      <c r="D64" s="62"/>
      <c r="G64" s="92" t="str">
        <f>IF(D64="", "Q16. Please indicate likely impact on Non-Hospital Service Costs.","")</f>
        <v>Q16. Please indicate likely impact on Non-Hospital Service Costs.</v>
      </c>
    </row>
    <row r="65" spans="1:63" ht="31.5" x14ac:dyDescent="0.25">
      <c r="A65" s="95">
        <v>17</v>
      </c>
      <c r="B65" s="96" t="s">
        <v>187</v>
      </c>
      <c r="C65" s="94" t="s">
        <v>188</v>
      </c>
      <c r="D65" s="58"/>
      <c r="G65" s="92"/>
      <c r="AZ65" s="72"/>
      <c r="BA65" s="72"/>
      <c r="BB65" s="72"/>
      <c r="BC65" s="72"/>
      <c r="BD65" s="72"/>
      <c r="BE65" s="72"/>
      <c r="BF65" s="72"/>
      <c r="BG65" s="72"/>
      <c r="BH65" s="72"/>
      <c r="BI65" s="72"/>
      <c r="BJ65" s="72"/>
      <c r="BK65" s="72"/>
    </row>
    <row r="69" spans="1:63" x14ac:dyDescent="0.25">
      <c r="G69" s="26"/>
      <c r="AZ69" s="72"/>
      <c r="BA69" s="72"/>
      <c r="BB69" s="72"/>
      <c r="BC69" s="72"/>
      <c r="BD69" s="72"/>
      <c r="BE69" s="72"/>
      <c r="BF69" s="72"/>
      <c r="BG69" s="72"/>
      <c r="BH69" s="72"/>
      <c r="BI69" s="72"/>
      <c r="BJ69" s="72"/>
      <c r="BK69" s="72"/>
    </row>
  </sheetData>
  <sheetProtection algorithmName="SHA-512" hashValue="bNXlw+sKjaFMvZfDw4OwgQLczyCdCX58gvnVO+6uZoHYU0Le6pOL5tu5h3M8Rk9KvC4igdou+VCYUllfu8XT+w==" saltValue="XvyogK/qWwvLX0oEW32fLg==" spinCount="100000" sheet="1" objects="1" scenarios="1" selectLockedCells="1"/>
  <mergeCells count="18">
    <mergeCell ref="A18:A28"/>
    <mergeCell ref="B18:B28"/>
    <mergeCell ref="F1:G1"/>
    <mergeCell ref="A7:A9"/>
    <mergeCell ref="B7:B9"/>
    <mergeCell ref="A11:A13"/>
    <mergeCell ref="B11:B13"/>
    <mergeCell ref="A30:A33"/>
    <mergeCell ref="B30:B33"/>
    <mergeCell ref="A34:A37"/>
    <mergeCell ref="B34:B37"/>
    <mergeCell ref="A38:A44"/>
    <mergeCell ref="B38:B44"/>
    <mergeCell ref="A45:A51"/>
    <mergeCell ref="B45:B51"/>
    <mergeCell ref="A52:A59"/>
    <mergeCell ref="B52:B59"/>
    <mergeCell ref="C52:C58"/>
  </mergeCells>
  <conditionalFormatting sqref="D5:D6">
    <cfRule type="cellIs" dxfId="28" priority="26" operator="equal">
      <formula>0</formula>
    </cfRule>
  </conditionalFormatting>
  <conditionalFormatting sqref="D14">
    <cfRule type="containsBlanks" dxfId="27" priority="24">
      <formula>LEN(TRIM(D14))=0</formula>
    </cfRule>
  </conditionalFormatting>
  <conditionalFormatting sqref="D52">
    <cfRule type="containsBlanks" dxfId="26" priority="22">
      <formula>LEN(TRIM(D52))=0</formula>
    </cfRule>
  </conditionalFormatting>
  <conditionalFormatting sqref="D11:D13">
    <cfRule type="containsBlanks" dxfId="25" priority="25">
      <formula>LEN(TRIM(D11))=0</formula>
    </cfRule>
  </conditionalFormatting>
  <conditionalFormatting sqref="D15 D65">
    <cfRule type="containsBlanks" dxfId="24" priority="23">
      <formula>LEN(TRIM(D15))=0</formula>
    </cfRule>
  </conditionalFormatting>
  <conditionalFormatting sqref="D17">
    <cfRule type="containsBlanks" dxfId="23" priority="21">
      <formula>LEN(TRIM(D17))=0</formula>
    </cfRule>
  </conditionalFormatting>
  <conditionalFormatting sqref="D18:D28">
    <cfRule type="containsBlanks" dxfId="22" priority="20">
      <formula>LEN(TRIM(D18))=0</formula>
    </cfRule>
  </conditionalFormatting>
  <conditionalFormatting sqref="D16">
    <cfRule type="cellIs" dxfId="21" priority="14" stopIfTrue="1" operator="greaterThan">
      <formula>$D$15</formula>
    </cfRule>
    <cfRule type="containsBlanks" dxfId="20" priority="19">
      <formula>LEN(TRIM(D16))=0</formula>
    </cfRule>
  </conditionalFormatting>
  <conditionalFormatting sqref="D3">
    <cfRule type="containsBlanks" dxfId="19" priority="18">
      <formula>LEN(TRIM(D3))=0</formula>
    </cfRule>
  </conditionalFormatting>
  <conditionalFormatting sqref="D7:D9">
    <cfRule type="containsBlanks" dxfId="18" priority="17">
      <formula>LEN(TRIM(D7))=0</formula>
    </cfRule>
  </conditionalFormatting>
  <conditionalFormatting sqref="F1">
    <cfRule type="cellIs" dxfId="17" priority="16" operator="equal">
      <formula>"You still have questions to answer. See below."</formula>
    </cfRule>
  </conditionalFormatting>
  <conditionalFormatting sqref="D59">
    <cfRule type="containsBlanks" dxfId="16" priority="13">
      <formula>LEN(TRIM(D59))=0</formula>
    </cfRule>
  </conditionalFormatting>
  <conditionalFormatting sqref="D30">
    <cfRule type="containsBlanks" dxfId="15" priority="12">
      <formula>LEN(TRIM(D30))=0</formula>
    </cfRule>
  </conditionalFormatting>
  <conditionalFormatting sqref="D33">
    <cfRule type="containsBlanks" dxfId="14" priority="11">
      <formula>LEN(TRIM(D33))=0</formula>
    </cfRule>
  </conditionalFormatting>
  <conditionalFormatting sqref="D34">
    <cfRule type="containsBlanks" dxfId="13" priority="10">
      <formula>LEN(TRIM(D34))=0</formula>
    </cfRule>
  </conditionalFormatting>
  <conditionalFormatting sqref="D37">
    <cfRule type="containsBlanks" dxfId="12" priority="9">
      <formula>LEN(TRIM(D37))=0</formula>
    </cfRule>
  </conditionalFormatting>
  <conditionalFormatting sqref="D38:D44">
    <cfRule type="containsBlanks" dxfId="11" priority="8">
      <formula>LEN(TRIM(D38))=0</formula>
    </cfRule>
  </conditionalFormatting>
  <conditionalFormatting sqref="D45:D51">
    <cfRule type="containsBlanks" dxfId="10" priority="7">
      <formula>LEN(TRIM(D45))=0</formula>
    </cfRule>
  </conditionalFormatting>
  <conditionalFormatting sqref="D4">
    <cfRule type="cellIs" dxfId="9" priority="6" operator="equal">
      <formula>0</formula>
    </cfRule>
  </conditionalFormatting>
  <conditionalFormatting sqref="D31:D32">
    <cfRule type="containsBlanks" dxfId="8" priority="5">
      <formula>LEN(TRIM(D31))=0</formula>
    </cfRule>
  </conditionalFormatting>
  <conditionalFormatting sqref="D35:D36">
    <cfRule type="containsBlanks" dxfId="7" priority="4">
      <formula>LEN(TRIM(D35))=0</formula>
    </cfRule>
  </conditionalFormatting>
  <conditionalFormatting sqref="D53:D58">
    <cfRule type="containsBlanks" dxfId="6" priority="3">
      <formula>LEN(TRIM(D53))=0</formula>
    </cfRule>
  </conditionalFormatting>
  <conditionalFormatting sqref="D64">
    <cfRule type="containsBlanks" dxfId="5" priority="2">
      <formula>LEN(TRIM(D64))=0</formula>
    </cfRule>
  </conditionalFormatting>
  <conditionalFormatting sqref="D10">
    <cfRule type="containsBlanks" dxfId="4" priority="1">
      <formula>LEN(TRIM(D10))=0</formula>
    </cfRule>
  </conditionalFormatting>
  <dataValidations count="9">
    <dataValidation type="list" allowBlank="1" showInputMessage="1" showErrorMessage="1" sqref="D64">
      <formula1>$BM$4:$BM$7</formula1>
    </dataValidation>
    <dataValidation type="list" allowBlank="1" showInputMessage="1" showErrorMessage="1" sqref="D52:D58">
      <formula1>$BK$5:$BK$20</formula1>
    </dataValidation>
    <dataValidation type="list" allowBlank="1" showInputMessage="1" showErrorMessage="1" sqref="D34:D36">
      <formula1>$BI$5:$BI$20</formula1>
    </dataValidation>
    <dataValidation type="list" allowBlank="1" showInputMessage="1" showErrorMessage="1" sqref="D30:D32">
      <formula1>$BG$5:$BG$20</formula1>
    </dataValidation>
    <dataValidation type="list" allowBlank="1" showInputMessage="1" showErrorMessage="1" errorTitle="Target Patient Population" error="Select up to 3 categories if more than 1 category applies.  Rate in order of importance, with 1 being the most relevant and 3 the least." sqref="D11:D13">
      <formula1>$BC$5:$BC$20</formula1>
    </dataValidation>
    <dataValidation type="list" errorStyle="information" allowBlank="1" showInputMessage="1" errorTitle="Investment Category" error="Select the best category match for this investment. " sqref="D7:D9">
      <formula1>$BA$5:$BA$20</formula1>
    </dataValidation>
    <dataValidation type="list" allowBlank="1" showInputMessage="1" showErrorMessage="1" errorTitle="Target Payers" error="Select the category which best applies." sqref="D14">
      <formula1>$BE$5:$BE$20</formula1>
    </dataValidation>
    <dataValidation type="date" errorStyle="information" operator="greaterThan" allowBlank="1" showInputMessage="1" showErrorMessage="1" errorTitle="Start Date Too Early" error="The start date you have entered is before FY14. " sqref="D17">
      <formula1>41820</formula1>
    </dataValidation>
    <dataValidation type="whole" operator="lessThan" allowBlank="1" showInputMessage="1" showErrorMessage="1" errorTitle="Total Costs" error="Total costs are included in total expenses." sqref="D16">
      <formula1>D15</formula1>
    </dataValidation>
  </dataValidations>
  <pageMargins left="0.25" right="0.25" top="1" bottom="0.5" header="0.3" footer="0.3"/>
  <pageSetup scale="68" fitToHeight="0" orientation="portrait" horizontalDpi="4294967293" r:id="rId1"/>
  <headerFooter>
    <oddHeader>&amp;L&amp;G&amp;C&amp;"-,Bold Italic"&amp;20HSCRC Investment Report</oddHeader>
    <oddFooter>&amp;L&amp;D &amp;T&amp;CPage &amp;P&amp;R&amp;F</oddFooter>
  </headerFooter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" operator="containsText" id="{F336D253-FBFD-4ACF-8F09-356B93728E6B}">
            <xm:f>NOT(ISERROR(SEARCH("Congratulations, You are done!",F1)))</xm:f>
            <xm:f>"Congratulations, You are done!"</xm:f>
            <x14:dxf>
              <font>
                <b/>
                <i val="0"/>
                <color theme="0"/>
              </font>
              <fill>
                <patternFill>
                  <bgColor rgb="FF00B050"/>
                </patternFill>
              </fill>
            </x14:dxf>
          </x14:cfRule>
          <xm:sqref>F1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"/>
  <sheetViews>
    <sheetView tabSelected="1" workbookViewId="0">
      <selection activeCell="D3" sqref="D3"/>
    </sheetView>
  </sheetViews>
  <sheetFormatPr defaultRowHeight="45.75" customHeight="1" x14ac:dyDescent="0.25"/>
  <cols>
    <col min="1" max="1" width="4" style="99" customWidth="1"/>
    <col min="2" max="2" width="17.85546875" style="103" customWidth="1"/>
    <col min="3" max="4" width="19.42578125" style="103" customWidth="1"/>
    <col min="5" max="5" width="21.28515625" style="103" customWidth="1"/>
    <col min="6" max="6" width="22" style="103" customWidth="1"/>
    <col min="7" max="7" width="23" style="103" customWidth="1"/>
    <col min="8" max="8" width="94" style="103" customWidth="1"/>
    <col min="9" max="9" width="3.7109375" style="98" hidden="1" customWidth="1"/>
    <col min="10" max="10" width="9.140625" style="98"/>
    <col min="11" max="11" width="59.28515625" style="98" bestFit="1" customWidth="1"/>
    <col min="12" max="16384" width="9.140625" style="98"/>
  </cols>
  <sheetData>
    <row r="1" spans="1:13" ht="15.75" x14ac:dyDescent="0.25">
      <c r="J1" s="152" t="str">
        <f>IF(K2&amp;K3&amp;K7&amp;K11&amp;K14&amp;K15&amp;K17&amp;K18&amp;K30&amp;K34&amp;K38&amp;K39&amp;K40&amp;K41&amp;K42&amp;K48="","Thank you for your considered response.","You still have questions to answer. See below.")</f>
        <v>Thank you for your considered response.</v>
      </c>
      <c r="K1" s="152"/>
    </row>
    <row r="2" spans="1:13" ht="30" x14ac:dyDescent="0.25">
      <c r="A2" s="100"/>
      <c r="B2" s="104" t="s">
        <v>189</v>
      </c>
      <c r="C2" s="104" t="s">
        <v>196</v>
      </c>
      <c r="D2" s="104" t="s">
        <v>190</v>
      </c>
      <c r="E2" s="104" t="s">
        <v>191</v>
      </c>
      <c r="F2" s="104" t="s">
        <v>192</v>
      </c>
      <c r="G2" s="104" t="s">
        <v>193</v>
      </c>
      <c r="H2" s="104" t="s">
        <v>194</v>
      </c>
      <c r="I2" s="99"/>
      <c r="J2" s="101"/>
      <c r="K2" s="101"/>
      <c r="M2" s="102"/>
    </row>
    <row r="3" spans="1:13" ht="61.5" customHeight="1" x14ac:dyDescent="0.25">
      <c r="A3" s="100">
        <v>1</v>
      </c>
      <c r="B3" s="105" t="s">
        <v>182</v>
      </c>
      <c r="C3" s="107"/>
      <c r="D3" s="108"/>
      <c r="E3" s="109"/>
      <c r="F3" s="109"/>
      <c r="G3" s="109"/>
      <c r="H3" s="109"/>
      <c r="I3" s="98" t="str">
        <f>IF($D3&amp;$E3&amp;$F3&amp;$G3&amp;$H3="","empty",IF(OR(ISBLANK($D3),ISBLANK($E3),ISBLANK($F3),ISBLANK($G3),ISBLANK($H3))=TRUE,"partial","all"))</f>
        <v>empty</v>
      </c>
      <c r="K3" s="106" t="str">
        <f t="shared" ref="K3:K10" si="0">IF((I3="partial"), "1. You have partially completed this Outcome Analysis, please ensure you complete the other cells in this row.","")</f>
        <v/>
      </c>
    </row>
    <row r="4" spans="1:13" ht="61.5" customHeight="1" x14ac:dyDescent="0.25">
      <c r="A4" s="100">
        <v>2</v>
      </c>
      <c r="B4" s="105" t="s">
        <v>26</v>
      </c>
      <c r="C4" s="107"/>
      <c r="D4" s="109"/>
      <c r="E4" s="109"/>
      <c r="F4" s="109"/>
      <c r="G4" s="109"/>
      <c r="H4" s="109"/>
      <c r="I4" s="98" t="str">
        <f t="shared" ref="I4:I10" si="1">IF($D4&amp;$E4&amp;$F4&amp;$G4&amp;$H4="","empty",IF(OR(ISBLANK($D4),ISBLANK($E4),ISBLANK($F4),ISBLANK($G4),ISBLANK($H4))=TRUE,"partial","all"))</f>
        <v>empty</v>
      </c>
      <c r="K4" s="106" t="str">
        <f t="shared" si="0"/>
        <v/>
      </c>
    </row>
    <row r="5" spans="1:13" ht="61.5" customHeight="1" x14ac:dyDescent="0.25">
      <c r="A5" s="100">
        <v>3</v>
      </c>
      <c r="B5" s="105" t="s">
        <v>27</v>
      </c>
      <c r="C5" s="107"/>
      <c r="D5" s="109"/>
      <c r="E5" s="109"/>
      <c r="F5" s="109"/>
      <c r="G5" s="109"/>
      <c r="H5" s="109"/>
      <c r="I5" s="98" t="str">
        <f t="shared" si="1"/>
        <v>empty</v>
      </c>
      <c r="K5" s="106" t="str">
        <f t="shared" si="0"/>
        <v/>
      </c>
    </row>
    <row r="6" spans="1:13" ht="61.5" customHeight="1" x14ac:dyDescent="0.25">
      <c r="A6" s="100">
        <v>4</v>
      </c>
      <c r="B6" s="105" t="s">
        <v>195</v>
      </c>
      <c r="C6" s="107"/>
      <c r="D6" s="109"/>
      <c r="E6" s="109"/>
      <c r="F6" s="109"/>
      <c r="G6" s="109"/>
      <c r="H6" s="109"/>
      <c r="I6" s="98" t="str">
        <f t="shared" si="1"/>
        <v>empty</v>
      </c>
      <c r="K6" s="106" t="str">
        <f t="shared" si="0"/>
        <v/>
      </c>
    </row>
    <row r="7" spans="1:13" ht="61.5" customHeight="1" x14ac:dyDescent="0.25">
      <c r="A7" s="100">
        <v>5</v>
      </c>
      <c r="B7" s="105" t="s">
        <v>184</v>
      </c>
      <c r="C7" s="107"/>
      <c r="D7" s="109"/>
      <c r="E7" s="109"/>
      <c r="F7" s="109"/>
      <c r="G7" s="109"/>
      <c r="H7" s="109"/>
      <c r="I7" s="98" t="str">
        <f t="shared" si="1"/>
        <v>empty</v>
      </c>
      <c r="K7" s="106" t="str">
        <f t="shared" si="0"/>
        <v/>
      </c>
    </row>
    <row r="8" spans="1:13" ht="61.5" customHeight="1" x14ac:dyDescent="0.25">
      <c r="A8" s="100">
        <v>6</v>
      </c>
      <c r="B8" s="105" t="s">
        <v>6</v>
      </c>
      <c r="C8" s="109"/>
      <c r="D8" s="109"/>
      <c r="E8" s="109"/>
      <c r="F8" s="109"/>
      <c r="G8" s="109"/>
      <c r="H8" s="109"/>
      <c r="I8" s="98" t="str">
        <f t="shared" si="1"/>
        <v>empty</v>
      </c>
      <c r="K8" s="106" t="str">
        <f t="shared" si="0"/>
        <v/>
      </c>
    </row>
    <row r="9" spans="1:13" ht="61.5" customHeight="1" x14ac:dyDescent="0.25">
      <c r="A9" s="100">
        <v>7</v>
      </c>
      <c r="B9" s="105" t="s">
        <v>6</v>
      </c>
      <c r="C9" s="109"/>
      <c r="D9" s="109"/>
      <c r="E9" s="109"/>
      <c r="F9" s="109"/>
      <c r="G9" s="109"/>
      <c r="H9" s="109"/>
      <c r="I9" s="98" t="str">
        <f t="shared" si="1"/>
        <v>empty</v>
      </c>
      <c r="K9" s="106" t="str">
        <f t="shared" si="0"/>
        <v/>
      </c>
    </row>
    <row r="10" spans="1:13" ht="61.5" customHeight="1" x14ac:dyDescent="0.25">
      <c r="A10" s="100">
        <v>8</v>
      </c>
      <c r="B10" s="105" t="s">
        <v>6</v>
      </c>
      <c r="C10" s="109"/>
      <c r="D10" s="109"/>
      <c r="E10" s="109"/>
      <c r="F10" s="109"/>
      <c r="G10" s="109"/>
      <c r="H10" s="109"/>
      <c r="I10" s="98" t="str">
        <f t="shared" si="1"/>
        <v>empty</v>
      </c>
      <c r="K10" s="106" t="str">
        <f t="shared" si="0"/>
        <v/>
      </c>
    </row>
  </sheetData>
  <sheetProtection algorithmName="SHA-512" hashValue="qQe02PQ+7ngErJpDdNlAHYhIpJf9Nz40jx3k9wVlO4EG/FeS5Hx/99z23h8sN1Qr7ifHw/XsyrixP24yLFNMRg==" saltValue="Vxs9sUkSxniPvgzWtWEJFw==" spinCount="100000" sheet="1" objects="1" scenarios="1" selectLockedCells="1"/>
  <mergeCells count="1">
    <mergeCell ref="J1:K1"/>
  </mergeCells>
  <conditionalFormatting sqref="J1">
    <cfRule type="cellIs" dxfId="2" priority="5" operator="equal">
      <formula>"You still have questions to answer. See below."</formula>
    </cfRule>
  </conditionalFormatting>
  <conditionalFormatting sqref="D3:H10">
    <cfRule type="containsBlanks" dxfId="1" priority="3">
      <formula>LEN(TRIM(D3))=0</formula>
    </cfRule>
  </conditionalFormatting>
  <conditionalFormatting sqref="C8:C10">
    <cfRule type="containsBlanks" dxfId="0" priority="1">
      <formula>LEN(TRIM(C8))=0</formula>
    </cfRule>
  </conditionalFormatting>
  <pageMargins left="0.25" right="0.25" top="0.75" bottom="0.75" header="0.3" footer="0.3"/>
  <pageSetup paperSize="5" scale="7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zoomScaleNormal="100" workbookViewId="0">
      <selection activeCell="B7" sqref="B7"/>
    </sheetView>
  </sheetViews>
  <sheetFormatPr defaultRowHeight="15.95" customHeight="1" x14ac:dyDescent="0.25"/>
  <cols>
    <col min="2" max="2" width="46.5703125" customWidth="1"/>
    <col min="3" max="5" width="19.7109375" style="31" customWidth="1"/>
    <col min="7" max="7" width="4.140625" hidden="1" customWidth="1"/>
    <col min="8" max="10" width="0" hidden="1" customWidth="1"/>
  </cols>
  <sheetData>
    <row r="1" spans="1:8" s="29" customFormat="1" ht="15.95" customHeight="1" x14ac:dyDescent="0.25">
      <c r="A1" s="32" t="s">
        <v>72</v>
      </c>
      <c r="B1" s="33" t="s">
        <v>75</v>
      </c>
      <c r="C1" s="34" t="s">
        <v>71</v>
      </c>
      <c r="D1" s="34" t="s">
        <v>73</v>
      </c>
      <c r="E1" s="34" t="s">
        <v>80</v>
      </c>
    </row>
    <row r="2" spans="1:8" ht="15.95" hidden="1" customHeight="1" x14ac:dyDescent="0.25">
      <c r="A2" s="37"/>
      <c r="B2" s="37">
        <v>3</v>
      </c>
      <c r="C2" s="38">
        <f>ROW('By-Investment Reporting Blank'!D15)</f>
        <v>15</v>
      </c>
      <c r="D2" s="38">
        <v>15</v>
      </c>
      <c r="E2" s="38">
        <v>28</v>
      </c>
    </row>
    <row r="3" spans="1:8" ht="15.95" customHeight="1" x14ac:dyDescent="0.25">
      <c r="A3" s="37"/>
      <c r="B3" s="39" t="s">
        <v>87</v>
      </c>
      <c r="C3" s="40">
        <f ca="1">SUM(C4:C103)</f>
        <v>0</v>
      </c>
      <c r="D3" s="40">
        <f ca="1">SUM(D4:D103)</f>
        <v>0</v>
      </c>
      <c r="E3" s="41">
        <f ca="1">SUM(E4:E103)</f>
        <v>0</v>
      </c>
    </row>
    <row r="4" spans="1:8" ht="15.95" customHeight="1" x14ac:dyDescent="0.25">
      <c r="A4" s="23">
        <f t="shared" ref="A4:A35" ca="1" si="0">IF(ISREF(INDIRECT(ADDRESS(1,1,,,G4))),G4," ")</f>
        <v>1</v>
      </c>
      <c r="B4" s="28">
        <f ca="1">IF($A4=" ","",INDIRECT(ADDRESS(B$2,4,1,1,TEXT($A4,0))))</f>
        <v>0</v>
      </c>
      <c r="C4" s="25">
        <f ca="1">IF($A4=" ","",INDIRECT(ADDRESS(C$2,4,1,1,TEXT($A4,0))))</f>
        <v>0</v>
      </c>
      <c r="D4" s="25">
        <f ca="1">IF($A4=" ","",INDIRECT(ADDRESS(D$2,4,1,1,TEXT($A4,0))))</f>
        <v>0</v>
      </c>
      <c r="E4" s="30">
        <f ca="1">IF($A4=" ","",INDIRECT(ADDRESS(E$2,4,1,1,TEXT($A4,0))))</f>
        <v>0</v>
      </c>
      <c r="G4" s="24">
        <v>1</v>
      </c>
      <c r="H4">
        <f ca="1">IF(A4=" ","",VALUE(A4))</f>
        <v>1</v>
      </c>
    </row>
    <row r="5" spans="1:8" ht="15.95" customHeight="1" x14ac:dyDescent="0.25">
      <c r="A5" s="23">
        <f t="shared" ca="1" si="0"/>
        <v>2</v>
      </c>
      <c r="B5" s="28">
        <f t="shared" ref="B5:E20" ca="1" si="1">IF($A5=" ","",INDIRECT(ADDRESS(B$2,4,1,1,TEXT($A5,0))))</f>
        <v>0</v>
      </c>
      <c r="C5" s="25">
        <f t="shared" ca="1" si="1"/>
        <v>0</v>
      </c>
      <c r="D5" s="25">
        <f t="shared" ca="1" si="1"/>
        <v>0</v>
      </c>
      <c r="E5" s="30">
        <f t="shared" ca="1" si="1"/>
        <v>0</v>
      </c>
      <c r="G5" s="24">
        <f t="shared" ref="G5:G10" si="2">G4+1</f>
        <v>2</v>
      </c>
      <c r="H5">
        <f t="shared" ref="H5:H68" ca="1" si="3">IF(A5=" ","",VALUE(A5))</f>
        <v>2</v>
      </c>
    </row>
    <row r="6" spans="1:8" ht="15.95" customHeight="1" x14ac:dyDescent="0.25">
      <c r="A6" s="23">
        <f t="shared" ca="1" si="0"/>
        <v>3</v>
      </c>
      <c r="B6" s="28">
        <f t="shared" ca="1" si="1"/>
        <v>0</v>
      </c>
      <c r="C6" s="25">
        <f t="shared" ca="1" si="1"/>
        <v>0</v>
      </c>
      <c r="D6" s="25">
        <f t="shared" ca="1" si="1"/>
        <v>0</v>
      </c>
      <c r="E6" s="30">
        <f t="shared" ca="1" si="1"/>
        <v>0</v>
      </c>
      <c r="G6" s="24">
        <f t="shared" si="2"/>
        <v>3</v>
      </c>
      <c r="H6">
        <f t="shared" ca="1" si="3"/>
        <v>3</v>
      </c>
    </row>
    <row r="7" spans="1:8" ht="15.95" customHeight="1" x14ac:dyDescent="0.25">
      <c r="A7" s="23">
        <f t="shared" ca="1" si="0"/>
        <v>4</v>
      </c>
      <c r="B7" s="28">
        <f t="shared" ca="1" si="1"/>
        <v>0</v>
      </c>
      <c r="C7" s="25">
        <f t="shared" ca="1" si="1"/>
        <v>0</v>
      </c>
      <c r="D7" s="25">
        <f t="shared" ca="1" si="1"/>
        <v>0</v>
      </c>
      <c r="E7" s="30">
        <f t="shared" ca="1" si="1"/>
        <v>0</v>
      </c>
      <c r="G7" s="24">
        <f t="shared" si="2"/>
        <v>4</v>
      </c>
      <c r="H7">
        <f t="shared" ca="1" si="3"/>
        <v>4</v>
      </c>
    </row>
    <row r="8" spans="1:8" ht="15.95" customHeight="1" x14ac:dyDescent="0.25">
      <c r="A8" s="23">
        <f t="shared" ca="1" si="0"/>
        <v>5</v>
      </c>
      <c r="B8" s="28">
        <f t="shared" ca="1" si="1"/>
        <v>0</v>
      </c>
      <c r="C8" s="25">
        <f t="shared" ca="1" si="1"/>
        <v>0</v>
      </c>
      <c r="D8" s="25">
        <f t="shared" ca="1" si="1"/>
        <v>0</v>
      </c>
      <c r="E8" s="30">
        <f t="shared" ca="1" si="1"/>
        <v>0</v>
      </c>
      <c r="G8" s="24">
        <f t="shared" si="2"/>
        <v>5</v>
      </c>
      <c r="H8">
        <f t="shared" ca="1" si="3"/>
        <v>5</v>
      </c>
    </row>
    <row r="9" spans="1:8" ht="15.95" customHeight="1" x14ac:dyDescent="0.25">
      <c r="A9" s="23">
        <f t="shared" ca="1" si="0"/>
        <v>6</v>
      </c>
      <c r="B9" s="28">
        <f t="shared" ca="1" si="1"/>
        <v>0</v>
      </c>
      <c r="C9" s="25">
        <f t="shared" ca="1" si="1"/>
        <v>0</v>
      </c>
      <c r="D9" s="25">
        <f t="shared" ca="1" si="1"/>
        <v>0</v>
      </c>
      <c r="E9" s="30">
        <f t="shared" ca="1" si="1"/>
        <v>0</v>
      </c>
      <c r="G9" s="24">
        <f t="shared" si="2"/>
        <v>6</v>
      </c>
      <c r="H9">
        <f t="shared" ca="1" si="3"/>
        <v>6</v>
      </c>
    </row>
    <row r="10" spans="1:8" ht="15.95" customHeight="1" x14ac:dyDescent="0.25">
      <c r="A10" s="23">
        <f t="shared" ca="1" si="0"/>
        <v>7</v>
      </c>
      <c r="B10" s="28">
        <f t="shared" ca="1" si="1"/>
        <v>0</v>
      </c>
      <c r="C10" s="25">
        <f t="shared" ca="1" si="1"/>
        <v>0</v>
      </c>
      <c r="D10" s="25">
        <f t="shared" ca="1" si="1"/>
        <v>0</v>
      </c>
      <c r="E10" s="30">
        <f t="shared" ca="1" si="1"/>
        <v>0</v>
      </c>
      <c r="G10" s="24">
        <f t="shared" si="2"/>
        <v>7</v>
      </c>
      <c r="H10">
        <f t="shared" ca="1" si="3"/>
        <v>7</v>
      </c>
    </row>
    <row r="11" spans="1:8" ht="15.95" customHeight="1" x14ac:dyDescent="0.25">
      <c r="A11" s="23">
        <f t="shared" ca="1" si="0"/>
        <v>8</v>
      </c>
      <c r="B11" s="28">
        <f t="shared" ca="1" si="1"/>
        <v>0</v>
      </c>
      <c r="C11" s="25">
        <f t="shared" ca="1" si="1"/>
        <v>0</v>
      </c>
      <c r="D11" s="25">
        <f t="shared" ca="1" si="1"/>
        <v>0</v>
      </c>
      <c r="E11" s="30">
        <f t="shared" ca="1" si="1"/>
        <v>0</v>
      </c>
      <c r="G11" s="24">
        <f t="shared" ref="G11:G74" si="4">G10+1</f>
        <v>8</v>
      </c>
      <c r="H11">
        <f t="shared" ca="1" si="3"/>
        <v>8</v>
      </c>
    </row>
    <row r="12" spans="1:8" ht="15.95" customHeight="1" x14ac:dyDescent="0.25">
      <c r="A12" s="23">
        <f t="shared" ca="1" si="0"/>
        <v>9</v>
      </c>
      <c r="B12" s="28">
        <f t="shared" ca="1" si="1"/>
        <v>0</v>
      </c>
      <c r="C12" s="25">
        <f t="shared" ca="1" si="1"/>
        <v>0</v>
      </c>
      <c r="D12" s="25">
        <f t="shared" ca="1" si="1"/>
        <v>0</v>
      </c>
      <c r="E12" s="30">
        <f t="shared" ca="1" si="1"/>
        <v>0</v>
      </c>
      <c r="G12" s="24">
        <f t="shared" si="4"/>
        <v>9</v>
      </c>
      <c r="H12">
        <f t="shared" ca="1" si="3"/>
        <v>9</v>
      </c>
    </row>
    <row r="13" spans="1:8" ht="15.95" customHeight="1" x14ac:dyDescent="0.25">
      <c r="A13" s="23">
        <f t="shared" ca="1" si="0"/>
        <v>10</v>
      </c>
      <c r="B13" s="28">
        <f t="shared" ca="1" si="1"/>
        <v>0</v>
      </c>
      <c r="C13" s="25">
        <f t="shared" ca="1" si="1"/>
        <v>0</v>
      </c>
      <c r="D13" s="25">
        <f t="shared" ca="1" si="1"/>
        <v>0</v>
      </c>
      <c r="E13" s="30">
        <f t="shared" ca="1" si="1"/>
        <v>0</v>
      </c>
      <c r="G13" s="24">
        <f t="shared" si="4"/>
        <v>10</v>
      </c>
      <c r="H13">
        <f t="shared" ca="1" si="3"/>
        <v>10</v>
      </c>
    </row>
    <row r="14" spans="1:8" ht="15.95" customHeight="1" x14ac:dyDescent="0.25">
      <c r="A14" s="23" t="str">
        <f t="shared" ca="1" si="0"/>
        <v xml:space="preserve"> </v>
      </c>
      <c r="B14" s="28" t="str">
        <f t="shared" ca="1" si="1"/>
        <v/>
      </c>
      <c r="C14" s="25" t="str">
        <f t="shared" ca="1" si="1"/>
        <v/>
      </c>
      <c r="D14" s="25" t="str">
        <f t="shared" ca="1" si="1"/>
        <v/>
      </c>
      <c r="E14" s="30" t="str">
        <f t="shared" ca="1" si="1"/>
        <v/>
      </c>
      <c r="G14" s="24">
        <f t="shared" si="4"/>
        <v>11</v>
      </c>
      <c r="H14" t="str">
        <f t="shared" ca="1" si="3"/>
        <v/>
      </c>
    </row>
    <row r="15" spans="1:8" ht="15.95" customHeight="1" x14ac:dyDescent="0.25">
      <c r="A15" s="23" t="str">
        <f t="shared" ca="1" si="0"/>
        <v xml:space="preserve"> </v>
      </c>
      <c r="B15" s="28" t="str">
        <f t="shared" ca="1" si="1"/>
        <v/>
      </c>
      <c r="C15" s="25" t="str">
        <f t="shared" ca="1" si="1"/>
        <v/>
      </c>
      <c r="D15" s="25" t="str">
        <f t="shared" ca="1" si="1"/>
        <v/>
      </c>
      <c r="E15" s="30" t="str">
        <f t="shared" ca="1" si="1"/>
        <v/>
      </c>
      <c r="G15" s="24">
        <f t="shared" si="4"/>
        <v>12</v>
      </c>
      <c r="H15" t="str">
        <f t="shared" ca="1" si="3"/>
        <v/>
      </c>
    </row>
    <row r="16" spans="1:8" ht="15.95" customHeight="1" x14ac:dyDescent="0.25">
      <c r="A16" s="23" t="str">
        <f t="shared" ca="1" si="0"/>
        <v xml:space="preserve"> </v>
      </c>
      <c r="B16" s="28" t="str">
        <f t="shared" ca="1" si="1"/>
        <v/>
      </c>
      <c r="C16" s="25" t="str">
        <f t="shared" ca="1" si="1"/>
        <v/>
      </c>
      <c r="D16" s="25" t="str">
        <f t="shared" ca="1" si="1"/>
        <v/>
      </c>
      <c r="E16" s="30" t="str">
        <f t="shared" ca="1" si="1"/>
        <v/>
      </c>
      <c r="G16" s="24">
        <f t="shared" si="4"/>
        <v>13</v>
      </c>
      <c r="H16" t="str">
        <f t="shared" ca="1" si="3"/>
        <v/>
      </c>
    </row>
    <row r="17" spans="1:8" ht="15.95" customHeight="1" x14ac:dyDescent="0.25">
      <c r="A17" s="23" t="str">
        <f t="shared" ca="1" si="0"/>
        <v xml:space="preserve"> </v>
      </c>
      <c r="B17" s="28" t="str">
        <f t="shared" ca="1" si="1"/>
        <v/>
      </c>
      <c r="C17" s="25" t="str">
        <f t="shared" ca="1" si="1"/>
        <v/>
      </c>
      <c r="D17" s="25" t="str">
        <f t="shared" ca="1" si="1"/>
        <v/>
      </c>
      <c r="E17" s="30" t="str">
        <f t="shared" ca="1" si="1"/>
        <v/>
      </c>
      <c r="G17" s="24">
        <f t="shared" si="4"/>
        <v>14</v>
      </c>
      <c r="H17" t="str">
        <f t="shared" ca="1" si="3"/>
        <v/>
      </c>
    </row>
    <row r="18" spans="1:8" ht="15.95" customHeight="1" x14ac:dyDescent="0.25">
      <c r="A18" s="23" t="str">
        <f t="shared" ca="1" si="0"/>
        <v xml:space="preserve"> </v>
      </c>
      <c r="B18" s="28" t="str">
        <f t="shared" ca="1" si="1"/>
        <v/>
      </c>
      <c r="C18" s="25" t="str">
        <f t="shared" ca="1" si="1"/>
        <v/>
      </c>
      <c r="D18" s="25" t="str">
        <f t="shared" ca="1" si="1"/>
        <v/>
      </c>
      <c r="E18" s="30" t="str">
        <f t="shared" ca="1" si="1"/>
        <v/>
      </c>
      <c r="G18" s="24">
        <f t="shared" si="4"/>
        <v>15</v>
      </c>
      <c r="H18" t="str">
        <f t="shared" ca="1" si="3"/>
        <v/>
      </c>
    </row>
    <row r="19" spans="1:8" ht="15.95" customHeight="1" x14ac:dyDescent="0.25">
      <c r="A19" s="23" t="str">
        <f t="shared" ca="1" si="0"/>
        <v xml:space="preserve"> </v>
      </c>
      <c r="B19" s="28" t="str">
        <f t="shared" ca="1" si="1"/>
        <v/>
      </c>
      <c r="C19" s="25" t="str">
        <f t="shared" ca="1" si="1"/>
        <v/>
      </c>
      <c r="D19" s="25" t="str">
        <f t="shared" ca="1" si="1"/>
        <v/>
      </c>
      <c r="E19" s="30" t="str">
        <f t="shared" ca="1" si="1"/>
        <v/>
      </c>
      <c r="G19" s="24">
        <f t="shared" si="4"/>
        <v>16</v>
      </c>
      <c r="H19" t="str">
        <f t="shared" ca="1" si="3"/>
        <v/>
      </c>
    </row>
    <row r="20" spans="1:8" ht="15.95" customHeight="1" x14ac:dyDescent="0.25">
      <c r="A20" s="23" t="str">
        <f t="shared" ca="1" si="0"/>
        <v xml:space="preserve"> </v>
      </c>
      <c r="B20" s="28" t="str">
        <f t="shared" ca="1" si="1"/>
        <v/>
      </c>
      <c r="C20" s="25" t="str">
        <f t="shared" ca="1" si="1"/>
        <v/>
      </c>
      <c r="D20" s="25" t="str">
        <f t="shared" ca="1" si="1"/>
        <v/>
      </c>
      <c r="E20" s="30" t="str">
        <f t="shared" ca="1" si="1"/>
        <v/>
      </c>
      <c r="G20" s="24">
        <f t="shared" si="4"/>
        <v>17</v>
      </c>
      <c r="H20" t="str">
        <f t="shared" ca="1" si="3"/>
        <v/>
      </c>
    </row>
    <row r="21" spans="1:8" ht="15.95" customHeight="1" x14ac:dyDescent="0.25">
      <c r="A21" s="23" t="str">
        <f t="shared" ca="1" si="0"/>
        <v xml:space="preserve"> </v>
      </c>
      <c r="B21" s="28" t="str">
        <f t="shared" ref="B21:E36" ca="1" si="5">IF($A21=" ","",INDIRECT(ADDRESS(B$2,4,1,1,TEXT($A21,0))))</f>
        <v/>
      </c>
      <c r="C21" s="25" t="str">
        <f t="shared" ca="1" si="5"/>
        <v/>
      </c>
      <c r="D21" s="25" t="str">
        <f t="shared" ca="1" si="5"/>
        <v/>
      </c>
      <c r="E21" s="30" t="str">
        <f t="shared" ca="1" si="5"/>
        <v/>
      </c>
      <c r="G21" s="24">
        <f t="shared" si="4"/>
        <v>18</v>
      </c>
      <c r="H21" t="str">
        <f t="shared" ca="1" si="3"/>
        <v/>
      </c>
    </row>
    <row r="22" spans="1:8" ht="15.95" customHeight="1" x14ac:dyDescent="0.25">
      <c r="A22" s="23" t="str">
        <f t="shared" ca="1" si="0"/>
        <v xml:space="preserve"> </v>
      </c>
      <c r="B22" s="28" t="str">
        <f t="shared" ca="1" si="5"/>
        <v/>
      </c>
      <c r="C22" s="25" t="str">
        <f t="shared" ca="1" si="5"/>
        <v/>
      </c>
      <c r="D22" s="25" t="str">
        <f t="shared" ca="1" si="5"/>
        <v/>
      </c>
      <c r="E22" s="30" t="str">
        <f t="shared" ca="1" si="5"/>
        <v/>
      </c>
      <c r="G22" s="24">
        <f t="shared" si="4"/>
        <v>19</v>
      </c>
      <c r="H22" t="str">
        <f t="shared" ca="1" si="3"/>
        <v/>
      </c>
    </row>
    <row r="23" spans="1:8" ht="15.95" customHeight="1" x14ac:dyDescent="0.25">
      <c r="A23" s="23" t="str">
        <f t="shared" ca="1" si="0"/>
        <v xml:space="preserve"> </v>
      </c>
      <c r="B23" s="28" t="str">
        <f t="shared" ca="1" si="5"/>
        <v/>
      </c>
      <c r="C23" s="25" t="str">
        <f t="shared" ca="1" si="5"/>
        <v/>
      </c>
      <c r="D23" s="25" t="str">
        <f t="shared" ca="1" si="5"/>
        <v/>
      </c>
      <c r="E23" s="30" t="str">
        <f t="shared" ca="1" si="5"/>
        <v/>
      </c>
      <c r="G23" s="24">
        <f t="shared" si="4"/>
        <v>20</v>
      </c>
      <c r="H23" t="str">
        <f t="shared" ca="1" si="3"/>
        <v/>
      </c>
    </row>
    <row r="24" spans="1:8" ht="15.95" customHeight="1" x14ac:dyDescent="0.25">
      <c r="A24" s="23" t="str">
        <f t="shared" ca="1" si="0"/>
        <v xml:space="preserve"> </v>
      </c>
      <c r="B24" s="28" t="str">
        <f t="shared" ca="1" si="5"/>
        <v/>
      </c>
      <c r="C24" s="25" t="str">
        <f t="shared" ca="1" si="5"/>
        <v/>
      </c>
      <c r="D24" s="25" t="str">
        <f t="shared" ca="1" si="5"/>
        <v/>
      </c>
      <c r="E24" s="30" t="str">
        <f t="shared" ca="1" si="5"/>
        <v/>
      </c>
      <c r="G24" s="24">
        <f t="shared" si="4"/>
        <v>21</v>
      </c>
      <c r="H24" t="str">
        <f t="shared" ca="1" si="3"/>
        <v/>
      </c>
    </row>
    <row r="25" spans="1:8" ht="15.95" customHeight="1" x14ac:dyDescent="0.25">
      <c r="A25" s="23" t="str">
        <f t="shared" ca="1" si="0"/>
        <v xml:space="preserve"> </v>
      </c>
      <c r="B25" s="28" t="str">
        <f t="shared" ca="1" si="5"/>
        <v/>
      </c>
      <c r="C25" s="25" t="str">
        <f t="shared" ca="1" si="5"/>
        <v/>
      </c>
      <c r="D25" s="25" t="str">
        <f t="shared" ca="1" si="5"/>
        <v/>
      </c>
      <c r="E25" s="30" t="str">
        <f t="shared" ca="1" si="5"/>
        <v/>
      </c>
      <c r="G25" s="24">
        <f t="shared" si="4"/>
        <v>22</v>
      </c>
      <c r="H25" t="str">
        <f t="shared" ca="1" si="3"/>
        <v/>
      </c>
    </row>
    <row r="26" spans="1:8" ht="15.95" customHeight="1" x14ac:dyDescent="0.25">
      <c r="A26" s="23" t="str">
        <f t="shared" ca="1" si="0"/>
        <v xml:space="preserve"> </v>
      </c>
      <c r="B26" s="28" t="str">
        <f t="shared" ca="1" si="5"/>
        <v/>
      </c>
      <c r="C26" s="25" t="str">
        <f t="shared" ca="1" si="5"/>
        <v/>
      </c>
      <c r="D26" s="25" t="str">
        <f t="shared" ca="1" si="5"/>
        <v/>
      </c>
      <c r="E26" s="30" t="str">
        <f t="shared" ca="1" si="5"/>
        <v/>
      </c>
      <c r="G26" s="24">
        <f t="shared" si="4"/>
        <v>23</v>
      </c>
      <c r="H26" t="str">
        <f t="shared" ca="1" si="3"/>
        <v/>
      </c>
    </row>
    <row r="27" spans="1:8" ht="15.95" customHeight="1" x14ac:dyDescent="0.25">
      <c r="A27" s="23" t="str">
        <f t="shared" ca="1" si="0"/>
        <v xml:space="preserve"> </v>
      </c>
      <c r="B27" s="28" t="str">
        <f t="shared" ca="1" si="5"/>
        <v/>
      </c>
      <c r="C27" s="25" t="str">
        <f t="shared" ca="1" si="5"/>
        <v/>
      </c>
      <c r="D27" s="25" t="str">
        <f t="shared" ca="1" si="5"/>
        <v/>
      </c>
      <c r="E27" s="30" t="str">
        <f t="shared" ca="1" si="5"/>
        <v/>
      </c>
      <c r="G27" s="24">
        <f t="shared" si="4"/>
        <v>24</v>
      </c>
      <c r="H27" t="str">
        <f t="shared" ca="1" si="3"/>
        <v/>
      </c>
    </row>
    <row r="28" spans="1:8" ht="15.95" customHeight="1" x14ac:dyDescent="0.25">
      <c r="A28" s="23" t="str">
        <f t="shared" ca="1" si="0"/>
        <v xml:space="preserve"> </v>
      </c>
      <c r="B28" s="28" t="str">
        <f t="shared" ca="1" si="5"/>
        <v/>
      </c>
      <c r="C28" s="25" t="str">
        <f t="shared" ca="1" si="5"/>
        <v/>
      </c>
      <c r="D28" s="25" t="str">
        <f t="shared" ca="1" si="5"/>
        <v/>
      </c>
      <c r="E28" s="30" t="str">
        <f t="shared" ca="1" si="5"/>
        <v/>
      </c>
      <c r="G28" s="24">
        <f t="shared" si="4"/>
        <v>25</v>
      </c>
      <c r="H28" t="str">
        <f t="shared" ca="1" si="3"/>
        <v/>
      </c>
    </row>
    <row r="29" spans="1:8" ht="15.95" customHeight="1" x14ac:dyDescent="0.25">
      <c r="A29" s="23" t="str">
        <f t="shared" ca="1" si="0"/>
        <v xml:space="preserve"> </v>
      </c>
      <c r="B29" s="28" t="str">
        <f t="shared" ca="1" si="5"/>
        <v/>
      </c>
      <c r="C29" s="25" t="str">
        <f t="shared" ca="1" si="5"/>
        <v/>
      </c>
      <c r="D29" s="25" t="str">
        <f t="shared" ca="1" si="5"/>
        <v/>
      </c>
      <c r="E29" s="30" t="str">
        <f t="shared" ca="1" si="5"/>
        <v/>
      </c>
      <c r="G29" s="24">
        <f t="shared" si="4"/>
        <v>26</v>
      </c>
      <c r="H29" t="str">
        <f t="shared" ca="1" si="3"/>
        <v/>
      </c>
    </row>
    <row r="30" spans="1:8" ht="15.95" customHeight="1" x14ac:dyDescent="0.25">
      <c r="A30" s="23" t="str">
        <f t="shared" ca="1" si="0"/>
        <v xml:space="preserve"> </v>
      </c>
      <c r="B30" s="28" t="str">
        <f t="shared" ca="1" si="5"/>
        <v/>
      </c>
      <c r="C30" s="25" t="str">
        <f t="shared" ca="1" si="5"/>
        <v/>
      </c>
      <c r="D30" s="25" t="str">
        <f t="shared" ca="1" si="5"/>
        <v/>
      </c>
      <c r="E30" s="30" t="str">
        <f t="shared" ca="1" si="5"/>
        <v/>
      </c>
      <c r="G30" s="24">
        <f t="shared" si="4"/>
        <v>27</v>
      </c>
      <c r="H30" t="str">
        <f t="shared" ca="1" si="3"/>
        <v/>
      </c>
    </row>
    <row r="31" spans="1:8" ht="15.95" customHeight="1" x14ac:dyDescent="0.25">
      <c r="A31" s="23" t="str">
        <f t="shared" ca="1" si="0"/>
        <v xml:space="preserve"> </v>
      </c>
      <c r="B31" s="28" t="str">
        <f t="shared" ca="1" si="5"/>
        <v/>
      </c>
      <c r="C31" s="25" t="str">
        <f t="shared" ca="1" si="5"/>
        <v/>
      </c>
      <c r="D31" s="25" t="str">
        <f t="shared" ca="1" si="5"/>
        <v/>
      </c>
      <c r="E31" s="30" t="str">
        <f t="shared" ca="1" si="5"/>
        <v/>
      </c>
      <c r="G31" s="24">
        <f t="shared" si="4"/>
        <v>28</v>
      </c>
      <c r="H31" t="str">
        <f t="shared" ca="1" si="3"/>
        <v/>
      </c>
    </row>
    <row r="32" spans="1:8" ht="15.95" customHeight="1" x14ac:dyDescent="0.25">
      <c r="A32" s="23" t="str">
        <f t="shared" ca="1" si="0"/>
        <v xml:space="preserve"> </v>
      </c>
      <c r="B32" s="28" t="str">
        <f t="shared" ca="1" si="5"/>
        <v/>
      </c>
      <c r="C32" s="25" t="str">
        <f t="shared" ca="1" si="5"/>
        <v/>
      </c>
      <c r="D32" s="25" t="str">
        <f t="shared" ca="1" si="5"/>
        <v/>
      </c>
      <c r="E32" s="30" t="str">
        <f t="shared" ca="1" si="5"/>
        <v/>
      </c>
      <c r="G32" s="24">
        <f t="shared" si="4"/>
        <v>29</v>
      </c>
      <c r="H32" t="str">
        <f t="shared" ca="1" si="3"/>
        <v/>
      </c>
    </row>
    <row r="33" spans="1:8" ht="15.95" customHeight="1" x14ac:dyDescent="0.25">
      <c r="A33" s="23" t="str">
        <f t="shared" ca="1" si="0"/>
        <v xml:space="preserve"> </v>
      </c>
      <c r="B33" s="28" t="str">
        <f t="shared" ca="1" si="5"/>
        <v/>
      </c>
      <c r="C33" s="25" t="str">
        <f t="shared" ca="1" si="5"/>
        <v/>
      </c>
      <c r="D33" s="25" t="str">
        <f t="shared" ca="1" si="5"/>
        <v/>
      </c>
      <c r="E33" s="30" t="str">
        <f t="shared" ca="1" si="5"/>
        <v/>
      </c>
      <c r="G33" s="24">
        <f t="shared" si="4"/>
        <v>30</v>
      </c>
      <c r="H33" t="str">
        <f t="shared" ca="1" si="3"/>
        <v/>
      </c>
    </row>
    <row r="34" spans="1:8" ht="15.95" customHeight="1" x14ac:dyDescent="0.25">
      <c r="A34" s="23" t="str">
        <f t="shared" ca="1" si="0"/>
        <v xml:space="preserve"> </v>
      </c>
      <c r="B34" s="28" t="str">
        <f t="shared" ca="1" si="5"/>
        <v/>
      </c>
      <c r="C34" s="25" t="str">
        <f t="shared" ca="1" si="5"/>
        <v/>
      </c>
      <c r="D34" s="25" t="str">
        <f t="shared" ca="1" si="5"/>
        <v/>
      </c>
      <c r="E34" s="30" t="str">
        <f t="shared" ca="1" si="5"/>
        <v/>
      </c>
      <c r="G34" s="24">
        <f t="shared" si="4"/>
        <v>31</v>
      </c>
      <c r="H34" t="str">
        <f t="shared" ca="1" si="3"/>
        <v/>
      </c>
    </row>
    <row r="35" spans="1:8" ht="15.95" customHeight="1" x14ac:dyDescent="0.25">
      <c r="A35" s="23" t="str">
        <f t="shared" ca="1" si="0"/>
        <v xml:space="preserve"> </v>
      </c>
      <c r="B35" s="28" t="str">
        <f t="shared" ca="1" si="5"/>
        <v/>
      </c>
      <c r="C35" s="25" t="str">
        <f t="shared" ca="1" si="5"/>
        <v/>
      </c>
      <c r="D35" s="25" t="str">
        <f t="shared" ca="1" si="5"/>
        <v/>
      </c>
      <c r="E35" s="30" t="str">
        <f t="shared" ca="1" si="5"/>
        <v/>
      </c>
      <c r="G35" s="24">
        <f t="shared" si="4"/>
        <v>32</v>
      </c>
      <c r="H35" t="str">
        <f t="shared" ca="1" si="3"/>
        <v/>
      </c>
    </row>
    <row r="36" spans="1:8" ht="15.95" customHeight="1" x14ac:dyDescent="0.25">
      <c r="A36" s="23" t="str">
        <f t="shared" ref="A36:A67" ca="1" si="6">IF(ISREF(INDIRECT(ADDRESS(1,1,,,G36))),G36," ")</f>
        <v xml:space="preserve"> </v>
      </c>
      <c r="B36" s="28" t="str">
        <f t="shared" ca="1" si="5"/>
        <v/>
      </c>
      <c r="C36" s="25" t="str">
        <f t="shared" ca="1" si="5"/>
        <v/>
      </c>
      <c r="D36" s="25" t="str">
        <f t="shared" ca="1" si="5"/>
        <v/>
      </c>
      <c r="E36" s="30" t="str">
        <f t="shared" ca="1" si="5"/>
        <v/>
      </c>
      <c r="G36" s="24">
        <f t="shared" si="4"/>
        <v>33</v>
      </c>
      <c r="H36" t="str">
        <f t="shared" ca="1" si="3"/>
        <v/>
      </c>
    </row>
    <row r="37" spans="1:8" ht="15.95" customHeight="1" x14ac:dyDescent="0.25">
      <c r="A37" s="23" t="str">
        <f t="shared" ca="1" si="6"/>
        <v xml:space="preserve"> </v>
      </c>
      <c r="B37" s="28" t="str">
        <f t="shared" ref="B37:E100" ca="1" si="7">IF($A37=" ","",INDIRECT(ADDRESS(B$2,4,1,1,TEXT($A37,0))))</f>
        <v/>
      </c>
      <c r="C37" s="25" t="str">
        <f t="shared" ca="1" si="7"/>
        <v/>
      </c>
      <c r="D37" s="25" t="str">
        <f t="shared" ca="1" si="7"/>
        <v/>
      </c>
      <c r="E37" s="30" t="str">
        <f t="shared" ca="1" si="7"/>
        <v/>
      </c>
      <c r="G37" s="24">
        <f t="shared" si="4"/>
        <v>34</v>
      </c>
      <c r="H37" t="str">
        <f t="shared" ca="1" si="3"/>
        <v/>
      </c>
    </row>
    <row r="38" spans="1:8" ht="15.95" customHeight="1" x14ac:dyDescent="0.25">
      <c r="A38" s="23" t="str">
        <f t="shared" ca="1" si="6"/>
        <v xml:space="preserve"> </v>
      </c>
      <c r="B38" s="28" t="str">
        <f t="shared" ca="1" si="7"/>
        <v/>
      </c>
      <c r="C38" s="25" t="str">
        <f t="shared" ca="1" si="7"/>
        <v/>
      </c>
      <c r="D38" s="25" t="str">
        <f t="shared" ca="1" si="7"/>
        <v/>
      </c>
      <c r="E38" s="30" t="str">
        <f t="shared" ca="1" si="7"/>
        <v/>
      </c>
      <c r="G38" s="24">
        <f t="shared" si="4"/>
        <v>35</v>
      </c>
      <c r="H38" t="str">
        <f t="shared" ca="1" si="3"/>
        <v/>
      </c>
    </row>
    <row r="39" spans="1:8" ht="15.95" customHeight="1" x14ac:dyDescent="0.25">
      <c r="A39" s="23" t="str">
        <f t="shared" ca="1" si="6"/>
        <v xml:space="preserve"> </v>
      </c>
      <c r="B39" s="28" t="str">
        <f t="shared" ca="1" si="7"/>
        <v/>
      </c>
      <c r="C39" s="25" t="str">
        <f t="shared" ca="1" si="7"/>
        <v/>
      </c>
      <c r="D39" s="25" t="str">
        <f t="shared" ca="1" si="7"/>
        <v/>
      </c>
      <c r="E39" s="30" t="str">
        <f t="shared" ca="1" si="7"/>
        <v/>
      </c>
      <c r="G39" s="24">
        <f t="shared" si="4"/>
        <v>36</v>
      </c>
      <c r="H39" t="str">
        <f t="shared" ca="1" si="3"/>
        <v/>
      </c>
    </row>
    <row r="40" spans="1:8" ht="15.95" customHeight="1" x14ac:dyDescent="0.25">
      <c r="A40" s="23" t="str">
        <f t="shared" ca="1" si="6"/>
        <v xml:space="preserve"> </v>
      </c>
      <c r="B40" s="28" t="str">
        <f t="shared" ca="1" si="7"/>
        <v/>
      </c>
      <c r="C40" s="25" t="str">
        <f t="shared" ca="1" si="7"/>
        <v/>
      </c>
      <c r="D40" s="25" t="str">
        <f t="shared" ca="1" si="7"/>
        <v/>
      </c>
      <c r="E40" s="30" t="str">
        <f t="shared" ca="1" si="7"/>
        <v/>
      </c>
      <c r="G40" s="24">
        <f t="shared" si="4"/>
        <v>37</v>
      </c>
      <c r="H40" t="str">
        <f t="shared" ca="1" si="3"/>
        <v/>
      </c>
    </row>
    <row r="41" spans="1:8" ht="15.95" customHeight="1" x14ac:dyDescent="0.25">
      <c r="A41" s="23" t="str">
        <f t="shared" ca="1" si="6"/>
        <v xml:space="preserve"> </v>
      </c>
      <c r="B41" s="28" t="str">
        <f t="shared" ca="1" si="7"/>
        <v/>
      </c>
      <c r="C41" s="25" t="str">
        <f t="shared" ca="1" si="7"/>
        <v/>
      </c>
      <c r="D41" s="25" t="str">
        <f t="shared" ca="1" si="7"/>
        <v/>
      </c>
      <c r="E41" s="30" t="str">
        <f t="shared" ca="1" si="7"/>
        <v/>
      </c>
      <c r="G41" s="24">
        <f t="shared" si="4"/>
        <v>38</v>
      </c>
      <c r="H41" t="str">
        <f t="shared" ca="1" si="3"/>
        <v/>
      </c>
    </row>
    <row r="42" spans="1:8" ht="15.95" customHeight="1" x14ac:dyDescent="0.25">
      <c r="A42" s="23" t="str">
        <f t="shared" ca="1" si="6"/>
        <v xml:space="preserve"> </v>
      </c>
      <c r="B42" s="28" t="str">
        <f t="shared" ca="1" si="7"/>
        <v/>
      </c>
      <c r="C42" s="25" t="str">
        <f t="shared" ca="1" si="7"/>
        <v/>
      </c>
      <c r="D42" s="25" t="str">
        <f t="shared" ca="1" si="7"/>
        <v/>
      </c>
      <c r="E42" s="30" t="str">
        <f t="shared" ca="1" si="7"/>
        <v/>
      </c>
      <c r="G42" s="24">
        <f t="shared" si="4"/>
        <v>39</v>
      </c>
      <c r="H42" t="str">
        <f t="shared" ca="1" si="3"/>
        <v/>
      </c>
    </row>
    <row r="43" spans="1:8" ht="15.95" customHeight="1" x14ac:dyDescent="0.25">
      <c r="A43" s="23" t="str">
        <f t="shared" ca="1" si="6"/>
        <v xml:space="preserve"> </v>
      </c>
      <c r="B43" s="28" t="str">
        <f t="shared" ca="1" si="7"/>
        <v/>
      </c>
      <c r="C43" s="25" t="str">
        <f t="shared" ca="1" si="7"/>
        <v/>
      </c>
      <c r="D43" s="25" t="str">
        <f t="shared" ca="1" si="7"/>
        <v/>
      </c>
      <c r="E43" s="30" t="str">
        <f t="shared" ca="1" si="7"/>
        <v/>
      </c>
      <c r="G43" s="24">
        <f t="shared" si="4"/>
        <v>40</v>
      </c>
      <c r="H43" t="str">
        <f t="shared" ca="1" si="3"/>
        <v/>
      </c>
    </row>
    <row r="44" spans="1:8" ht="15.95" customHeight="1" x14ac:dyDescent="0.25">
      <c r="A44" s="23" t="str">
        <f t="shared" ca="1" si="6"/>
        <v xml:space="preserve"> </v>
      </c>
      <c r="B44" s="28" t="str">
        <f t="shared" ca="1" si="7"/>
        <v/>
      </c>
      <c r="C44" s="25" t="str">
        <f t="shared" ca="1" si="7"/>
        <v/>
      </c>
      <c r="D44" s="25" t="str">
        <f t="shared" ca="1" si="7"/>
        <v/>
      </c>
      <c r="E44" s="30" t="str">
        <f t="shared" ca="1" si="7"/>
        <v/>
      </c>
      <c r="G44" s="24">
        <f t="shared" si="4"/>
        <v>41</v>
      </c>
      <c r="H44" t="str">
        <f t="shared" ca="1" si="3"/>
        <v/>
      </c>
    </row>
    <row r="45" spans="1:8" ht="15.95" customHeight="1" x14ac:dyDescent="0.25">
      <c r="A45" s="23" t="str">
        <f t="shared" ca="1" si="6"/>
        <v xml:space="preserve"> </v>
      </c>
      <c r="B45" s="28" t="str">
        <f t="shared" ca="1" si="7"/>
        <v/>
      </c>
      <c r="C45" s="25" t="str">
        <f t="shared" ca="1" si="7"/>
        <v/>
      </c>
      <c r="D45" s="25" t="str">
        <f t="shared" ca="1" si="7"/>
        <v/>
      </c>
      <c r="E45" s="30" t="str">
        <f t="shared" ca="1" si="7"/>
        <v/>
      </c>
      <c r="G45" s="24">
        <f t="shared" si="4"/>
        <v>42</v>
      </c>
      <c r="H45" t="str">
        <f t="shared" ca="1" si="3"/>
        <v/>
      </c>
    </row>
    <row r="46" spans="1:8" ht="15.95" customHeight="1" x14ac:dyDescent="0.25">
      <c r="A46" s="23" t="str">
        <f t="shared" ca="1" si="6"/>
        <v xml:space="preserve"> </v>
      </c>
      <c r="B46" s="28" t="str">
        <f t="shared" ca="1" si="7"/>
        <v/>
      </c>
      <c r="C46" s="25" t="str">
        <f t="shared" ca="1" si="7"/>
        <v/>
      </c>
      <c r="D46" s="25" t="str">
        <f t="shared" ca="1" si="7"/>
        <v/>
      </c>
      <c r="E46" s="30" t="str">
        <f t="shared" ca="1" si="7"/>
        <v/>
      </c>
      <c r="G46" s="24">
        <f t="shared" si="4"/>
        <v>43</v>
      </c>
      <c r="H46" t="str">
        <f t="shared" ca="1" si="3"/>
        <v/>
      </c>
    </row>
    <row r="47" spans="1:8" ht="15.95" customHeight="1" x14ac:dyDescent="0.25">
      <c r="A47" s="23" t="str">
        <f t="shared" ca="1" si="6"/>
        <v xml:space="preserve"> </v>
      </c>
      <c r="B47" s="28" t="str">
        <f t="shared" ca="1" si="7"/>
        <v/>
      </c>
      <c r="C47" s="25" t="str">
        <f t="shared" ca="1" si="7"/>
        <v/>
      </c>
      <c r="D47" s="25" t="str">
        <f t="shared" ca="1" si="7"/>
        <v/>
      </c>
      <c r="E47" s="30" t="str">
        <f t="shared" ca="1" si="7"/>
        <v/>
      </c>
      <c r="G47" s="24">
        <f t="shared" si="4"/>
        <v>44</v>
      </c>
      <c r="H47" t="str">
        <f t="shared" ca="1" si="3"/>
        <v/>
      </c>
    </row>
    <row r="48" spans="1:8" ht="15.95" customHeight="1" x14ac:dyDescent="0.25">
      <c r="A48" s="23" t="str">
        <f t="shared" ca="1" si="6"/>
        <v xml:space="preserve"> </v>
      </c>
      <c r="B48" s="28" t="str">
        <f t="shared" ca="1" si="7"/>
        <v/>
      </c>
      <c r="C48" s="25" t="str">
        <f t="shared" ca="1" si="7"/>
        <v/>
      </c>
      <c r="D48" s="25" t="str">
        <f t="shared" ca="1" si="7"/>
        <v/>
      </c>
      <c r="E48" s="30" t="str">
        <f t="shared" ca="1" si="7"/>
        <v/>
      </c>
      <c r="G48" s="24">
        <f t="shared" si="4"/>
        <v>45</v>
      </c>
      <c r="H48" t="str">
        <f t="shared" ca="1" si="3"/>
        <v/>
      </c>
    </row>
    <row r="49" spans="1:8" ht="15.95" customHeight="1" x14ac:dyDescent="0.25">
      <c r="A49" s="23" t="str">
        <f t="shared" ca="1" si="6"/>
        <v xml:space="preserve"> </v>
      </c>
      <c r="B49" s="28" t="str">
        <f t="shared" ca="1" si="7"/>
        <v/>
      </c>
      <c r="C49" s="25" t="str">
        <f t="shared" ca="1" si="7"/>
        <v/>
      </c>
      <c r="D49" s="25" t="str">
        <f t="shared" ca="1" si="7"/>
        <v/>
      </c>
      <c r="E49" s="30" t="str">
        <f t="shared" ca="1" si="7"/>
        <v/>
      </c>
      <c r="G49" s="24">
        <f t="shared" si="4"/>
        <v>46</v>
      </c>
      <c r="H49" t="str">
        <f t="shared" ca="1" si="3"/>
        <v/>
      </c>
    </row>
    <row r="50" spans="1:8" ht="15.95" customHeight="1" x14ac:dyDescent="0.25">
      <c r="A50" s="23" t="str">
        <f t="shared" ca="1" si="6"/>
        <v xml:space="preserve"> </v>
      </c>
      <c r="B50" s="28" t="str">
        <f t="shared" ca="1" si="7"/>
        <v/>
      </c>
      <c r="C50" s="25" t="str">
        <f t="shared" ca="1" si="7"/>
        <v/>
      </c>
      <c r="D50" s="25" t="str">
        <f t="shared" ca="1" si="7"/>
        <v/>
      </c>
      <c r="E50" s="30" t="str">
        <f t="shared" ca="1" si="7"/>
        <v/>
      </c>
      <c r="G50" s="24">
        <f t="shared" si="4"/>
        <v>47</v>
      </c>
      <c r="H50" t="str">
        <f t="shared" ca="1" si="3"/>
        <v/>
      </c>
    </row>
    <row r="51" spans="1:8" ht="15.95" customHeight="1" x14ac:dyDescent="0.25">
      <c r="A51" s="23" t="str">
        <f t="shared" ca="1" si="6"/>
        <v xml:space="preserve"> </v>
      </c>
      <c r="B51" s="28" t="str">
        <f t="shared" ca="1" si="7"/>
        <v/>
      </c>
      <c r="C51" s="25" t="str">
        <f t="shared" ca="1" si="7"/>
        <v/>
      </c>
      <c r="D51" s="25" t="str">
        <f t="shared" ca="1" si="7"/>
        <v/>
      </c>
      <c r="E51" s="30" t="str">
        <f t="shared" ca="1" si="7"/>
        <v/>
      </c>
      <c r="G51" s="24">
        <f t="shared" si="4"/>
        <v>48</v>
      </c>
      <c r="H51" t="str">
        <f t="shared" ca="1" si="3"/>
        <v/>
      </c>
    </row>
    <row r="52" spans="1:8" ht="15.95" customHeight="1" x14ac:dyDescent="0.25">
      <c r="A52" s="23" t="str">
        <f t="shared" ca="1" si="6"/>
        <v xml:space="preserve"> </v>
      </c>
      <c r="B52" s="28" t="str">
        <f t="shared" ca="1" si="7"/>
        <v/>
      </c>
      <c r="C52" s="25" t="str">
        <f t="shared" ca="1" si="7"/>
        <v/>
      </c>
      <c r="D52" s="25" t="str">
        <f t="shared" ca="1" si="7"/>
        <v/>
      </c>
      <c r="E52" s="30" t="str">
        <f t="shared" ca="1" si="7"/>
        <v/>
      </c>
      <c r="G52" s="24">
        <f t="shared" si="4"/>
        <v>49</v>
      </c>
      <c r="H52" t="str">
        <f t="shared" ca="1" si="3"/>
        <v/>
      </c>
    </row>
    <row r="53" spans="1:8" ht="15.95" customHeight="1" x14ac:dyDescent="0.25">
      <c r="A53" s="23" t="str">
        <f t="shared" ca="1" si="6"/>
        <v xml:space="preserve"> </v>
      </c>
      <c r="B53" s="28" t="str">
        <f t="shared" ca="1" si="7"/>
        <v/>
      </c>
      <c r="C53" s="25" t="str">
        <f t="shared" ca="1" si="7"/>
        <v/>
      </c>
      <c r="D53" s="25" t="str">
        <f t="shared" ca="1" si="7"/>
        <v/>
      </c>
      <c r="E53" s="30" t="str">
        <f t="shared" ca="1" si="7"/>
        <v/>
      </c>
      <c r="G53" s="24">
        <f t="shared" si="4"/>
        <v>50</v>
      </c>
      <c r="H53" t="str">
        <f t="shared" ca="1" si="3"/>
        <v/>
      </c>
    </row>
    <row r="54" spans="1:8" ht="15.95" customHeight="1" x14ac:dyDescent="0.25">
      <c r="A54" s="23" t="str">
        <f t="shared" ca="1" si="6"/>
        <v xml:space="preserve"> </v>
      </c>
      <c r="B54" s="28" t="str">
        <f t="shared" ca="1" si="7"/>
        <v/>
      </c>
      <c r="C54" s="25" t="str">
        <f t="shared" ca="1" si="7"/>
        <v/>
      </c>
      <c r="D54" s="25" t="str">
        <f t="shared" ca="1" si="7"/>
        <v/>
      </c>
      <c r="E54" s="30" t="str">
        <f t="shared" ca="1" si="7"/>
        <v/>
      </c>
      <c r="G54" s="24">
        <f t="shared" si="4"/>
        <v>51</v>
      </c>
      <c r="H54" t="str">
        <f t="shared" ca="1" si="3"/>
        <v/>
      </c>
    </row>
    <row r="55" spans="1:8" ht="15.95" customHeight="1" x14ac:dyDescent="0.25">
      <c r="A55" s="23" t="str">
        <f t="shared" ca="1" si="6"/>
        <v xml:space="preserve"> </v>
      </c>
      <c r="B55" s="28" t="str">
        <f t="shared" ca="1" si="7"/>
        <v/>
      </c>
      <c r="C55" s="25" t="str">
        <f t="shared" ca="1" si="7"/>
        <v/>
      </c>
      <c r="D55" s="25" t="str">
        <f t="shared" ca="1" si="7"/>
        <v/>
      </c>
      <c r="E55" s="30" t="str">
        <f t="shared" ca="1" si="7"/>
        <v/>
      </c>
      <c r="G55" s="24">
        <f t="shared" si="4"/>
        <v>52</v>
      </c>
      <c r="H55" t="str">
        <f t="shared" ca="1" si="3"/>
        <v/>
      </c>
    </row>
    <row r="56" spans="1:8" ht="15.95" customHeight="1" x14ac:dyDescent="0.25">
      <c r="A56" s="23" t="str">
        <f t="shared" ca="1" si="6"/>
        <v xml:space="preserve"> </v>
      </c>
      <c r="B56" s="28" t="str">
        <f t="shared" ca="1" si="7"/>
        <v/>
      </c>
      <c r="C56" s="25" t="str">
        <f t="shared" ca="1" si="7"/>
        <v/>
      </c>
      <c r="D56" s="25" t="str">
        <f t="shared" ca="1" si="7"/>
        <v/>
      </c>
      <c r="E56" s="30" t="str">
        <f t="shared" ca="1" si="7"/>
        <v/>
      </c>
      <c r="G56" s="24">
        <f t="shared" si="4"/>
        <v>53</v>
      </c>
      <c r="H56" t="str">
        <f t="shared" ca="1" si="3"/>
        <v/>
      </c>
    </row>
    <row r="57" spans="1:8" ht="15.95" customHeight="1" x14ac:dyDescent="0.25">
      <c r="A57" s="23" t="str">
        <f t="shared" ca="1" si="6"/>
        <v xml:space="preserve"> </v>
      </c>
      <c r="B57" s="28" t="str">
        <f t="shared" ca="1" si="7"/>
        <v/>
      </c>
      <c r="C57" s="25" t="str">
        <f t="shared" ca="1" si="7"/>
        <v/>
      </c>
      <c r="D57" s="25" t="str">
        <f t="shared" ca="1" si="7"/>
        <v/>
      </c>
      <c r="E57" s="30" t="str">
        <f t="shared" ca="1" si="7"/>
        <v/>
      </c>
      <c r="G57" s="24">
        <f t="shared" si="4"/>
        <v>54</v>
      </c>
      <c r="H57" t="str">
        <f t="shared" ca="1" si="3"/>
        <v/>
      </c>
    </row>
    <row r="58" spans="1:8" ht="15.95" customHeight="1" x14ac:dyDescent="0.25">
      <c r="A58" s="23" t="str">
        <f t="shared" ca="1" si="6"/>
        <v xml:space="preserve"> </v>
      </c>
      <c r="B58" s="28" t="str">
        <f t="shared" ca="1" si="7"/>
        <v/>
      </c>
      <c r="C58" s="25" t="str">
        <f t="shared" ca="1" si="7"/>
        <v/>
      </c>
      <c r="D58" s="25" t="str">
        <f t="shared" ca="1" si="7"/>
        <v/>
      </c>
      <c r="E58" s="30" t="str">
        <f t="shared" ca="1" si="7"/>
        <v/>
      </c>
      <c r="G58" s="24">
        <f t="shared" si="4"/>
        <v>55</v>
      </c>
      <c r="H58" t="str">
        <f t="shared" ca="1" si="3"/>
        <v/>
      </c>
    </row>
    <row r="59" spans="1:8" ht="15.95" customHeight="1" x14ac:dyDescent="0.25">
      <c r="A59" s="23" t="str">
        <f t="shared" ca="1" si="6"/>
        <v xml:space="preserve"> </v>
      </c>
      <c r="B59" s="28" t="str">
        <f t="shared" ca="1" si="7"/>
        <v/>
      </c>
      <c r="C59" s="25" t="str">
        <f t="shared" ca="1" si="7"/>
        <v/>
      </c>
      <c r="D59" s="25" t="str">
        <f t="shared" ca="1" si="7"/>
        <v/>
      </c>
      <c r="E59" s="30" t="str">
        <f t="shared" ca="1" si="7"/>
        <v/>
      </c>
      <c r="G59" s="24">
        <f t="shared" si="4"/>
        <v>56</v>
      </c>
      <c r="H59" t="str">
        <f t="shared" ca="1" si="3"/>
        <v/>
      </c>
    </row>
    <row r="60" spans="1:8" ht="15.95" customHeight="1" x14ac:dyDescent="0.25">
      <c r="A60" s="23" t="str">
        <f t="shared" ca="1" si="6"/>
        <v xml:space="preserve"> </v>
      </c>
      <c r="B60" s="28" t="str">
        <f t="shared" ca="1" si="7"/>
        <v/>
      </c>
      <c r="C60" s="25" t="str">
        <f t="shared" ca="1" si="7"/>
        <v/>
      </c>
      <c r="D60" s="25" t="str">
        <f t="shared" ca="1" si="7"/>
        <v/>
      </c>
      <c r="E60" s="30" t="str">
        <f t="shared" ca="1" si="7"/>
        <v/>
      </c>
      <c r="G60" s="24">
        <f t="shared" si="4"/>
        <v>57</v>
      </c>
      <c r="H60" t="str">
        <f t="shared" ca="1" si="3"/>
        <v/>
      </c>
    </row>
    <row r="61" spans="1:8" ht="15.95" customHeight="1" x14ac:dyDescent="0.25">
      <c r="A61" s="23" t="str">
        <f t="shared" ca="1" si="6"/>
        <v xml:space="preserve"> </v>
      </c>
      <c r="B61" s="28" t="str">
        <f t="shared" ca="1" si="7"/>
        <v/>
      </c>
      <c r="C61" s="25" t="str">
        <f t="shared" ca="1" si="7"/>
        <v/>
      </c>
      <c r="D61" s="25" t="str">
        <f t="shared" ca="1" si="7"/>
        <v/>
      </c>
      <c r="E61" s="30" t="str">
        <f t="shared" ca="1" si="7"/>
        <v/>
      </c>
      <c r="G61" s="24">
        <f t="shared" si="4"/>
        <v>58</v>
      </c>
      <c r="H61" t="str">
        <f t="shared" ca="1" si="3"/>
        <v/>
      </c>
    </row>
    <row r="62" spans="1:8" ht="15.95" customHeight="1" x14ac:dyDescent="0.25">
      <c r="A62" s="23" t="str">
        <f t="shared" ca="1" si="6"/>
        <v xml:space="preserve"> </v>
      </c>
      <c r="B62" s="28" t="str">
        <f t="shared" ca="1" si="7"/>
        <v/>
      </c>
      <c r="C62" s="25" t="str">
        <f t="shared" ca="1" si="7"/>
        <v/>
      </c>
      <c r="D62" s="25" t="str">
        <f t="shared" ca="1" si="7"/>
        <v/>
      </c>
      <c r="E62" s="30" t="str">
        <f t="shared" ca="1" si="7"/>
        <v/>
      </c>
      <c r="G62" s="24">
        <f t="shared" si="4"/>
        <v>59</v>
      </c>
      <c r="H62" t="str">
        <f t="shared" ca="1" si="3"/>
        <v/>
      </c>
    </row>
    <row r="63" spans="1:8" ht="15.95" customHeight="1" x14ac:dyDescent="0.25">
      <c r="A63" s="23" t="str">
        <f t="shared" ca="1" si="6"/>
        <v xml:space="preserve"> </v>
      </c>
      <c r="B63" s="28" t="str">
        <f t="shared" ca="1" si="7"/>
        <v/>
      </c>
      <c r="C63" s="25" t="str">
        <f t="shared" ca="1" si="7"/>
        <v/>
      </c>
      <c r="D63" s="25" t="str">
        <f t="shared" ca="1" si="7"/>
        <v/>
      </c>
      <c r="E63" s="30" t="str">
        <f t="shared" ca="1" si="7"/>
        <v/>
      </c>
      <c r="G63" s="24">
        <f t="shared" si="4"/>
        <v>60</v>
      </c>
      <c r="H63" t="str">
        <f t="shared" ca="1" si="3"/>
        <v/>
      </c>
    </row>
    <row r="64" spans="1:8" ht="15.95" customHeight="1" x14ac:dyDescent="0.25">
      <c r="A64" s="23" t="str">
        <f t="shared" ca="1" si="6"/>
        <v xml:space="preserve"> </v>
      </c>
      <c r="B64" s="28" t="str">
        <f t="shared" ca="1" si="7"/>
        <v/>
      </c>
      <c r="C64" s="25" t="str">
        <f t="shared" ca="1" si="7"/>
        <v/>
      </c>
      <c r="D64" s="25" t="str">
        <f t="shared" ca="1" si="7"/>
        <v/>
      </c>
      <c r="E64" s="30" t="str">
        <f t="shared" ca="1" si="7"/>
        <v/>
      </c>
      <c r="G64" s="24">
        <f t="shared" si="4"/>
        <v>61</v>
      </c>
      <c r="H64" t="str">
        <f t="shared" ca="1" si="3"/>
        <v/>
      </c>
    </row>
    <row r="65" spans="1:8" ht="15.95" customHeight="1" x14ac:dyDescent="0.25">
      <c r="A65" s="23" t="str">
        <f t="shared" ca="1" si="6"/>
        <v xml:space="preserve"> </v>
      </c>
      <c r="B65" s="28" t="str">
        <f t="shared" ca="1" si="7"/>
        <v/>
      </c>
      <c r="C65" s="25" t="str">
        <f t="shared" ca="1" si="7"/>
        <v/>
      </c>
      <c r="D65" s="25" t="str">
        <f t="shared" ca="1" si="7"/>
        <v/>
      </c>
      <c r="E65" s="30" t="str">
        <f t="shared" ca="1" si="7"/>
        <v/>
      </c>
      <c r="G65" s="24">
        <f t="shared" si="4"/>
        <v>62</v>
      </c>
      <c r="H65" t="str">
        <f t="shared" ca="1" si="3"/>
        <v/>
      </c>
    </row>
    <row r="66" spans="1:8" ht="15.95" customHeight="1" x14ac:dyDescent="0.25">
      <c r="A66" s="23" t="str">
        <f t="shared" ca="1" si="6"/>
        <v xml:space="preserve"> </v>
      </c>
      <c r="B66" s="28" t="str">
        <f t="shared" ca="1" si="7"/>
        <v/>
      </c>
      <c r="C66" s="25" t="str">
        <f t="shared" ca="1" si="7"/>
        <v/>
      </c>
      <c r="D66" s="25" t="str">
        <f t="shared" ca="1" si="7"/>
        <v/>
      </c>
      <c r="E66" s="30" t="str">
        <f t="shared" ca="1" si="7"/>
        <v/>
      </c>
      <c r="G66" s="24">
        <f t="shared" si="4"/>
        <v>63</v>
      </c>
      <c r="H66" t="str">
        <f t="shared" ca="1" si="3"/>
        <v/>
      </c>
    </row>
    <row r="67" spans="1:8" ht="15.95" customHeight="1" x14ac:dyDescent="0.25">
      <c r="A67" s="23" t="str">
        <f t="shared" ca="1" si="6"/>
        <v xml:space="preserve"> </v>
      </c>
      <c r="B67" s="28" t="str">
        <f t="shared" ca="1" si="7"/>
        <v/>
      </c>
      <c r="C67" s="25" t="str">
        <f t="shared" ca="1" si="7"/>
        <v/>
      </c>
      <c r="D67" s="25" t="str">
        <f t="shared" ca="1" si="7"/>
        <v/>
      </c>
      <c r="E67" s="30" t="str">
        <f t="shared" ca="1" si="7"/>
        <v/>
      </c>
      <c r="G67" s="24">
        <f t="shared" si="4"/>
        <v>64</v>
      </c>
      <c r="H67" t="str">
        <f t="shared" ca="1" si="3"/>
        <v/>
      </c>
    </row>
    <row r="68" spans="1:8" ht="15.95" customHeight="1" x14ac:dyDescent="0.25">
      <c r="A68" s="23" t="str">
        <f t="shared" ref="A68:A103" ca="1" si="8">IF(ISREF(INDIRECT(ADDRESS(1,1,,,G68))),G68," ")</f>
        <v xml:space="preserve"> </v>
      </c>
      <c r="B68" s="28" t="str">
        <f t="shared" ca="1" si="7"/>
        <v/>
      </c>
      <c r="C68" s="25" t="str">
        <f t="shared" ca="1" si="7"/>
        <v/>
      </c>
      <c r="D68" s="25" t="str">
        <f t="shared" ca="1" si="7"/>
        <v/>
      </c>
      <c r="E68" s="30" t="str">
        <f t="shared" ca="1" si="7"/>
        <v/>
      </c>
      <c r="G68" s="24">
        <f t="shared" si="4"/>
        <v>65</v>
      </c>
      <c r="H68" t="str">
        <f t="shared" ca="1" si="3"/>
        <v/>
      </c>
    </row>
    <row r="69" spans="1:8" ht="15.95" customHeight="1" x14ac:dyDescent="0.25">
      <c r="A69" s="23" t="str">
        <f t="shared" ca="1" si="8"/>
        <v xml:space="preserve"> </v>
      </c>
      <c r="B69" s="28" t="str">
        <f t="shared" ca="1" si="7"/>
        <v/>
      </c>
      <c r="C69" s="25" t="str">
        <f t="shared" ca="1" si="7"/>
        <v/>
      </c>
      <c r="D69" s="25" t="str">
        <f t="shared" ca="1" si="7"/>
        <v/>
      </c>
      <c r="E69" s="30" t="str">
        <f t="shared" ca="1" si="7"/>
        <v/>
      </c>
      <c r="G69" s="24">
        <f t="shared" si="4"/>
        <v>66</v>
      </c>
      <c r="H69" t="str">
        <f t="shared" ref="H69:H102" ca="1" si="9">IF(A69=" ","",VALUE(A69))</f>
        <v/>
      </c>
    </row>
    <row r="70" spans="1:8" ht="15.95" customHeight="1" x14ac:dyDescent="0.25">
      <c r="A70" s="23" t="str">
        <f t="shared" ca="1" si="8"/>
        <v xml:space="preserve"> </v>
      </c>
      <c r="B70" s="28" t="str">
        <f t="shared" ca="1" si="7"/>
        <v/>
      </c>
      <c r="C70" s="25" t="str">
        <f t="shared" ca="1" si="7"/>
        <v/>
      </c>
      <c r="D70" s="25" t="str">
        <f t="shared" ca="1" si="7"/>
        <v/>
      </c>
      <c r="E70" s="30" t="str">
        <f t="shared" ca="1" si="7"/>
        <v/>
      </c>
      <c r="G70" s="24">
        <f t="shared" si="4"/>
        <v>67</v>
      </c>
      <c r="H70" t="str">
        <f t="shared" ca="1" si="9"/>
        <v/>
      </c>
    </row>
    <row r="71" spans="1:8" ht="15.95" customHeight="1" x14ac:dyDescent="0.25">
      <c r="A71" s="23" t="str">
        <f t="shared" ca="1" si="8"/>
        <v xml:space="preserve"> </v>
      </c>
      <c r="B71" s="28" t="str">
        <f t="shared" ca="1" si="7"/>
        <v/>
      </c>
      <c r="C71" s="25" t="str">
        <f t="shared" ca="1" si="7"/>
        <v/>
      </c>
      <c r="D71" s="25" t="str">
        <f t="shared" ca="1" si="7"/>
        <v/>
      </c>
      <c r="E71" s="30" t="str">
        <f t="shared" ca="1" si="7"/>
        <v/>
      </c>
      <c r="G71" s="24">
        <f t="shared" si="4"/>
        <v>68</v>
      </c>
      <c r="H71" t="str">
        <f t="shared" ca="1" si="9"/>
        <v/>
      </c>
    </row>
    <row r="72" spans="1:8" ht="15.95" customHeight="1" x14ac:dyDescent="0.25">
      <c r="A72" s="23" t="str">
        <f t="shared" ca="1" si="8"/>
        <v xml:space="preserve"> </v>
      </c>
      <c r="B72" s="28" t="str">
        <f t="shared" ca="1" si="7"/>
        <v/>
      </c>
      <c r="C72" s="25" t="str">
        <f t="shared" ca="1" si="7"/>
        <v/>
      </c>
      <c r="D72" s="25" t="str">
        <f t="shared" ca="1" si="7"/>
        <v/>
      </c>
      <c r="E72" s="30" t="str">
        <f t="shared" ca="1" si="7"/>
        <v/>
      </c>
      <c r="G72" s="24">
        <f t="shared" si="4"/>
        <v>69</v>
      </c>
      <c r="H72" t="str">
        <f t="shared" ca="1" si="9"/>
        <v/>
      </c>
    </row>
    <row r="73" spans="1:8" ht="15.95" customHeight="1" x14ac:dyDescent="0.25">
      <c r="A73" s="23" t="str">
        <f t="shared" ca="1" si="8"/>
        <v xml:space="preserve"> </v>
      </c>
      <c r="B73" s="28" t="str">
        <f t="shared" ca="1" si="7"/>
        <v/>
      </c>
      <c r="C73" s="25" t="str">
        <f t="shared" ca="1" si="7"/>
        <v/>
      </c>
      <c r="D73" s="25" t="str">
        <f t="shared" ca="1" si="7"/>
        <v/>
      </c>
      <c r="E73" s="30" t="str">
        <f t="shared" ca="1" si="7"/>
        <v/>
      </c>
      <c r="G73" s="24">
        <f t="shared" si="4"/>
        <v>70</v>
      </c>
      <c r="H73" t="str">
        <f t="shared" ca="1" si="9"/>
        <v/>
      </c>
    </row>
    <row r="74" spans="1:8" ht="15.95" customHeight="1" x14ac:dyDescent="0.25">
      <c r="A74" s="23" t="str">
        <f t="shared" ca="1" si="8"/>
        <v xml:space="preserve"> </v>
      </c>
      <c r="B74" s="28" t="str">
        <f t="shared" ca="1" si="7"/>
        <v/>
      </c>
      <c r="C74" s="25" t="str">
        <f t="shared" ca="1" si="7"/>
        <v/>
      </c>
      <c r="D74" s="25" t="str">
        <f t="shared" ca="1" si="7"/>
        <v/>
      </c>
      <c r="E74" s="30" t="str">
        <f t="shared" ca="1" si="7"/>
        <v/>
      </c>
      <c r="G74" s="24">
        <f t="shared" si="4"/>
        <v>71</v>
      </c>
      <c r="H74" t="str">
        <f t="shared" ca="1" si="9"/>
        <v/>
      </c>
    </row>
    <row r="75" spans="1:8" ht="15.95" customHeight="1" x14ac:dyDescent="0.25">
      <c r="A75" s="23" t="str">
        <f t="shared" ca="1" si="8"/>
        <v xml:space="preserve"> </v>
      </c>
      <c r="B75" s="28" t="str">
        <f t="shared" ca="1" si="7"/>
        <v/>
      </c>
      <c r="C75" s="25" t="str">
        <f t="shared" ca="1" si="7"/>
        <v/>
      </c>
      <c r="D75" s="25" t="str">
        <f t="shared" ca="1" si="7"/>
        <v/>
      </c>
      <c r="E75" s="30" t="str">
        <f t="shared" ca="1" si="7"/>
        <v/>
      </c>
      <c r="G75" s="24">
        <f t="shared" ref="G75:G103" si="10">G74+1</f>
        <v>72</v>
      </c>
      <c r="H75" t="str">
        <f t="shared" ca="1" si="9"/>
        <v/>
      </c>
    </row>
    <row r="76" spans="1:8" ht="15.95" customHeight="1" x14ac:dyDescent="0.25">
      <c r="A76" s="23" t="str">
        <f t="shared" ca="1" si="8"/>
        <v xml:space="preserve"> </v>
      </c>
      <c r="B76" s="28" t="str">
        <f t="shared" ca="1" si="7"/>
        <v/>
      </c>
      <c r="C76" s="25" t="str">
        <f t="shared" ca="1" si="7"/>
        <v/>
      </c>
      <c r="D76" s="25" t="str">
        <f t="shared" ca="1" si="7"/>
        <v/>
      </c>
      <c r="E76" s="30" t="str">
        <f t="shared" ca="1" si="7"/>
        <v/>
      </c>
      <c r="G76" s="24">
        <f t="shared" si="10"/>
        <v>73</v>
      </c>
      <c r="H76" t="str">
        <f t="shared" ca="1" si="9"/>
        <v/>
      </c>
    </row>
    <row r="77" spans="1:8" ht="15.95" customHeight="1" x14ac:dyDescent="0.25">
      <c r="A77" s="23" t="str">
        <f t="shared" ca="1" si="8"/>
        <v xml:space="preserve"> </v>
      </c>
      <c r="B77" s="28" t="str">
        <f t="shared" ca="1" si="7"/>
        <v/>
      </c>
      <c r="C77" s="25" t="str">
        <f t="shared" ca="1" si="7"/>
        <v/>
      </c>
      <c r="D77" s="25" t="str">
        <f t="shared" ca="1" si="7"/>
        <v/>
      </c>
      <c r="E77" s="30" t="str">
        <f t="shared" ca="1" si="7"/>
        <v/>
      </c>
      <c r="G77" s="24">
        <f t="shared" si="10"/>
        <v>74</v>
      </c>
      <c r="H77" t="str">
        <f t="shared" ca="1" si="9"/>
        <v/>
      </c>
    </row>
    <row r="78" spans="1:8" ht="15.95" customHeight="1" x14ac:dyDescent="0.25">
      <c r="A78" s="23" t="str">
        <f t="shared" ca="1" si="8"/>
        <v xml:space="preserve"> </v>
      </c>
      <c r="B78" s="28" t="str">
        <f t="shared" ca="1" si="7"/>
        <v/>
      </c>
      <c r="C78" s="25" t="str">
        <f t="shared" ca="1" si="7"/>
        <v/>
      </c>
      <c r="D78" s="25" t="str">
        <f t="shared" ca="1" si="7"/>
        <v/>
      </c>
      <c r="E78" s="30" t="str">
        <f t="shared" ca="1" si="7"/>
        <v/>
      </c>
      <c r="G78" s="24">
        <f t="shared" si="10"/>
        <v>75</v>
      </c>
      <c r="H78" t="str">
        <f t="shared" ca="1" si="9"/>
        <v/>
      </c>
    </row>
    <row r="79" spans="1:8" ht="15.95" customHeight="1" x14ac:dyDescent="0.25">
      <c r="A79" s="23" t="str">
        <f t="shared" ca="1" si="8"/>
        <v xml:space="preserve"> </v>
      </c>
      <c r="B79" s="28" t="str">
        <f t="shared" ca="1" si="7"/>
        <v/>
      </c>
      <c r="C79" s="25" t="str">
        <f t="shared" ca="1" si="7"/>
        <v/>
      </c>
      <c r="D79" s="25" t="str">
        <f t="shared" ca="1" si="7"/>
        <v/>
      </c>
      <c r="E79" s="30" t="str">
        <f t="shared" ca="1" si="7"/>
        <v/>
      </c>
      <c r="G79" s="24">
        <f t="shared" si="10"/>
        <v>76</v>
      </c>
      <c r="H79" t="str">
        <f t="shared" ca="1" si="9"/>
        <v/>
      </c>
    </row>
    <row r="80" spans="1:8" ht="15.95" customHeight="1" x14ac:dyDescent="0.25">
      <c r="A80" s="23" t="str">
        <f t="shared" ca="1" si="8"/>
        <v xml:space="preserve"> </v>
      </c>
      <c r="B80" s="28" t="str">
        <f t="shared" ca="1" si="7"/>
        <v/>
      </c>
      <c r="C80" s="25" t="str">
        <f t="shared" ca="1" si="7"/>
        <v/>
      </c>
      <c r="D80" s="25" t="str">
        <f t="shared" ca="1" si="7"/>
        <v/>
      </c>
      <c r="E80" s="30" t="str">
        <f t="shared" ca="1" si="7"/>
        <v/>
      </c>
      <c r="G80" s="24">
        <f t="shared" si="10"/>
        <v>77</v>
      </c>
      <c r="H80" t="str">
        <f t="shared" ca="1" si="9"/>
        <v/>
      </c>
    </row>
    <row r="81" spans="1:8" ht="15.95" customHeight="1" x14ac:dyDescent="0.25">
      <c r="A81" s="23" t="str">
        <f t="shared" ca="1" si="8"/>
        <v xml:space="preserve"> </v>
      </c>
      <c r="B81" s="28" t="str">
        <f t="shared" ca="1" si="7"/>
        <v/>
      </c>
      <c r="C81" s="25" t="str">
        <f t="shared" ca="1" si="7"/>
        <v/>
      </c>
      <c r="D81" s="25" t="str">
        <f t="shared" ca="1" si="7"/>
        <v/>
      </c>
      <c r="E81" s="30" t="str">
        <f t="shared" ca="1" si="7"/>
        <v/>
      </c>
      <c r="G81" s="24">
        <f t="shared" si="10"/>
        <v>78</v>
      </c>
      <c r="H81" t="str">
        <f t="shared" ca="1" si="9"/>
        <v/>
      </c>
    </row>
    <row r="82" spans="1:8" ht="15.95" customHeight="1" x14ac:dyDescent="0.25">
      <c r="A82" s="23" t="str">
        <f t="shared" ca="1" si="8"/>
        <v xml:space="preserve"> </v>
      </c>
      <c r="B82" s="28" t="str">
        <f t="shared" ca="1" si="7"/>
        <v/>
      </c>
      <c r="C82" s="25" t="str">
        <f t="shared" ca="1" si="7"/>
        <v/>
      </c>
      <c r="D82" s="25" t="str">
        <f t="shared" ca="1" si="7"/>
        <v/>
      </c>
      <c r="E82" s="30" t="str">
        <f t="shared" ca="1" si="7"/>
        <v/>
      </c>
      <c r="G82" s="24">
        <f t="shared" si="10"/>
        <v>79</v>
      </c>
      <c r="H82" t="str">
        <f t="shared" ca="1" si="9"/>
        <v/>
      </c>
    </row>
    <row r="83" spans="1:8" ht="15.95" customHeight="1" x14ac:dyDescent="0.25">
      <c r="A83" s="23" t="str">
        <f t="shared" ca="1" si="8"/>
        <v xml:space="preserve"> </v>
      </c>
      <c r="B83" s="28" t="str">
        <f t="shared" ca="1" si="7"/>
        <v/>
      </c>
      <c r="C83" s="25" t="str">
        <f t="shared" ca="1" si="7"/>
        <v/>
      </c>
      <c r="D83" s="25" t="str">
        <f t="shared" ca="1" si="7"/>
        <v/>
      </c>
      <c r="E83" s="30" t="str">
        <f t="shared" ca="1" si="7"/>
        <v/>
      </c>
      <c r="G83" s="24">
        <f t="shared" si="10"/>
        <v>80</v>
      </c>
      <c r="H83" t="str">
        <f t="shared" ca="1" si="9"/>
        <v/>
      </c>
    </row>
    <row r="84" spans="1:8" ht="15.95" customHeight="1" x14ac:dyDescent="0.25">
      <c r="A84" s="23" t="str">
        <f t="shared" ca="1" si="8"/>
        <v xml:space="preserve"> </v>
      </c>
      <c r="B84" s="28" t="str">
        <f t="shared" ca="1" si="7"/>
        <v/>
      </c>
      <c r="C84" s="25" t="str">
        <f t="shared" ca="1" si="7"/>
        <v/>
      </c>
      <c r="D84" s="25" t="str">
        <f t="shared" ca="1" si="7"/>
        <v/>
      </c>
      <c r="E84" s="30" t="str">
        <f t="shared" ca="1" si="7"/>
        <v/>
      </c>
      <c r="G84" s="24">
        <f t="shared" si="10"/>
        <v>81</v>
      </c>
      <c r="H84" t="str">
        <f t="shared" ca="1" si="9"/>
        <v/>
      </c>
    </row>
    <row r="85" spans="1:8" ht="15.95" customHeight="1" x14ac:dyDescent="0.25">
      <c r="A85" s="23" t="str">
        <f t="shared" ca="1" si="8"/>
        <v xml:space="preserve"> </v>
      </c>
      <c r="B85" s="28" t="str">
        <f t="shared" ca="1" si="7"/>
        <v/>
      </c>
      <c r="C85" s="25" t="str">
        <f t="shared" ca="1" si="7"/>
        <v/>
      </c>
      <c r="D85" s="25" t="str">
        <f t="shared" ca="1" si="7"/>
        <v/>
      </c>
      <c r="E85" s="30" t="str">
        <f t="shared" ca="1" si="7"/>
        <v/>
      </c>
      <c r="G85" s="24">
        <f t="shared" si="10"/>
        <v>82</v>
      </c>
      <c r="H85" t="str">
        <f t="shared" ca="1" si="9"/>
        <v/>
      </c>
    </row>
    <row r="86" spans="1:8" ht="15.95" customHeight="1" x14ac:dyDescent="0.25">
      <c r="A86" s="23" t="str">
        <f t="shared" ca="1" si="8"/>
        <v xml:space="preserve"> </v>
      </c>
      <c r="B86" s="28" t="str">
        <f t="shared" ca="1" si="7"/>
        <v/>
      </c>
      <c r="C86" s="25" t="str">
        <f t="shared" ca="1" si="7"/>
        <v/>
      </c>
      <c r="D86" s="25" t="str">
        <f t="shared" ca="1" si="7"/>
        <v/>
      </c>
      <c r="E86" s="30" t="str">
        <f t="shared" ca="1" si="7"/>
        <v/>
      </c>
      <c r="G86" s="24">
        <f t="shared" si="10"/>
        <v>83</v>
      </c>
      <c r="H86" t="str">
        <f t="shared" ca="1" si="9"/>
        <v/>
      </c>
    </row>
    <row r="87" spans="1:8" ht="15.95" customHeight="1" x14ac:dyDescent="0.25">
      <c r="A87" s="23" t="str">
        <f t="shared" ca="1" si="8"/>
        <v xml:space="preserve"> </v>
      </c>
      <c r="B87" s="28" t="str">
        <f t="shared" ca="1" si="7"/>
        <v/>
      </c>
      <c r="C87" s="25" t="str">
        <f t="shared" ca="1" si="7"/>
        <v/>
      </c>
      <c r="D87" s="25" t="str">
        <f t="shared" ca="1" si="7"/>
        <v/>
      </c>
      <c r="E87" s="30" t="str">
        <f t="shared" ca="1" si="7"/>
        <v/>
      </c>
      <c r="G87" s="24">
        <f t="shared" si="10"/>
        <v>84</v>
      </c>
      <c r="H87" t="str">
        <f t="shared" ca="1" si="9"/>
        <v/>
      </c>
    </row>
    <row r="88" spans="1:8" ht="15.95" customHeight="1" x14ac:dyDescent="0.25">
      <c r="A88" s="23" t="str">
        <f t="shared" ca="1" si="8"/>
        <v xml:space="preserve"> </v>
      </c>
      <c r="B88" s="28" t="str">
        <f t="shared" ca="1" si="7"/>
        <v/>
      </c>
      <c r="C88" s="25" t="str">
        <f t="shared" ca="1" si="7"/>
        <v/>
      </c>
      <c r="D88" s="25" t="str">
        <f t="shared" ca="1" si="7"/>
        <v/>
      </c>
      <c r="E88" s="30" t="str">
        <f t="shared" ca="1" si="7"/>
        <v/>
      </c>
      <c r="G88" s="24">
        <f t="shared" si="10"/>
        <v>85</v>
      </c>
      <c r="H88" t="str">
        <f t="shared" ca="1" si="9"/>
        <v/>
      </c>
    </row>
    <row r="89" spans="1:8" ht="15.95" customHeight="1" x14ac:dyDescent="0.25">
      <c r="A89" s="23" t="str">
        <f t="shared" ca="1" si="8"/>
        <v xml:space="preserve"> </v>
      </c>
      <c r="B89" s="28" t="str">
        <f t="shared" ca="1" si="7"/>
        <v/>
      </c>
      <c r="C89" s="25" t="str">
        <f t="shared" ca="1" si="7"/>
        <v/>
      </c>
      <c r="D89" s="25" t="str">
        <f t="shared" ca="1" si="7"/>
        <v/>
      </c>
      <c r="E89" s="30" t="str">
        <f t="shared" ca="1" si="7"/>
        <v/>
      </c>
      <c r="G89" s="24">
        <f t="shared" si="10"/>
        <v>86</v>
      </c>
      <c r="H89" t="str">
        <f t="shared" ca="1" si="9"/>
        <v/>
      </c>
    </row>
    <row r="90" spans="1:8" ht="15.95" customHeight="1" x14ac:dyDescent="0.25">
      <c r="A90" s="23" t="str">
        <f t="shared" ca="1" si="8"/>
        <v xml:space="preserve"> </v>
      </c>
      <c r="B90" s="28" t="str">
        <f t="shared" ca="1" si="7"/>
        <v/>
      </c>
      <c r="C90" s="25" t="str">
        <f t="shared" ca="1" si="7"/>
        <v/>
      </c>
      <c r="D90" s="25" t="str">
        <f t="shared" ca="1" si="7"/>
        <v/>
      </c>
      <c r="E90" s="30" t="str">
        <f t="shared" ca="1" si="7"/>
        <v/>
      </c>
      <c r="G90" s="24">
        <f t="shared" si="10"/>
        <v>87</v>
      </c>
      <c r="H90" t="str">
        <f t="shared" ca="1" si="9"/>
        <v/>
      </c>
    </row>
    <row r="91" spans="1:8" ht="15.95" customHeight="1" x14ac:dyDescent="0.25">
      <c r="A91" s="23" t="str">
        <f t="shared" ca="1" si="8"/>
        <v xml:space="preserve"> </v>
      </c>
      <c r="B91" s="28" t="str">
        <f t="shared" ca="1" si="7"/>
        <v/>
      </c>
      <c r="C91" s="25" t="str">
        <f t="shared" ca="1" si="7"/>
        <v/>
      </c>
      <c r="D91" s="25" t="str">
        <f t="shared" ca="1" si="7"/>
        <v/>
      </c>
      <c r="E91" s="30" t="str">
        <f t="shared" ca="1" si="7"/>
        <v/>
      </c>
      <c r="G91" s="24">
        <f t="shared" si="10"/>
        <v>88</v>
      </c>
      <c r="H91" t="str">
        <f t="shared" ca="1" si="9"/>
        <v/>
      </c>
    </row>
    <row r="92" spans="1:8" ht="15.95" customHeight="1" x14ac:dyDescent="0.25">
      <c r="A92" s="23" t="str">
        <f t="shared" ca="1" si="8"/>
        <v xml:space="preserve"> </v>
      </c>
      <c r="B92" s="28" t="str">
        <f t="shared" ca="1" si="7"/>
        <v/>
      </c>
      <c r="C92" s="25" t="str">
        <f t="shared" ca="1" si="7"/>
        <v/>
      </c>
      <c r="D92" s="25" t="str">
        <f t="shared" ca="1" si="7"/>
        <v/>
      </c>
      <c r="E92" s="30" t="str">
        <f t="shared" ca="1" si="7"/>
        <v/>
      </c>
      <c r="G92" s="24">
        <f t="shared" si="10"/>
        <v>89</v>
      </c>
      <c r="H92" t="str">
        <f t="shared" ca="1" si="9"/>
        <v/>
      </c>
    </row>
    <row r="93" spans="1:8" ht="15.95" customHeight="1" x14ac:dyDescent="0.25">
      <c r="A93" s="23" t="str">
        <f t="shared" ca="1" si="8"/>
        <v xml:space="preserve"> </v>
      </c>
      <c r="B93" s="28" t="str">
        <f t="shared" ca="1" si="7"/>
        <v/>
      </c>
      <c r="C93" s="25" t="str">
        <f t="shared" ca="1" si="7"/>
        <v/>
      </c>
      <c r="D93" s="25" t="str">
        <f t="shared" ca="1" si="7"/>
        <v/>
      </c>
      <c r="E93" s="30" t="str">
        <f t="shared" ca="1" si="7"/>
        <v/>
      </c>
      <c r="G93" s="24">
        <f t="shared" si="10"/>
        <v>90</v>
      </c>
      <c r="H93" t="str">
        <f t="shared" ca="1" si="9"/>
        <v/>
      </c>
    </row>
    <row r="94" spans="1:8" ht="15.95" customHeight="1" x14ac:dyDescent="0.25">
      <c r="A94" s="23" t="str">
        <f t="shared" ca="1" si="8"/>
        <v xml:space="preserve"> </v>
      </c>
      <c r="B94" s="28" t="str">
        <f t="shared" ca="1" si="7"/>
        <v/>
      </c>
      <c r="C94" s="25" t="str">
        <f t="shared" ca="1" si="7"/>
        <v/>
      </c>
      <c r="D94" s="25" t="str">
        <f t="shared" ca="1" si="7"/>
        <v/>
      </c>
      <c r="E94" s="30" t="str">
        <f t="shared" ca="1" si="7"/>
        <v/>
      </c>
      <c r="G94" s="24">
        <f t="shared" si="10"/>
        <v>91</v>
      </c>
      <c r="H94" t="str">
        <f t="shared" ca="1" si="9"/>
        <v/>
      </c>
    </row>
    <row r="95" spans="1:8" ht="15.95" customHeight="1" x14ac:dyDescent="0.25">
      <c r="A95" s="23" t="str">
        <f t="shared" ca="1" si="8"/>
        <v xml:space="preserve"> </v>
      </c>
      <c r="B95" s="28" t="str">
        <f t="shared" ca="1" si="7"/>
        <v/>
      </c>
      <c r="C95" s="25" t="str">
        <f t="shared" ca="1" si="7"/>
        <v/>
      </c>
      <c r="D95" s="25" t="str">
        <f t="shared" ca="1" si="7"/>
        <v/>
      </c>
      <c r="E95" s="30" t="str">
        <f t="shared" ca="1" si="7"/>
        <v/>
      </c>
      <c r="G95" s="24">
        <f t="shared" si="10"/>
        <v>92</v>
      </c>
      <c r="H95" t="str">
        <f t="shared" ca="1" si="9"/>
        <v/>
      </c>
    </row>
    <row r="96" spans="1:8" ht="15.95" customHeight="1" x14ac:dyDescent="0.25">
      <c r="A96" s="23" t="str">
        <f t="shared" ca="1" si="8"/>
        <v xml:space="preserve"> </v>
      </c>
      <c r="B96" s="28" t="str">
        <f t="shared" ca="1" si="7"/>
        <v/>
      </c>
      <c r="C96" s="25" t="str">
        <f t="shared" ca="1" si="7"/>
        <v/>
      </c>
      <c r="D96" s="25" t="str">
        <f t="shared" ca="1" si="7"/>
        <v/>
      </c>
      <c r="E96" s="30" t="str">
        <f t="shared" ca="1" si="7"/>
        <v/>
      </c>
      <c r="G96" s="24">
        <f t="shared" si="10"/>
        <v>93</v>
      </c>
      <c r="H96" t="str">
        <f t="shared" ca="1" si="9"/>
        <v/>
      </c>
    </row>
    <row r="97" spans="1:8" ht="15.95" customHeight="1" x14ac:dyDescent="0.25">
      <c r="A97" s="23" t="str">
        <f t="shared" ca="1" si="8"/>
        <v xml:space="preserve"> </v>
      </c>
      <c r="B97" s="28" t="str">
        <f t="shared" ca="1" si="7"/>
        <v/>
      </c>
      <c r="C97" s="25" t="str">
        <f t="shared" ca="1" si="7"/>
        <v/>
      </c>
      <c r="D97" s="25" t="str">
        <f t="shared" ca="1" si="7"/>
        <v/>
      </c>
      <c r="E97" s="30" t="str">
        <f t="shared" ca="1" si="7"/>
        <v/>
      </c>
      <c r="G97" s="24">
        <f t="shared" si="10"/>
        <v>94</v>
      </c>
      <c r="H97" t="str">
        <f t="shared" ca="1" si="9"/>
        <v/>
      </c>
    </row>
    <row r="98" spans="1:8" ht="15.95" customHeight="1" x14ac:dyDescent="0.25">
      <c r="A98" s="23" t="str">
        <f t="shared" ca="1" si="8"/>
        <v xml:space="preserve"> </v>
      </c>
      <c r="B98" s="28" t="str">
        <f t="shared" ca="1" si="7"/>
        <v/>
      </c>
      <c r="C98" s="25" t="str">
        <f t="shared" ca="1" si="7"/>
        <v/>
      </c>
      <c r="D98" s="25" t="str">
        <f t="shared" ca="1" si="7"/>
        <v/>
      </c>
      <c r="E98" s="30" t="str">
        <f t="shared" ca="1" si="7"/>
        <v/>
      </c>
      <c r="G98" s="24">
        <f t="shared" si="10"/>
        <v>95</v>
      </c>
      <c r="H98" t="str">
        <f t="shared" ca="1" si="9"/>
        <v/>
      </c>
    </row>
    <row r="99" spans="1:8" ht="15.95" customHeight="1" x14ac:dyDescent="0.25">
      <c r="A99" s="23" t="str">
        <f t="shared" ca="1" si="8"/>
        <v xml:space="preserve"> </v>
      </c>
      <c r="B99" s="28" t="str">
        <f t="shared" ca="1" si="7"/>
        <v/>
      </c>
      <c r="C99" s="25" t="str">
        <f t="shared" ca="1" si="7"/>
        <v/>
      </c>
      <c r="D99" s="25" t="str">
        <f t="shared" ca="1" si="7"/>
        <v/>
      </c>
      <c r="E99" s="30" t="str">
        <f t="shared" ca="1" si="7"/>
        <v/>
      </c>
      <c r="G99" s="24">
        <f t="shared" si="10"/>
        <v>96</v>
      </c>
      <c r="H99" t="str">
        <f t="shared" ca="1" si="9"/>
        <v/>
      </c>
    </row>
    <row r="100" spans="1:8" ht="15.95" customHeight="1" x14ac:dyDescent="0.25">
      <c r="A100" s="23" t="str">
        <f t="shared" ca="1" si="8"/>
        <v xml:space="preserve"> </v>
      </c>
      <c r="B100" s="28" t="str">
        <f t="shared" ca="1" si="7"/>
        <v/>
      </c>
      <c r="C100" s="25" t="str">
        <f t="shared" ca="1" si="7"/>
        <v/>
      </c>
      <c r="D100" s="25" t="str">
        <f t="shared" ca="1" si="7"/>
        <v/>
      </c>
      <c r="E100" s="30" t="str">
        <f t="shared" ref="B100:E103" ca="1" si="11">IF($A100=" ","",INDIRECT(ADDRESS(E$2,4,1,1,TEXT($A100,0))))</f>
        <v/>
      </c>
      <c r="G100" s="24">
        <f t="shared" si="10"/>
        <v>97</v>
      </c>
      <c r="H100" t="str">
        <f t="shared" ca="1" si="9"/>
        <v/>
      </c>
    </row>
    <row r="101" spans="1:8" ht="15.95" customHeight="1" x14ac:dyDescent="0.25">
      <c r="A101" s="23" t="str">
        <f t="shared" ca="1" si="8"/>
        <v xml:space="preserve"> </v>
      </c>
      <c r="B101" s="28" t="str">
        <f t="shared" ca="1" si="11"/>
        <v/>
      </c>
      <c r="C101" s="25" t="str">
        <f t="shared" ca="1" si="11"/>
        <v/>
      </c>
      <c r="D101" s="25" t="str">
        <f t="shared" ca="1" si="11"/>
        <v/>
      </c>
      <c r="E101" s="30" t="str">
        <f t="shared" ca="1" si="11"/>
        <v/>
      </c>
      <c r="G101" s="24">
        <f t="shared" si="10"/>
        <v>98</v>
      </c>
      <c r="H101" t="str">
        <f t="shared" ca="1" si="9"/>
        <v/>
      </c>
    </row>
    <row r="102" spans="1:8" ht="15.95" customHeight="1" x14ac:dyDescent="0.25">
      <c r="A102" s="23" t="str">
        <f t="shared" ca="1" si="8"/>
        <v xml:space="preserve"> </v>
      </c>
      <c r="B102" s="28" t="str">
        <f t="shared" ca="1" si="11"/>
        <v/>
      </c>
      <c r="C102" s="25" t="str">
        <f t="shared" ca="1" si="11"/>
        <v/>
      </c>
      <c r="D102" s="25" t="str">
        <f t="shared" ca="1" si="11"/>
        <v/>
      </c>
      <c r="E102" s="30" t="str">
        <f t="shared" ca="1" si="11"/>
        <v/>
      </c>
      <c r="G102" s="24">
        <f t="shared" si="10"/>
        <v>99</v>
      </c>
      <c r="H102" t="str">
        <f t="shared" ca="1" si="9"/>
        <v/>
      </c>
    </row>
    <row r="103" spans="1:8" ht="15.95" customHeight="1" x14ac:dyDescent="0.25">
      <c r="A103" s="23" t="str">
        <f t="shared" ca="1" si="8"/>
        <v xml:space="preserve"> </v>
      </c>
      <c r="B103" s="28" t="str">
        <f t="shared" ca="1" si="11"/>
        <v/>
      </c>
      <c r="C103" s="25" t="str">
        <f t="shared" ca="1" si="11"/>
        <v/>
      </c>
      <c r="D103" s="25" t="str">
        <f t="shared" ca="1" si="11"/>
        <v/>
      </c>
      <c r="E103" s="30" t="str">
        <f t="shared" ca="1" si="11"/>
        <v/>
      </c>
      <c r="G103" s="24">
        <f t="shared" si="10"/>
        <v>100</v>
      </c>
      <c r="H103" t="str">
        <f ca="1">IF(A103=" ","",VALUE(A103))</f>
        <v/>
      </c>
    </row>
  </sheetData>
  <sheetProtection algorithmName="SHA-512" hashValue="IfNpoNa55w/T93JsyqBjOqMZvdf0jR320vossYCmVZepbhjDWC4GojYWZrHr2Ya2D+tKF7x1y4qm8GlRolenTg==" saltValue="dtArNH8fYWl8s8/fVIXEfQ==" spinCount="100000" sheet="1" objects="1" scenarios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U62"/>
  <sheetViews>
    <sheetView zoomScale="90" zoomScaleNormal="90" workbookViewId="0">
      <selection activeCell="K1" sqref="K1"/>
    </sheetView>
  </sheetViews>
  <sheetFormatPr defaultColWidth="9.140625" defaultRowHeight="15.75" x14ac:dyDescent="0.25"/>
  <cols>
    <col min="1" max="1" width="24.42578125" style="12" bestFit="1" customWidth="1"/>
    <col min="2" max="2" width="4.5703125" style="12" customWidth="1"/>
    <col min="3" max="3" width="12.5703125" style="11" customWidth="1"/>
    <col min="4" max="4" width="38" style="11" bestFit="1" customWidth="1"/>
    <col min="5" max="5" width="12" style="11" bestFit="1" customWidth="1"/>
    <col min="6" max="6" width="3.7109375" style="48" customWidth="1"/>
    <col min="7" max="7" width="8" style="11" bestFit="1" customWidth="1"/>
    <col min="8" max="8" width="3.7109375" style="12" customWidth="1"/>
    <col min="9" max="9" width="49.140625" style="12" customWidth="1"/>
    <col min="10" max="10" width="3.42578125" style="12" customWidth="1"/>
    <col min="11" max="11" width="37.140625" style="12" customWidth="1"/>
    <col min="12" max="12" width="3.85546875" style="12" customWidth="1"/>
    <col min="13" max="13" width="34.7109375" style="12" customWidth="1"/>
    <col min="14" max="14" width="3.28515625" style="12" customWidth="1"/>
    <col min="15" max="15" width="24.140625" style="89" customWidth="1"/>
    <col min="16" max="16" width="4" style="82" customWidth="1"/>
    <col min="17" max="17" width="24.140625" style="82" customWidth="1"/>
    <col min="18" max="18" width="3.85546875" style="82" customWidth="1"/>
    <col min="19" max="19" width="34.7109375" style="12" customWidth="1"/>
    <col min="20" max="20" width="3.7109375" style="12" customWidth="1"/>
    <col min="21" max="21" width="34.7109375" style="12" customWidth="1"/>
    <col min="22" max="16384" width="9.140625" style="12"/>
  </cols>
  <sheetData>
    <row r="1" spans="1:21" x14ac:dyDescent="0.25">
      <c r="A1" s="16" t="s">
        <v>50</v>
      </c>
      <c r="C1" s="153" t="s">
        <v>238</v>
      </c>
      <c r="D1" s="153"/>
      <c r="E1" s="153"/>
      <c r="F1" s="153"/>
      <c r="G1" s="153"/>
      <c r="H1" s="153"/>
      <c r="I1" s="153"/>
    </row>
    <row r="2" spans="1:21" x14ac:dyDescent="0.25">
      <c r="A2" s="16"/>
      <c r="O2" s="90"/>
      <c r="P2" s="83"/>
      <c r="Q2" s="83"/>
      <c r="R2" s="83"/>
    </row>
    <row r="3" spans="1:21" x14ac:dyDescent="0.25">
      <c r="A3" s="17" t="s">
        <v>51</v>
      </c>
      <c r="C3" s="43" t="s">
        <v>52</v>
      </c>
      <c r="D3" s="44" t="s">
        <v>54</v>
      </c>
      <c r="E3" s="44" t="s">
        <v>126</v>
      </c>
      <c r="F3" s="49"/>
      <c r="G3" s="44" t="s">
        <v>139</v>
      </c>
      <c r="I3" s="18" t="s">
        <v>65</v>
      </c>
      <c r="J3" s="11"/>
      <c r="K3" s="18" t="s">
        <v>66</v>
      </c>
      <c r="L3" s="11"/>
      <c r="M3" s="19" t="s">
        <v>68</v>
      </c>
      <c r="N3" s="11"/>
      <c r="O3" s="91" t="s">
        <v>128</v>
      </c>
      <c r="P3" s="84"/>
      <c r="Q3" s="91" t="s">
        <v>132</v>
      </c>
      <c r="S3" s="19" t="s">
        <v>69</v>
      </c>
      <c r="U3" s="19" t="s">
        <v>205</v>
      </c>
    </row>
    <row r="4" spans="1:21" ht="45" x14ac:dyDescent="0.25">
      <c r="A4" s="2" t="s">
        <v>31</v>
      </c>
      <c r="C4" s="45">
        <v>210001</v>
      </c>
      <c r="D4" s="45" t="s">
        <v>102</v>
      </c>
      <c r="E4" s="45" t="s">
        <v>38</v>
      </c>
      <c r="F4" s="50"/>
      <c r="G4" s="45" t="s">
        <v>140</v>
      </c>
      <c r="I4" s="42" t="s">
        <v>46</v>
      </c>
      <c r="J4" s="11"/>
      <c r="K4" s="1" t="s">
        <v>164</v>
      </c>
      <c r="L4" s="11"/>
      <c r="M4" s="1" t="s">
        <v>29</v>
      </c>
      <c r="N4" s="11"/>
      <c r="O4" s="87" t="s">
        <v>171</v>
      </c>
      <c r="P4" s="84"/>
      <c r="Q4" s="87" t="s">
        <v>129</v>
      </c>
      <c r="S4" s="3" t="s">
        <v>182</v>
      </c>
      <c r="U4" s="119" t="s">
        <v>209</v>
      </c>
    </row>
    <row r="5" spans="1:21" ht="60" x14ac:dyDescent="0.25">
      <c r="A5" s="2" t="s">
        <v>32</v>
      </c>
      <c r="C5" s="45">
        <v>210002</v>
      </c>
      <c r="D5" s="45" t="s">
        <v>121</v>
      </c>
      <c r="E5" s="45" t="s">
        <v>94</v>
      </c>
      <c r="F5" s="50"/>
      <c r="G5" s="45" t="s">
        <v>141</v>
      </c>
      <c r="I5" s="42" t="s">
        <v>9</v>
      </c>
      <c r="J5" s="11"/>
      <c r="K5" s="1" t="s">
        <v>14</v>
      </c>
      <c r="L5" s="11"/>
      <c r="M5" s="1" t="s">
        <v>213</v>
      </c>
      <c r="N5" s="11"/>
      <c r="O5" s="87" t="s">
        <v>172</v>
      </c>
      <c r="P5" s="85"/>
      <c r="Q5" s="87" t="s">
        <v>130</v>
      </c>
      <c r="S5" s="3" t="s">
        <v>26</v>
      </c>
      <c r="U5" s="119" t="s">
        <v>208</v>
      </c>
    </row>
    <row r="6" spans="1:21" ht="31.5" x14ac:dyDescent="0.25">
      <c r="A6" s="2" t="s">
        <v>33</v>
      </c>
      <c r="C6" s="45">
        <v>210003</v>
      </c>
      <c r="D6" s="45" t="s">
        <v>106</v>
      </c>
      <c r="E6" s="45" t="s">
        <v>32</v>
      </c>
      <c r="F6" s="50"/>
      <c r="G6" s="45" t="s">
        <v>141</v>
      </c>
      <c r="I6" s="42" t="s">
        <v>10</v>
      </c>
      <c r="J6" s="11"/>
      <c r="K6" s="1" t="s">
        <v>15</v>
      </c>
      <c r="L6" s="11"/>
      <c r="M6" s="1" t="s">
        <v>30</v>
      </c>
      <c r="N6" s="11"/>
      <c r="O6" s="87" t="s">
        <v>173</v>
      </c>
      <c r="P6" s="85"/>
      <c r="Q6" s="87" t="s">
        <v>179</v>
      </c>
      <c r="S6" s="3" t="s">
        <v>27</v>
      </c>
      <c r="U6" s="119" t="s">
        <v>207</v>
      </c>
    </row>
    <row r="7" spans="1:21" ht="47.25" x14ac:dyDescent="0.25">
      <c r="A7" s="2" t="s">
        <v>34</v>
      </c>
      <c r="C7" s="45">
        <v>210004</v>
      </c>
      <c r="D7" s="45" t="s">
        <v>55</v>
      </c>
      <c r="E7" s="45" t="s">
        <v>33</v>
      </c>
      <c r="F7" s="50"/>
      <c r="G7" s="46" t="s">
        <v>141</v>
      </c>
      <c r="I7" s="42" t="s">
        <v>47</v>
      </c>
      <c r="J7" s="11"/>
      <c r="K7" s="1" t="s">
        <v>165</v>
      </c>
      <c r="L7" s="11"/>
      <c r="M7" s="1" t="s">
        <v>16</v>
      </c>
      <c r="N7" s="11"/>
      <c r="O7" s="93" t="s">
        <v>219</v>
      </c>
      <c r="P7" s="85"/>
      <c r="Q7" s="87" t="s">
        <v>131</v>
      </c>
      <c r="S7" s="3" t="s">
        <v>183</v>
      </c>
      <c r="U7" s="119" t="s">
        <v>206</v>
      </c>
    </row>
    <row r="8" spans="1:21" ht="47.25" x14ac:dyDescent="0.25">
      <c r="A8" s="2" t="s">
        <v>35</v>
      </c>
      <c r="C8" s="45">
        <v>210005</v>
      </c>
      <c r="D8" s="45" t="s">
        <v>142</v>
      </c>
      <c r="E8" s="45" t="s">
        <v>38</v>
      </c>
      <c r="F8" s="50"/>
      <c r="G8" s="45" t="s">
        <v>141</v>
      </c>
      <c r="I8" s="42" t="s">
        <v>11</v>
      </c>
      <c r="J8" s="11"/>
      <c r="K8" s="1" t="s">
        <v>166</v>
      </c>
      <c r="L8" s="11"/>
      <c r="M8" s="2" t="s">
        <v>214</v>
      </c>
      <c r="N8" s="11"/>
      <c r="O8" s="93" t="s">
        <v>220</v>
      </c>
      <c r="P8" s="85"/>
      <c r="Q8" s="87" t="s">
        <v>181</v>
      </c>
      <c r="S8" s="3" t="s">
        <v>184</v>
      </c>
      <c r="U8" s="117"/>
    </row>
    <row r="9" spans="1:21" ht="31.5" x14ac:dyDescent="0.25">
      <c r="A9" s="2" t="s">
        <v>36</v>
      </c>
      <c r="C9" s="45">
        <v>210006</v>
      </c>
      <c r="D9" s="45" t="s">
        <v>59</v>
      </c>
      <c r="E9" s="45" t="s">
        <v>94</v>
      </c>
      <c r="F9" s="50"/>
      <c r="G9" s="46" t="s">
        <v>141</v>
      </c>
      <c r="I9" s="42" t="s">
        <v>229</v>
      </c>
      <c r="J9" s="11"/>
      <c r="K9" s="1" t="s">
        <v>231</v>
      </c>
      <c r="L9" s="11"/>
      <c r="M9" s="11" t="s">
        <v>160</v>
      </c>
      <c r="N9" s="11"/>
      <c r="O9" s="93" t="s">
        <v>174</v>
      </c>
      <c r="Q9" s="93" t="s">
        <v>215</v>
      </c>
      <c r="S9" s="3" t="s">
        <v>185</v>
      </c>
      <c r="U9" s="117"/>
    </row>
    <row r="10" spans="1:21" ht="45" x14ac:dyDescent="0.25">
      <c r="A10" s="2" t="s">
        <v>37</v>
      </c>
      <c r="C10" s="45">
        <v>210008</v>
      </c>
      <c r="D10" s="45" t="s">
        <v>101</v>
      </c>
      <c r="E10" s="45" t="s">
        <v>38</v>
      </c>
      <c r="F10" s="50"/>
      <c r="G10" s="45" t="s">
        <v>141</v>
      </c>
      <c r="I10" s="42" t="s">
        <v>12</v>
      </c>
      <c r="J10" s="11"/>
      <c r="K10" s="11" t="s">
        <v>160</v>
      </c>
      <c r="L10" s="11"/>
      <c r="M10" s="11" t="s">
        <v>160</v>
      </c>
      <c r="N10" s="11"/>
      <c r="O10" s="87" t="s">
        <v>175</v>
      </c>
      <c r="Q10" s="93" t="s">
        <v>180</v>
      </c>
      <c r="S10" s="48" t="s">
        <v>160</v>
      </c>
      <c r="U10" s="118"/>
    </row>
    <row r="11" spans="1:21" ht="47.25" x14ac:dyDescent="0.25">
      <c r="A11" s="2" t="s">
        <v>38</v>
      </c>
      <c r="C11" s="45">
        <v>210009</v>
      </c>
      <c r="D11" s="45" t="s">
        <v>99</v>
      </c>
      <c r="E11" s="45" t="s">
        <v>97</v>
      </c>
      <c r="F11" s="50"/>
      <c r="G11" s="45" t="s">
        <v>141</v>
      </c>
      <c r="I11" s="42" t="s">
        <v>48</v>
      </c>
      <c r="J11" s="11"/>
      <c r="K11" s="11" t="s">
        <v>160</v>
      </c>
      <c r="L11" s="11"/>
      <c r="M11" s="11" t="s">
        <v>160</v>
      </c>
      <c r="N11" s="11"/>
      <c r="O11" s="93" t="s">
        <v>178</v>
      </c>
      <c r="Q11" s="93" t="s">
        <v>6</v>
      </c>
      <c r="S11" s="11" t="s">
        <v>160</v>
      </c>
    </row>
    <row r="12" spans="1:21" ht="45" x14ac:dyDescent="0.25">
      <c r="A12" s="20"/>
      <c r="C12" s="45">
        <v>210010</v>
      </c>
      <c r="D12" s="45" t="s">
        <v>143</v>
      </c>
      <c r="E12" s="45" t="s">
        <v>94</v>
      </c>
      <c r="F12" s="50"/>
      <c r="G12" s="45" t="s">
        <v>140</v>
      </c>
      <c r="I12" s="42" t="s">
        <v>212</v>
      </c>
      <c r="J12" s="11"/>
      <c r="K12" s="11" t="s">
        <v>160</v>
      </c>
      <c r="L12" s="11"/>
      <c r="M12" s="11" t="s">
        <v>160</v>
      </c>
      <c r="N12" s="11"/>
      <c r="O12" s="87" t="s">
        <v>176</v>
      </c>
      <c r="Q12" s="111" t="s">
        <v>198</v>
      </c>
      <c r="S12" s="11" t="s">
        <v>160</v>
      </c>
    </row>
    <row r="13" spans="1:21" ht="47.25" x14ac:dyDescent="0.25">
      <c r="A13" s="20"/>
      <c r="C13" s="45">
        <v>210011</v>
      </c>
      <c r="D13" s="45" t="s">
        <v>113</v>
      </c>
      <c r="E13" s="45" t="s">
        <v>38</v>
      </c>
      <c r="F13" s="50"/>
      <c r="G13" s="45" t="s">
        <v>141</v>
      </c>
      <c r="I13" s="42" t="s">
        <v>13</v>
      </c>
      <c r="J13" s="11"/>
      <c r="K13" s="11" t="s">
        <v>160</v>
      </c>
      <c r="L13" s="11"/>
      <c r="M13" s="11" t="s">
        <v>160</v>
      </c>
      <c r="N13" s="11"/>
      <c r="O13" s="93" t="s">
        <v>177</v>
      </c>
      <c r="Q13" s="82" t="s">
        <v>160</v>
      </c>
      <c r="S13" s="11" t="s">
        <v>160</v>
      </c>
    </row>
    <row r="14" spans="1:21" x14ac:dyDescent="0.25">
      <c r="A14" s="20"/>
      <c r="C14" s="45">
        <v>210012</v>
      </c>
      <c r="D14" s="45" t="s">
        <v>111</v>
      </c>
      <c r="E14" s="45" t="s">
        <v>35</v>
      </c>
      <c r="F14" s="50"/>
      <c r="G14" s="45" t="s">
        <v>141</v>
      </c>
      <c r="I14" s="42" t="s">
        <v>230</v>
      </c>
      <c r="J14" s="11"/>
      <c r="K14" s="11" t="s">
        <v>160</v>
      </c>
      <c r="L14" s="11"/>
      <c r="M14" s="11" t="s">
        <v>160</v>
      </c>
      <c r="N14" s="11"/>
      <c r="O14" s="93" t="s">
        <v>127</v>
      </c>
      <c r="Q14" s="82" t="s">
        <v>160</v>
      </c>
      <c r="S14" s="11" t="s">
        <v>160</v>
      </c>
    </row>
    <row r="15" spans="1:21" x14ac:dyDescent="0.25">
      <c r="A15" s="20"/>
      <c r="C15" s="45">
        <v>210013</v>
      </c>
      <c r="D15" s="45" t="s">
        <v>144</v>
      </c>
      <c r="E15" s="45" t="s">
        <v>38</v>
      </c>
      <c r="F15" s="50"/>
      <c r="G15" s="45" t="s">
        <v>141</v>
      </c>
      <c r="I15" s="42" t="s">
        <v>6</v>
      </c>
      <c r="J15" s="11"/>
      <c r="K15" s="11" t="s">
        <v>160</v>
      </c>
      <c r="L15" s="11"/>
      <c r="M15" s="11" t="s">
        <v>160</v>
      </c>
      <c r="N15" s="11"/>
      <c r="O15" s="93" t="s">
        <v>221</v>
      </c>
      <c r="Q15" s="82" t="s">
        <v>160</v>
      </c>
      <c r="S15" s="11" t="s">
        <v>160</v>
      </c>
    </row>
    <row r="16" spans="1:21" x14ac:dyDescent="0.25">
      <c r="C16" s="45">
        <v>210015</v>
      </c>
      <c r="D16" s="45" t="s">
        <v>145</v>
      </c>
      <c r="E16" s="45" t="s">
        <v>36</v>
      </c>
      <c r="F16" s="50"/>
      <c r="G16" s="45" t="s">
        <v>141</v>
      </c>
      <c r="I16" s="11" t="s">
        <v>160</v>
      </c>
      <c r="J16" s="11"/>
      <c r="K16" s="11" t="s">
        <v>160</v>
      </c>
      <c r="L16" s="11"/>
      <c r="M16" s="11" t="s">
        <v>160</v>
      </c>
      <c r="N16" s="11"/>
      <c r="O16" s="93" t="s">
        <v>198</v>
      </c>
      <c r="Q16" s="82" t="s">
        <v>160</v>
      </c>
      <c r="S16" s="11" t="s">
        <v>160</v>
      </c>
    </row>
    <row r="17" spans="3:19" x14ac:dyDescent="0.25">
      <c r="C17" s="45">
        <v>210016</v>
      </c>
      <c r="D17" s="45" t="s">
        <v>124</v>
      </c>
      <c r="E17" s="45" t="s">
        <v>31</v>
      </c>
      <c r="F17" s="50"/>
      <c r="G17" s="45" t="s">
        <v>141</v>
      </c>
      <c r="I17" s="11" t="s">
        <v>160</v>
      </c>
      <c r="J17" s="11"/>
      <c r="K17" s="11" t="s">
        <v>160</v>
      </c>
      <c r="L17" s="11"/>
      <c r="M17" s="11" t="s">
        <v>160</v>
      </c>
      <c r="N17" s="11"/>
      <c r="O17" s="92" t="s">
        <v>160</v>
      </c>
      <c r="P17" s="26"/>
      <c r="Q17" s="26" t="s">
        <v>160</v>
      </c>
      <c r="R17" s="26"/>
      <c r="S17" s="11" t="s">
        <v>160</v>
      </c>
    </row>
    <row r="18" spans="3:19" x14ac:dyDescent="0.25">
      <c r="C18" s="45">
        <v>210017</v>
      </c>
      <c r="D18" s="45" t="s">
        <v>146</v>
      </c>
      <c r="E18" s="45" t="s">
        <v>38</v>
      </c>
      <c r="F18" s="50"/>
      <c r="G18" s="45" t="s">
        <v>140</v>
      </c>
      <c r="I18" s="11" t="s">
        <v>160</v>
      </c>
      <c r="J18" s="11"/>
      <c r="K18" s="11" t="s">
        <v>160</v>
      </c>
      <c r="L18" s="11"/>
      <c r="M18" s="11" t="s">
        <v>160</v>
      </c>
      <c r="N18" s="11"/>
      <c r="O18" s="92" t="s">
        <v>160</v>
      </c>
      <c r="P18" s="26"/>
      <c r="Q18" s="26" t="s">
        <v>160</v>
      </c>
      <c r="R18" s="26"/>
      <c r="S18" s="11" t="s">
        <v>160</v>
      </c>
    </row>
    <row r="19" spans="3:19" x14ac:dyDescent="0.25">
      <c r="C19" s="45">
        <v>210018</v>
      </c>
      <c r="D19" s="45" t="s">
        <v>103</v>
      </c>
      <c r="E19" s="45" t="s">
        <v>36</v>
      </c>
      <c r="F19" s="50"/>
      <c r="G19" s="45" t="s">
        <v>141</v>
      </c>
      <c r="I19" s="11" t="s">
        <v>160</v>
      </c>
      <c r="J19" s="11"/>
      <c r="K19" s="11" t="s">
        <v>160</v>
      </c>
      <c r="L19" s="11"/>
      <c r="M19" s="11" t="s">
        <v>160</v>
      </c>
      <c r="N19" s="11"/>
      <c r="O19" s="92" t="s">
        <v>160</v>
      </c>
      <c r="P19" s="26"/>
      <c r="Q19" s="26" t="s">
        <v>160</v>
      </c>
      <c r="R19" s="26"/>
      <c r="S19" s="11" t="s">
        <v>160</v>
      </c>
    </row>
    <row r="20" spans="3:19" x14ac:dyDescent="0.25">
      <c r="C20" s="45">
        <v>210019</v>
      </c>
      <c r="D20" s="45" t="s">
        <v>105</v>
      </c>
      <c r="E20" s="45" t="s">
        <v>38</v>
      </c>
      <c r="F20" s="50"/>
      <c r="G20" s="45" t="s">
        <v>141</v>
      </c>
      <c r="I20" s="86" t="s">
        <v>160</v>
      </c>
      <c r="K20" s="11" t="s">
        <v>160</v>
      </c>
      <c r="M20" s="11" t="s">
        <v>160</v>
      </c>
      <c r="O20" s="92" t="s">
        <v>160</v>
      </c>
      <c r="P20" s="26"/>
      <c r="Q20" s="26" t="s">
        <v>160</v>
      </c>
      <c r="R20" s="26"/>
      <c r="S20" s="11" t="s">
        <v>160</v>
      </c>
    </row>
    <row r="21" spans="3:19" x14ac:dyDescent="0.25">
      <c r="C21" s="45">
        <v>210022</v>
      </c>
      <c r="D21" s="45" t="s">
        <v>117</v>
      </c>
      <c r="E21" s="45" t="s">
        <v>97</v>
      </c>
      <c r="F21" s="50"/>
      <c r="G21" s="45" t="s">
        <v>141</v>
      </c>
      <c r="I21" s="86" t="s">
        <v>160</v>
      </c>
      <c r="K21" s="11" t="s">
        <v>160</v>
      </c>
      <c r="M21" s="11" t="s">
        <v>160</v>
      </c>
      <c r="O21" s="92" t="s">
        <v>160</v>
      </c>
      <c r="P21" s="26"/>
      <c r="Q21" s="26" t="s">
        <v>160</v>
      </c>
      <c r="R21" s="26"/>
      <c r="S21" s="11" t="s">
        <v>160</v>
      </c>
    </row>
    <row r="22" spans="3:19" x14ac:dyDescent="0.25">
      <c r="C22" s="45">
        <v>210023</v>
      </c>
      <c r="D22" s="45" t="s">
        <v>147</v>
      </c>
      <c r="E22" s="45" t="s">
        <v>38</v>
      </c>
      <c r="F22" s="50"/>
      <c r="G22" s="45" t="s">
        <v>141</v>
      </c>
      <c r="I22" s="86" t="s">
        <v>160</v>
      </c>
      <c r="K22" s="11" t="s">
        <v>160</v>
      </c>
      <c r="O22" s="92"/>
      <c r="P22" s="26"/>
      <c r="Q22" s="26" t="s">
        <v>160</v>
      </c>
      <c r="R22" s="26"/>
      <c r="S22" s="11" t="s">
        <v>160</v>
      </c>
    </row>
    <row r="23" spans="3:19" x14ac:dyDescent="0.25">
      <c r="C23" s="45">
        <v>210024</v>
      </c>
      <c r="D23" s="45" t="s">
        <v>120</v>
      </c>
      <c r="E23" s="45" t="s">
        <v>36</v>
      </c>
      <c r="F23" s="50"/>
      <c r="G23" s="45" t="s">
        <v>141</v>
      </c>
      <c r="I23" s="86" t="s">
        <v>160</v>
      </c>
      <c r="K23" s="11" t="s">
        <v>160</v>
      </c>
      <c r="O23" s="92"/>
      <c r="P23" s="26"/>
      <c r="Q23" s="26" t="s">
        <v>160</v>
      </c>
      <c r="R23" s="26"/>
      <c r="S23" s="11" t="s">
        <v>160</v>
      </c>
    </row>
    <row r="24" spans="3:19" x14ac:dyDescent="0.25">
      <c r="C24" s="45">
        <v>210027</v>
      </c>
      <c r="D24" s="45" t="s">
        <v>125</v>
      </c>
      <c r="E24" s="45" t="s">
        <v>38</v>
      </c>
      <c r="F24" s="50"/>
      <c r="G24" s="45" t="s">
        <v>140</v>
      </c>
      <c r="I24" s="86" t="s">
        <v>160</v>
      </c>
      <c r="K24" s="11" t="s">
        <v>160</v>
      </c>
      <c r="O24" s="92"/>
      <c r="P24" s="26"/>
      <c r="Q24" s="26"/>
      <c r="R24" s="26"/>
    </row>
    <row r="25" spans="3:19" x14ac:dyDescent="0.25">
      <c r="C25" s="45">
        <v>210028</v>
      </c>
      <c r="D25" s="45" t="s">
        <v>116</v>
      </c>
      <c r="E25" s="45" t="s">
        <v>36</v>
      </c>
      <c r="F25" s="50"/>
      <c r="G25" s="45" t="s">
        <v>141</v>
      </c>
      <c r="I25" s="86" t="s">
        <v>160</v>
      </c>
      <c r="O25" s="92"/>
      <c r="P25" s="26"/>
      <c r="Q25" s="26"/>
      <c r="R25" s="26"/>
    </row>
    <row r="26" spans="3:19" x14ac:dyDescent="0.25">
      <c r="C26" s="45">
        <v>210029</v>
      </c>
      <c r="D26" s="45" t="s">
        <v>96</v>
      </c>
      <c r="E26" s="45" t="s">
        <v>97</v>
      </c>
      <c r="F26" s="50"/>
      <c r="G26" s="45" t="s">
        <v>141</v>
      </c>
      <c r="I26" s="86" t="s">
        <v>160</v>
      </c>
      <c r="O26" s="92"/>
      <c r="P26" s="26"/>
      <c r="Q26" s="26"/>
      <c r="R26" s="26"/>
    </row>
    <row r="27" spans="3:19" x14ac:dyDescent="0.25">
      <c r="C27" s="45">
        <v>210030</v>
      </c>
      <c r="D27" s="45" t="s">
        <v>148</v>
      </c>
      <c r="E27" s="45" t="s">
        <v>94</v>
      </c>
      <c r="F27" s="50"/>
      <c r="G27" s="45" t="s">
        <v>140</v>
      </c>
      <c r="I27" s="86" t="s">
        <v>160</v>
      </c>
      <c r="O27" s="92"/>
      <c r="P27" s="26"/>
      <c r="Q27" s="26"/>
      <c r="R27" s="26"/>
    </row>
    <row r="28" spans="3:19" x14ac:dyDescent="0.25">
      <c r="C28" s="45">
        <v>210032</v>
      </c>
      <c r="D28" s="45" t="s">
        <v>119</v>
      </c>
      <c r="E28" s="45" t="s">
        <v>38</v>
      </c>
      <c r="F28" s="50"/>
      <c r="G28" s="45" t="s">
        <v>140</v>
      </c>
      <c r="I28" s="86" t="s">
        <v>160</v>
      </c>
      <c r="O28" s="92"/>
      <c r="P28" s="26"/>
      <c r="Q28" s="26"/>
      <c r="R28" s="26"/>
    </row>
    <row r="29" spans="3:19" x14ac:dyDescent="0.25">
      <c r="C29" s="45">
        <v>210033</v>
      </c>
      <c r="D29" s="45" t="s">
        <v>149</v>
      </c>
      <c r="E29" s="45" t="s">
        <v>35</v>
      </c>
      <c r="F29" s="50"/>
      <c r="G29" s="45" t="s">
        <v>140</v>
      </c>
      <c r="I29" s="86" t="s">
        <v>160</v>
      </c>
      <c r="O29" s="92"/>
      <c r="P29" s="26"/>
      <c r="Q29" s="26"/>
      <c r="R29" s="26"/>
    </row>
    <row r="30" spans="3:19" x14ac:dyDescent="0.25">
      <c r="C30" s="45">
        <v>210034</v>
      </c>
      <c r="D30" s="45" t="s">
        <v>93</v>
      </c>
      <c r="E30" s="45" t="s">
        <v>36</v>
      </c>
      <c r="F30" s="50"/>
      <c r="G30" s="46" t="s">
        <v>141</v>
      </c>
      <c r="I30" s="86" t="s">
        <v>160</v>
      </c>
      <c r="O30" s="92"/>
      <c r="P30" s="26"/>
      <c r="Q30" s="26"/>
      <c r="R30" s="26"/>
    </row>
    <row r="31" spans="3:19" x14ac:dyDescent="0.25">
      <c r="C31" s="45">
        <v>210035</v>
      </c>
      <c r="D31" s="45" t="s">
        <v>150</v>
      </c>
      <c r="E31" s="45" t="s">
        <v>94</v>
      </c>
      <c r="F31" s="50"/>
      <c r="G31" s="45" t="s">
        <v>141</v>
      </c>
      <c r="I31" s="86" t="s">
        <v>160</v>
      </c>
      <c r="O31" s="92"/>
      <c r="P31" s="26"/>
      <c r="Q31" s="26"/>
      <c r="R31" s="26"/>
    </row>
    <row r="32" spans="3:19" x14ac:dyDescent="0.25">
      <c r="C32" s="45">
        <v>210037</v>
      </c>
      <c r="D32" s="45" t="s">
        <v>151</v>
      </c>
      <c r="E32" s="45" t="s">
        <v>94</v>
      </c>
      <c r="F32" s="50"/>
      <c r="G32" s="45" t="s">
        <v>140</v>
      </c>
      <c r="I32" s="86" t="s">
        <v>160</v>
      </c>
      <c r="O32" s="92"/>
      <c r="P32" s="26"/>
      <c r="Q32" s="26"/>
      <c r="R32" s="26"/>
    </row>
    <row r="33" spans="3:18" x14ac:dyDescent="0.25">
      <c r="C33" s="45">
        <v>210038</v>
      </c>
      <c r="D33" s="45" t="s">
        <v>118</v>
      </c>
      <c r="E33" s="45" t="s">
        <v>94</v>
      </c>
      <c r="F33" s="50"/>
      <c r="G33" s="45" t="s">
        <v>141</v>
      </c>
      <c r="I33" s="86" t="s">
        <v>160</v>
      </c>
    </row>
    <row r="34" spans="3:18" x14ac:dyDescent="0.25">
      <c r="C34" s="45">
        <v>210039</v>
      </c>
      <c r="D34" s="45" t="s">
        <v>152</v>
      </c>
      <c r="E34" s="45" t="s">
        <v>38</v>
      </c>
      <c r="F34" s="50"/>
      <c r="G34" s="45" t="s">
        <v>140</v>
      </c>
      <c r="I34" s="86" t="s">
        <v>160</v>
      </c>
    </row>
    <row r="35" spans="3:18" x14ac:dyDescent="0.25">
      <c r="C35" s="45">
        <v>210040</v>
      </c>
      <c r="D35" s="45" t="s">
        <v>104</v>
      </c>
      <c r="E35" s="45" t="s">
        <v>35</v>
      </c>
      <c r="F35" s="50"/>
      <c r="G35" s="45" t="s">
        <v>141</v>
      </c>
      <c r="I35" s="86" t="s">
        <v>160</v>
      </c>
    </row>
    <row r="36" spans="3:18" x14ac:dyDescent="0.25">
      <c r="C36" s="45">
        <v>210043</v>
      </c>
      <c r="D36" s="45" t="s">
        <v>153</v>
      </c>
      <c r="E36" s="45" t="s">
        <v>94</v>
      </c>
      <c r="F36" s="50"/>
      <c r="G36" s="45" t="s">
        <v>141</v>
      </c>
      <c r="I36" s="86" t="s">
        <v>160</v>
      </c>
    </row>
    <row r="37" spans="3:18" x14ac:dyDescent="0.25">
      <c r="C37" s="45">
        <v>210044</v>
      </c>
      <c r="D37" s="45" t="s">
        <v>92</v>
      </c>
      <c r="E37" s="45" t="s">
        <v>38</v>
      </c>
      <c r="F37" s="50"/>
      <c r="G37" s="46" t="s">
        <v>141</v>
      </c>
      <c r="I37" s="86" t="s">
        <v>160</v>
      </c>
    </row>
    <row r="38" spans="3:18" x14ac:dyDescent="0.25">
      <c r="C38" s="45">
        <v>210045</v>
      </c>
      <c r="D38" s="45" t="s">
        <v>57</v>
      </c>
      <c r="E38" s="45" t="s">
        <v>38</v>
      </c>
      <c r="F38" s="50"/>
      <c r="G38" s="45" t="s">
        <v>140</v>
      </c>
      <c r="I38" s="86" t="s">
        <v>160</v>
      </c>
      <c r="O38" s="90"/>
      <c r="P38" s="83"/>
      <c r="Q38" s="83"/>
      <c r="R38" s="83"/>
    </row>
    <row r="39" spans="3:18" x14ac:dyDescent="0.25">
      <c r="C39" s="45">
        <v>210048</v>
      </c>
      <c r="D39" s="45" t="s">
        <v>98</v>
      </c>
      <c r="E39" s="45" t="s">
        <v>97</v>
      </c>
      <c r="F39" s="50"/>
      <c r="G39" s="45" t="s">
        <v>141</v>
      </c>
      <c r="I39" s="86" t="s">
        <v>160</v>
      </c>
      <c r="O39" s="90"/>
      <c r="P39" s="83"/>
      <c r="Q39" s="83"/>
      <c r="R39" s="83"/>
    </row>
    <row r="40" spans="3:18" x14ac:dyDescent="0.25">
      <c r="C40" s="45">
        <v>210049</v>
      </c>
      <c r="D40" s="45" t="s">
        <v>123</v>
      </c>
      <c r="E40" s="45" t="s">
        <v>94</v>
      </c>
      <c r="F40" s="50"/>
      <c r="G40" s="45" t="s">
        <v>141</v>
      </c>
      <c r="I40" s="86" t="s">
        <v>160</v>
      </c>
      <c r="O40" s="90"/>
      <c r="P40" s="83"/>
      <c r="Q40" s="83"/>
      <c r="R40" s="83"/>
    </row>
    <row r="41" spans="3:18" x14ac:dyDescent="0.25">
      <c r="C41" s="45">
        <v>210051</v>
      </c>
      <c r="D41" s="45" t="s">
        <v>154</v>
      </c>
      <c r="E41" s="45" t="s">
        <v>38</v>
      </c>
      <c r="F41" s="50"/>
      <c r="G41" s="45" t="s">
        <v>141</v>
      </c>
      <c r="I41" s="86" t="s">
        <v>160</v>
      </c>
      <c r="O41" s="90"/>
      <c r="P41" s="83"/>
      <c r="Q41" s="83"/>
      <c r="R41" s="83"/>
    </row>
    <row r="42" spans="3:18" x14ac:dyDescent="0.25">
      <c r="C42" s="45">
        <v>210055</v>
      </c>
      <c r="D42" s="45" t="s">
        <v>56</v>
      </c>
      <c r="E42" s="45" t="s">
        <v>32</v>
      </c>
      <c r="F42" s="50"/>
      <c r="G42" s="45" t="s">
        <v>141</v>
      </c>
      <c r="I42" s="86" t="s">
        <v>160</v>
      </c>
      <c r="O42" s="90"/>
      <c r="P42" s="83"/>
      <c r="Q42" s="83"/>
      <c r="R42" s="83"/>
    </row>
    <row r="43" spans="3:18" x14ac:dyDescent="0.25">
      <c r="C43" s="45">
        <v>210056</v>
      </c>
      <c r="D43" s="45" t="s">
        <v>91</v>
      </c>
      <c r="E43" s="45" t="s">
        <v>36</v>
      </c>
      <c r="F43" s="50"/>
      <c r="G43" s="46" t="s">
        <v>141</v>
      </c>
      <c r="O43" s="90"/>
      <c r="P43" s="83"/>
      <c r="Q43" s="83"/>
      <c r="R43" s="83"/>
    </row>
    <row r="44" spans="3:18" x14ac:dyDescent="0.25">
      <c r="C44" s="45">
        <v>210057</v>
      </c>
      <c r="D44" s="45" t="s">
        <v>109</v>
      </c>
      <c r="E44" s="45" t="s">
        <v>31</v>
      </c>
      <c r="F44" s="50"/>
      <c r="G44" s="45" t="s">
        <v>141</v>
      </c>
      <c r="O44" s="90"/>
      <c r="P44" s="83"/>
      <c r="Q44" s="83"/>
      <c r="R44" s="83"/>
    </row>
    <row r="45" spans="3:18" x14ac:dyDescent="0.25">
      <c r="C45" s="45">
        <v>210058</v>
      </c>
      <c r="D45" s="45" t="s">
        <v>108</v>
      </c>
      <c r="E45" s="45" t="s">
        <v>94</v>
      </c>
      <c r="F45" s="50"/>
      <c r="G45" s="45" t="s">
        <v>141</v>
      </c>
      <c r="O45" s="90"/>
      <c r="P45" s="83"/>
      <c r="Q45" s="83"/>
      <c r="R45" s="83"/>
    </row>
    <row r="46" spans="3:18" x14ac:dyDescent="0.25">
      <c r="C46" s="45">
        <v>210060</v>
      </c>
      <c r="D46" s="45" t="s">
        <v>155</v>
      </c>
      <c r="E46" s="45" t="s">
        <v>38</v>
      </c>
      <c r="F46" s="50"/>
      <c r="G46" s="45" t="s">
        <v>141</v>
      </c>
      <c r="O46" s="90"/>
      <c r="P46" s="83"/>
      <c r="Q46" s="83"/>
      <c r="R46" s="83"/>
    </row>
    <row r="47" spans="3:18" x14ac:dyDescent="0.25">
      <c r="C47" s="45">
        <v>210061</v>
      </c>
      <c r="D47" s="45" t="s">
        <v>156</v>
      </c>
      <c r="E47" s="45" t="s">
        <v>38</v>
      </c>
      <c r="F47" s="50"/>
      <c r="G47" s="45" t="s">
        <v>141</v>
      </c>
      <c r="O47" s="90"/>
      <c r="P47" s="83"/>
      <c r="Q47" s="83"/>
      <c r="R47" s="83"/>
    </row>
    <row r="48" spans="3:18" x14ac:dyDescent="0.25">
      <c r="C48" s="45">
        <v>210062</v>
      </c>
      <c r="D48" s="45" t="s">
        <v>112</v>
      </c>
      <c r="E48" s="45" t="s">
        <v>36</v>
      </c>
      <c r="F48" s="50"/>
      <c r="G48" s="45" t="s">
        <v>141</v>
      </c>
    </row>
    <row r="49" spans="3:18" x14ac:dyDescent="0.25">
      <c r="C49" s="45">
        <v>210063</v>
      </c>
      <c r="D49" s="45" t="s">
        <v>114</v>
      </c>
      <c r="E49" s="45" t="s">
        <v>94</v>
      </c>
      <c r="F49" s="50"/>
      <c r="G49" s="45" t="s">
        <v>141</v>
      </c>
      <c r="O49" s="92"/>
      <c r="P49" s="26"/>
      <c r="Q49" s="26"/>
      <c r="R49" s="26"/>
    </row>
    <row r="50" spans="3:18" x14ac:dyDescent="0.25">
      <c r="C50" s="45">
        <v>210064</v>
      </c>
      <c r="D50" s="45" t="s">
        <v>100</v>
      </c>
      <c r="E50" s="45" t="s">
        <v>35</v>
      </c>
      <c r="F50" s="50"/>
      <c r="G50" s="45" t="s">
        <v>141</v>
      </c>
      <c r="O50" s="92"/>
      <c r="P50" s="26"/>
      <c r="Q50" s="26"/>
      <c r="R50" s="26"/>
    </row>
    <row r="51" spans="3:18" x14ac:dyDescent="0.25">
      <c r="C51" s="45">
        <v>210065</v>
      </c>
      <c r="D51" s="45" t="s">
        <v>95</v>
      </c>
      <c r="E51" s="45" t="s">
        <v>33</v>
      </c>
      <c r="F51" s="50"/>
      <c r="G51" s="46" t="s">
        <v>141</v>
      </c>
      <c r="O51" s="92"/>
      <c r="P51" s="26"/>
      <c r="Q51" s="26"/>
      <c r="R51" s="26"/>
    </row>
    <row r="52" spans="3:18" x14ac:dyDescent="0.25">
      <c r="C52" s="45">
        <v>210087</v>
      </c>
      <c r="D52" s="45" t="s">
        <v>90</v>
      </c>
      <c r="E52" s="45" t="s">
        <v>31</v>
      </c>
      <c r="F52" s="50"/>
      <c r="G52" s="45" t="s">
        <v>141</v>
      </c>
      <c r="O52" s="92"/>
      <c r="P52" s="26"/>
      <c r="Q52" s="26"/>
      <c r="R52" s="26"/>
    </row>
    <row r="53" spans="3:18" x14ac:dyDescent="0.25">
      <c r="C53" s="46">
        <v>210088</v>
      </c>
      <c r="D53" s="45" t="s">
        <v>107</v>
      </c>
      <c r="E53" s="45" t="s">
        <v>94</v>
      </c>
      <c r="F53" s="50"/>
      <c r="G53" s="45" t="s">
        <v>141</v>
      </c>
      <c r="O53" s="92"/>
      <c r="P53" s="26"/>
      <c r="Q53" s="26"/>
      <c r="R53" s="26"/>
    </row>
    <row r="54" spans="3:18" x14ac:dyDescent="0.25">
      <c r="C54" s="45">
        <v>210333</v>
      </c>
      <c r="D54" s="45" t="s">
        <v>157</v>
      </c>
      <c r="E54" s="45" t="s">
        <v>32</v>
      </c>
      <c r="F54" s="50"/>
      <c r="G54" s="45" t="s">
        <v>141</v>
      </c>
      <c r="O54" s="92"/>
      <c r="P54" s="26"/>
      <c r="Q54" s="26"/>
      <c r="R54" s="26"/>
    </row>
    <row r="55" spans="3:18" x14ac:dyDescent="0.25">
      <c r="C55" s="45">
        <v>212781</v>
      </c>
      <c r="D55" s="45" t="s">
        <v>115</v>
      </c>
      <c r="E55" s="45" t="s">
        <v>38</v>
      </c>
      <c r="F55" s="50"/>
      <c r="G55" s="45" t="s">
        <v>6</v>
      </c>
      <c r="O55" s="92"/>
      <c r="P55" s="26"/>
      <c r="Q55" s="26"/>
      <c r="R55" s="26"/>
    </row>
    <row r="56" spans="3:18" x14ac:dyDescent="0.25">
      <c r="C56" s="45">
        <v>213300</v>
      </c>
      <c r="D56" s="45" t="s">
        <v>58</v>
      </c>
      <c r="E56" s="45" t="s">
        <v>38</v>
      </c>
      <c r="F56" s="50"/>
      <c r="G56" s="45" t="s">
        <v>6</v>
      </c>
      <c r="O56" s="92"/>
      <c r="P56" s="26"/>
      <c r="Q56" s="26"/>
      <c r="R56" s="26"/>
    </row>
    <row r="57" spans="3:18" x14ac:dyDescent="0.25">
      <c r="C57" s="46">
        <v>214000</v>
      </c>
      <c r="D57" s="45" t="s">
        <v>110</v>
      </c>
      <c r="E57" s="45" t="s">
        <v>38</v>
      </c>
      <c r="F57" s="50"/>
      <c r="G57" s="45" t="s">
        <v>6</v>
      </c>
      <c r="O57" s="92"/>
      <c r="P57" s="26"/>
      <c r="Q57" s="26"/>
      <c r="R57" s="26"/>
    </row>
    <row r="58" spans="3:18" x14ac:dyDescent="0.25">
      <c r="C58" s="46">
        <v>214003</v>
      </c>
      <c r="D58" s="45" t="s">
        <v>158</v>
      </c>
      <c r="E58" s="45" t="s">
        <v>38</v>
      </c>
      <c r="F58" s="50"/>
      <c r="G58" s="45" t="s">
        <v>6</v>
      </c>
      <c r="O58" s="92"/>
      <c r="P58" s="26"/>
      <c r="Q58" s="26"/>
      <c r="R58" s="26"/>
    </row>
    <row r="59" spans="3:18" x14ac:dyDescent="0.25">
      <c r="C59" s="47">
        <v>214013</v>
      </c>
      <c r="D59" s="45" t="s">
        <v>159</v>
      </c>
      <c r="E59" s="45" t="s">
        <v>31</v>
      </c>
      <c r="F59" s="50"/>
      <c r="G59" s="45" t="s">
        <v>6</v>
      </c>
    </row>
    <row r="60" spans="3:18" x14ac:dyDescent="0.25">
      <c r="C60" s="46">
        <v>218992</v>
      </c>
      <c r="D60" s="45" t="s">
        <v>122</v>
      </c>
      <c r="E60" s="45" t="s">
        <v>94</v>
      </c>
      <c r="F60" s="50"/>
      <c r="G60" s="45" t="s">
        <v>141</v>
      </c>
    </row>
    <row r="62" spans="3:18" x14ac:dyDescent="0.25">
      <c r="O62" s="92"/>
      <c r="P62" s="26"/>
      <c r="Q62" s="26"/>
      <c r="R62" s="26"/>
    </row>
  </sheetData>
  <sheetProtection algorithmName="SHA-512" hashValue="falg0sOaZbMNViNB1D9jS2MUmffR5U6nmqbNGP25bGRyhmTVBauA6sI0LC5c87hzhL4kxZ65uayCF5jUAYI+Og==" saltValue="USSLuFjt3z5zY1vF2zi1fQ==" spinCount="100000" sheet="1" objects="1" scenarios="1" selectLockedCells="1"/>
  <sortState ref="C4:E43">
    <sortCondition ref="C4:C43"/>
  </sortState>
  <mergeCells count="1">
    <mergeCell ref="C1:I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outlinePr summaryBelow="0"/>
    <pageSetUpPr fitToPage="1"/>
  </sheetPr>
  <dimension ref="A1:BQ64"/>
  <sheetViews>
    <sheetView showZeros="0" zoomScaleNormal="100" zoomScaleSheetLayoutView="90" workbookViewId="0">
      <selection activeCell="B1" sqref="B1"/>
    </sheetView>
  </sheetViews>
  <sheetFormatPr defaultColWidth="9.140625" defaultRowHeight="15.75" x14ac:dyDescent="0.25"/>
  <cols>
    <col min="1" max="1" width="25.85546875" style="11" bestFit="1" customWidth="1"/>
    <col min="2" max="2" width="56.7109375" style="11" customWidth="1"/>
    <col min="3" max="3" width="10.7109375" style="11" customWidth="1"/>
    <col min="4" max="4" width="36.28515625" style="11" bestFit="1" customWidth="1"/>
    <col min="5" max="5" width="35.85546875" style="11" customWidth="1"/>
    <col min="6" max="47" width="9.140625" style="4"/>
    <col min="48" max="48" width="11.42578125" style="48" customWidth="1"/>
    <col min="49" max="49" width="36.140625" style="48" customWidth="1"/>
    <col min="50" max="50" width="11.5703125" style="48" customWidth="1"/>
    <col min="51" max="52" width="9.140625" style="121"/>
    <col min="53" max="55" width="9.140625" style="4"/>
    <col min="56" max="69" width="9.140625" style="22"/>
    <col min="70" max="16384" width="9.140625" style="4"/>
  </cols>
  <sheetData>
    <row r="1" spans="1:69" s="14" customFormat="1" ht="30.75" customHeight="1" x14ac:dyDescent="0.25">
      <c r="A1" s="5" t="s">
        <v>49</v>
      </c>
      <c r="B1" s="13"/>
      <c r="C1" s="6"/>
      <c r="D1" s="7"/>
      <c r="E1" s="8"/>
      <c r="AU1" s="122"/>
      <c r="AV1" s="79" t="s">
        <v>52</v>
      </c>
      <c r="AW1" s="75" t="s">
        <v>54</v>
      </c>
      <c r="AX1" s="75" t="s">
        <v>126</v>
      </c>
      <c r="AY1" s="75"/>
      <c r="AZ1" s="75" t="s">
        <v>139</v>
      </c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</row>
    <row r="2" spans="1:69" s="14" customFormat="1" ht="30.75" customHeight="1" x14ac:dyDescent="0.25">
      <c r="A2" s="5" t="s">
        <v>39</v>
      </c>
      <c r="B2" s="114" t="str">
        <f>IF(ISBLANK($B$1),"",VLOOKUP($B$1,$AV$2:$AZ$58,2,FALSE))</f>
        <v/>
      </c>
      <c r="C2" s="6"/>
      <c r="D2" s="9" t="s">
        <v>42</v>
      </c>
      <c r="E2" s="115">
        <f ca="1">COUNT(Totals!A4:A103)</f>
        <v>10</v>
      </c>
      <c r="AU2" s="122"/>
      <c r="AV2" s="71">
        <f>'Dropdown Contents'!C4</f>
        <v>210001</v>
      </c>
      <c r="AW2" s="71" t="str">
        <f>'Dropdown Contents'!D4</f>
        <v>Meritus Medical Center</v>
      </c>
      <c r="AX2" s="71" t="str">
        <f>'Dropdown Contents'!E4</f>
        <v>Unaffiliated</v>
      </c>
      <c r="AY2" s="71"/>
      <c r="AZ2" s="71" t="s">
        <v>140</v>
      </c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</row>
    <row r="3" spans="1:69" s="14" customFormat="1" ht="45" customHeight="1" x14ac:dyDescent="0.25">
      <c r="A3" s="9" t="s">
        <v>40</v>
      </c>
      <c r="B3" s="15"/>
      <c r="C3" s="6"/>
      <c r="D3" s="9" t="s">
        <v>43</v>
      </c>
      <c r="E3" s="116">
        <f ca="1">Totals!C3</f>
        <v>0</v>
      </c>
      <c r="AU3" s="122"/>
      <c r="AV3" s="71">
        <f>'Dropdown Contents'!C5</f>
        <v>210002</v>
      </c>
      <c r="AW3" s="71" t="str">
        <f>'Dropdown Contents'!D5</f>
        <v>University of Maryland</v>
      </c>
      <c r="AX3" s="71" t="str">
        <f>'Dropdown Contents'!E5</f>
        <v>University</v>
      </c>
      <c r="AY3" s="71"/>
      <c r="AZ3" s="71" t="s">
        <v>141</v>
      </c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</row>
    <row r="4" spans="1:69" s="14" customFormat="1" ht="31.5" customHeight="1" x14ac:dyDescent="0.25">
      <c r="A4" s="10" t="s">
        <v>41</v>
      </c>
      <c r="B4" s="114" t="str">
        <f>IF(ISBLANK($B$1),"",VLOOKUP($B$1,$AV$2:$AZ$58,3,FALSE))</f>
        <v/>
      </c>
      <c r="C4" s="6"/>
      <c r="D4" s="9" t="s">
        <v>201</v>
      </c>
      <c r="E4" s="114" t="str">
        <f>IF(ISBLANK($B$1),"",VLOOKUP($B$1,$AV$2:$AZ$58,5,FALSE))</f>
        <v/>
      </c>
      <c r="AU4" s="122"/>
      <c r="AV4" s="71">
        <f>'Dropdown Contents'!C6</f>
        <v>210003</v>
      </c>
      <c r="AW4" s="71" t="str">
        <f>'Dropdown Contents'!D6</f>
        <v>Prince George's Hospital Center</v>
      </c>
      <c r="AX4" s="71" t="str">
        <f>'Dropdown Contents'!E6</f>
        <v>Dimensions</v>
      </c>
      <c r="AY4" s="71"/>
      <c r="AZ4" s="71" t="s">
        <v>141</v>
      </c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</row>
    <row r="5" spans="1:69" x14ac:dyDescent="0.25">
      <c r="AU5" s="123"/>
      <c r="AV5" s="71">
        <f>'Dropdown Contents'!C7</f>
        <v>210004</v>
      </c>
      <c r="AW5" s="71" t="str">
        <f>'Dropdown Contents'!D7</f>
        <v>Holy Cross Hospital</v>
      </c>
      <c r="AX5" s="71" t="str">
        <f>'Dropdown Contents'!E7</f>
        <v>Holy Cross</v>
      </c>
      <c r="AY5" s="71"/>
      <c r="AZ5" s="80" t="s">
        <v>141</v>
      </c>
    </row>
    <row r="6" spans="1:69" ht="47.25" customHeight="1" x14ac:dyDescent="0.25">
      <c r="A6" s="136" t="s">
        <v>60</v>
      </c>
      <c r="B6" s="137"/>
      <c r="C6" s="137"/>
      <c r="D6" s="137"/>
      <c r="E6" s="137"/>
      <c r="AU6" s="123"/>
      <c r="AV6" s="71">
        <f>'Dropdown Contents'!C8</f>
        <v>210005</v>
      </c>
      <c r="AW6" s="71" t="str">
        <f>'Dropdown Contents'!D8</f>
        <v>Frederick Memorial Hospital</v>
      </c>
      <c r="AX6" s="71" t="str">
        <f>'Dropdown Contents'!E8</f>
        <v>Unaffiliated</v>
      </c>
      <c r="AY6" s="71"/>
      <c r="AZ6" s="71" t="s">
        <v>141</v>
      </c>
    </row>
    <row r="7" spans="1:69" x14ac:dyDescent="0.25">
      <c r="A7" s="136"/>
      <c r="B7" s="137"/>
      <c r="C7" s="137"/>
      <c r="D7" s="137"/>
      <c r="E7" s="137"/>
      <c r="AU7" s="123"/>
      <c r="AV7" s="71">
        <f>'Dropdown Contents'!C9</f>
        <v>210006</v>
      </c>
      <c r="AW7" s="71" t="str">
        <f>'Dropdown Contents'!D9</f>
        <v>UMD Harford Memorial Hospital</v>
      </c>
      <c r="AX7" s="71" t="str">
        <f>'Dropdown Contents'!E9</f>
        <v>University</v>
      </c>
      <c r="AY7" s="71"/>
      <c r="AZ7" s="80" t="s">
        <v>141</v>
      </c>
    </row>
    <row r="8" spans="1:69" x14ac:dyDescent="0.25">
      <c r="A8" s="136"/>
      <c r="B8" s="137"/>
      <c r="C8" s="137"/>
      <c r="D8" s="137"/>
      <c r="E8" s="137"/>
      <c r="AU8" s="123"/>
      <c r="AV8" s="71">
        <f>'Dropdown Contents'!C10</f>
        <v>210008</v>
      </c>
      <c r="AW8" s="71" t="str">
        <f>'Dropdown Contents'!D10</f>
        <v>Mercy Medical Center</v>
      </c>
      <c r="AX8" s="71" t="str">
        <f>'Dropdown Contents'!E10</f>
        <v>Unaffiliated</v>
      </c>
      <c r="AY8" s="71"/>
      <c r="AZ8" s="71" t="s">
        <v>141</v>
      </c>
    </row>
    <row r="9" spans="1:69" x14ac:dyDescent="0.25">
      <c r="A9" s="136"/>
      <c r="B9" s="137"/>
      <c r="C9" s="137"/>
      <c r="D9" s="137"/>
      <c r="E9" s="137"/>
      <c r="AU9" s="123"/>
      <c r="AV9" s="71">
        <f>'Dropdown Contents'!C11</f>
        <v>210009</v>
      </c>
      <c r="AW9" s="71" t="str">
        <f>'Dropdown Contents'!D11</f>
        <v>Johns Hopkins</v>
      </c>
      <c r="AX9" s="71" t="str">
        <f>'Dropdown Contents'!E11</f>
        <v>Hopkins</v>
      </c>
      <c r="AY9" s="71"/>
      <c r="AZ9" s="71" t="s">
        <v>141</v>
      </c>
    </row>
    <row r="10" spans="1:69" x14ac:dyDescent="0.25">
      <c r="A10" s="136"/>
      <c r="B10" s="137"/>
      <c r="C10" s="137"/>
      <c r="D10" s="137"/>
      <c r="E10" s="137"/>
      <c r="AU10" s="123"/>
      <c r="AV10" s="71">
        <f>'Dropdown Contents'!C12</f>
        <v>210010</v>
      </c>
      <c r="AW10" s="71" t="str">
        <f>'Dropdown Contents'!D12</f>
        <v>Dorchester</v>
      </c>
      <c r="AX10" s="71" t="str">
        <f>'Dropdown Contents'!E12</f>
        <v>University</v>
      </c>
      <c r="AY10" s="71"/>
      <c r="AZ10" s="71" t="s">
        <v>140</v>
      </c>
    </row>
    <row r="11" spans="1:69" x14ac:dyDescent="0.25">
      <c r="A11" s="136"/>
      <c r="B11" s="137"/>
      <c r="C11" s="137"/>
      <c r="D11" s="137"/>
      <c r="E11" s="137"/>
      <c r="AU11" s="123"/>
      <c r="AV11" s="71">
        <f>'Dropdown Contents'!C13</f>
        <v>210011</v>
      </c>
      <c r="AW11" s="71" t="str">
        <f>'Dropdown Contents'!D13</f>
        <v xml:space="preserve">St. Agnes Hospital </v>
      </c>
      <c r="AX11" s="71" t="str">
        <f>'Dropdown Contents'!E13</f>
        <v>Unaffiliated</v>
      </c>
      <c r="AY11" s="71"/>
      <c r="AZ11" s="71" t="s">
        <v>141</v>
      </c>
    </row>
    <row r="12" spans="1:69" x14ac:dyDescent="0.25">
      <c r="A12" s="136"/>
      <c r="B12" s="137"/>
      <c r="C12" s="137"/>
      <c r="D12" s="137"/>
      <c r="E12" s="137"/>
      <c r="AU12" s="123"/>
      <c r="AV12" s="71">
        <f>'Dropdown Contents'!C14</f>
        <v>210012</v>
      </c>
      <c r="AW12" s="71" t="str">
        <f>'Dropdown Contents'!D14</f>
        <v>Sinai</v>
      </c>
      <c r="AX12" s="71" t="str">
        <f>'Dropdown Contents'!E14</f>
        <v>Lifebridge</v>
      </c>
      <c r="AY12" s="71"/>
      <c r="AZ12" s="71" t="s">
        <v>141</v>
      </c>
    </row>
    <row r="13" spans="1:69" x14ac:dyDescent="0.25">
      <c r="A13" s="136"/>
      <c r="B13" s="137"/>
      <c r="C13" s="137"/>
      <c r="D13" s="137"/>
      <c r="E13" s="137"/>
      <c r="AU13" s="123"/>
      <c r="AV13" s="71">
        <f>'Dropdown Contents'!C15</f>
        <v>210013</v>
      </c>
      <c r="AW13" s="71" t="str">
        <f>'Dropdown Contents'!D15</f>
        <v>Bon Secours</v>
      </c>
      <c r="AX13" s="71" t="str">
        <f>'Dropdown Contents'!E15</f>
        <v>Unaffiliated</v>
      </c>
      <c r="AY13" s="71"/>
      <c r="AZ13" s="71" t="s">
        <v>141</v>
      </c>
    </row>
    <row r="14" spans="1:69" x14ac:dyDescent="0.25">
      <c r="A14" s="136"/>
      <c r="B14" s="137"/>
      <c r="C14" s="137"/>
      <c r="D14" s="137"/>
      <c r="E14" s="137"/>
      <c r="AU14" s="123"/>
      <c r="AV14" s="71">
        <f>'Dropdown Contents'!C16</f>
        <v>210015</v>
      </c>
      <c r="AW14" s="71" t="str">
        <f>'Dropdown Contents'!D16</f>
        <v>Franklin Square Medical Center</v>
      </c>
      <c r="AX14" s="71" t="str">
        <f>'Dropdown Contents'!E16</f>
        <v>MedStar</v>
      </c>
      <c r="AY14" s="71"/>
      <c r="AZ14" s="71" t="s">
        <v>141</v>
      </c>
    </row>
    <row r="15" spans="1:69" x14ac:dyDescent="0.25">
      <c r="A15" s="136"/>
      <c r="B15" s="137"/>
      <c r="C15" s="137"/>
      <c r="D15" s="137"/>
      <c r="E15" s="137"/>
      <c r="AU15" s="123"/>
      <c r="AV15" s="71">
        <f>'Dropdown Contents'!C17</f>
        <v>210016</v>
      </c>
      <c r="AW15" s="71" t="str">
        <f>'Dropdown Contents'!D17</f>
        <v>Washington Adventist Hospital</v>
      </c>
      <c r="AX15" s="71" t="str">
        <f>'Dropdown Contents'!E17</f>
        <v>Adventist</v>
      </c>
      <c r="AY15" s="71"/>
      <c r="AZ15" s="71" t="s">
        <v>141</v>
      </c>
    </row>
    <row r="16" spans="1:69" x14ac:dyDescent="0.25">
      <c r="A16" s="136"/>
      <c r="B16" s="137"/>
      <c r="C16" s="137"/>
      <c r="D16" s="137"/>
      <c r="E16" s="137"/>
      <c r="AU16" s="123"/>
      <c r="AV16" s="71">
        <f>'Dropdown Contents'!C18</f>
        <v>210017</v>
      </c>
      <c r="AW16" s="71" t="str">
        <f>'Dropdown Contents'!D18</f>
        <v>Garrett Regional Medical Center</v>
      </c>
      <c r="AX16" s="71" t="str">
        <f>'Dropdown Contents'!E18</f>
        <v>Unaffiliated</v>
      </c>
      <c r="AY16" s="71"/>
      <c r="AZ16" s="71" t="s">
        <v>140</v>
      </c>
    </row>
    <row r="17" spans="1:52" x14ac:dyDescent="0.25">
      <c r="A17" s="136"/>
      <c r="B17" s="137"/>
      <c r="C17" s="137"/>
      <c r="D17" s="137"/>
      <c r="E17" s="137"/>
      <c r="AU17" s="123"/>
      <c r="AV17" s="71">
        <f>'Dropdown Contents'!C19</f>
        <v>210018</v>
      </c>
      <c r="AW17" s="71" t="str">
        <f>'Dropdown Contents'!D19</f>
        <v>Montgomery General</v>
      </c>
      <c r="AX17" s="71" t="str">
        <f>'Dropdown Contents'!E19</f>
        <v>MedStar</v>
      </c>
      <c r="AY17" s="71"/>
      <c r="AZ17" s="71" t="s">
        <v>141</v>
      </c>
    </row>
    <row r="18" spans="1:52" x14ac:dyDescent="0.25">
      <c r="A18" s="136"/>
      <c r="B18" s="137"/>
      <c r="C18" s="137"/>
      <c r="D18" s="137"/>
      <c r="E18" s="137"/>
      <c r="AU18" s="123"/>
      <c r="AV18" s="71">
        <f>'Dropdown Contents'!C20</f>
        <v>210019</v>
      </c>
      <c r="AW18" s="71" t="str">
        <f>'Dropdown Contents'!D20</f>
        <v>Peninsula Regional Medical Center</v>
      </c>
      <c r="AX18" s="71" t="str">
        <f>'Dropdown Contents'!E20</f>
        <v>Unaffiliated</v>
      </c>
      <c r="AY18" s="71"/>
      <c r="AZ18" s="71" t="s">
        <v>141</v>
      </c>
    </row>
    <row r="19" spans="1:52" x14ac:dyDescent="0.25">
      <c r="A19" s="136"/>
      <c r="B19" s="137"/>
      <c r="C19" s="137"/>
      <c r="D19" s="137"/>
      <c r="E19" s="137"/>
      <c r="AU19" s="123"/>
      <c r="AV19" s="71">
        <f>'Dropdown Contents'!C21</f>
        <v>210022</v>
      </c>
      <c r="AW19" s="71" t="str">
        <f>'Dropdown Contents'!D21</f>
        <v>Suburban Hospital</v>
      </c>
      <c r="AX19" s="71" t="str">
        <f>'Dropdown Contents'!E21</f>
        <v>Hopkins</v>
      </c>
      <c r="AY19" s="71"/>
      <c r="AZ19" s="71" t="s">
        <v>141</v>
      </c>
    </row>
    <row r="20" spans="1:52" x14ac:dyDescent="0.25">
      <c r="A20" s="136"/>
      <c r="B20" s="137"/>
      <c r="C20" s="137"/>
      <c r="D20" s="137"/>
      <c r="E20" s="137"/>
      <c r="AU20" s="123"/>
      <c r="AV20" s="71">
        <f>'Dropdown Contents'!C22</f>
        <v>210023</v>
      </c>
      <c r="AW20" s="71" t="str">
        <f>'Dropdown Contents'!D22</f>
        <v>Anne Arundel Medical Center</v>
      </c>
      <c r="AX20" s="71" t="str">
        <f>'Dropdown Contents'!E22</f>
        <v>Unaffiliated</v>
      </c>
      <c r="AY20" s="71"/>
      <c r="AZ20" s="71" t="s">
        <v>141</v>
      </c>
    </row>
    <row r="21" spans="1:52" x14ac:dyDescent="0.25">
      <c r="A21" s="136"/>
      <c r="B21" s="137"/>
      <c r="C21" s="137"/>
      <c r="D21" s="137"/>
      <c r="E21" s="137"/>
      <c r="AU21" s="123"/>
      <c r="AV21" s="71">
        <f>'Dropdown Contents'!C23</f>
        <v>210024</v>
      </c>
      <c r="AW21" s="71" t="str">
        <f>'Dropdown Contents'!D23</f>
        <v>Union Memorial Hospital</v>
      </c>
      <c r="AX21" s="71" t="str">
        <f>'Dropdown Contents'!E23</f>
        <v>MedStar</v>
      </c>
      <c r="AY21" s="71"/>
      <c r="AZ21" s="71" t="s">
        <v>141</v>
      </c>
    </row>
    <row r="22" spans="1:52" x14ac:dyDescent="0.25">
      <c r="A22" s="136"/>
      <c r="B22" s="137"/>
      <c r="C22" s="137"/>
      <c r="D22" s="137"/>
      <c r="E22" s="137"/>
      <c r="AU22" s="123"/>
      <c r="AV22" s="71">
        <f>'Dropdown Contents'!C24</f>
        <v>210027</v>
      </c>
      <c r="AW22" s="71" t="str">
        <f>'Dropdown Contents'!D24</f>
        <v>Western Maryland Hospital Center</v>
      </c>
      <c r="AX22" s="71" t="str">
        <f>'Dropdown Contents'!E24</f>
        <v>Unaffiliated</v>
      </c>
      <c r="AY22" s="71"/>
      <c r="AZ22" s="71" t="s">
        <v>140</v>
      </c>
    </row>
    <row r="23" spans="1:52" x14ac:dyDescent="0.25">
      <c r="A23" s="136"/>
      <c r="B23" s="137"/>
      <c r="C23" s="137"/>
      <c r="D23" s="137"/>
      <c r="E23" s="137"/>
      <c r="AU23" s="123"/>
      <c r="AV23" s="71">
        <f>'Dropdown Contents'!C25</f>
        <v>210028</v>
      </c>
      <c r="AW23" s="71" t="str">
        <f>'Dropdown Contents'!D25</f>
        <v>St. Mary's</v>
      </c>
      <c r="AX23" s="71" t="str">
        <f>'Dropdown Contents'!E25</f>
        <v>MedStar</v>
      </c>
      <c r="AY23" s="71"/>
      <c r="AZ23" s="71" t="s">
        <v>141</v>
      </c>
    </row>
    <row r="24" spans="1:52" x14ac:dyDescent="0.25">
      <c r="A24" s="136"/>
      <c r="B24" s="137"/>
      <c r="C24" s="137"/>
      <c r="D24" s="137"/>
      <c r="E24" s="137"/>
      <c r="AU24" s="123"/>
      <c r="AV24" s="71">
        <f>'Dropdown Contents'!C26</f>
        <v>210029</v>
      </c>
      <c r="AW24" s="71" t="str">
        <f>'Dropdown Contents'!D26</f>
        <v>Hopkins Bayview Medical Center</v>
      </c>
      <c r="AX24" s="71" t="str">
        <f>'Dropdown Contents'!E26</f>
        <v>Hopkins</v>
      </c>
      <c r="AY24" s="71"/>
      <c r="AZ24" s="71" t="s">
        <v>141</v>
      </c>
    </row>
    <row r="25" spans="1:52" x14ac:dyDescent="0.25">
      <c r="A25" s="136"/>
      <c r="B25" s="137"/>
      <c r="C25" s="137"/>
      <c r="D25" s="137"/>
      <c r="E25" s="137"/>
      <c r="AU25" s="123"/>
      <c r="AV25" s="71">
        <f>'Dropdown Contents'!C27</f>
        <v>210030</v>
      </c>
      <c r="AW25" s="71" t="str">
        <f>'Dropdown Contents'!D27</f>
        <v>Chestertown</v>
      </c>
      <c r="AX25" s="71" t="str">
        <f>'Dropdown Contents'!E27</f>
        <v>University</v>
      </c>
      <c r="AY25" s="71"/>
      <c r="AZ25" s="71" t="s">
        <v>140</v>
      </c>
    </row>
    <row r="26" spans="1:52" x14ac:dyDescent="0.25">
      <c r="A26" s="136"/>
      <c r="B26" s="137"/>
      <c r="C26" s="137"/>
      <c r="D26" s="137"/>
      <c r="E26" s="137"/>
      <c r="AU26" s="123"/>
      <c r="AV26" s="71">
        <f>'Dropdown Contents'!C28</f>
        <v>210032</v>
      </c>
      <c r="AW26" s="71" t="str">
        <f>'Dropdown Contents'!D28</f>
        <v>Union Hospital of Cecil County</v>
      </c>
      <c r="AX26" s="71" t="str">
        <f>'Dropdown Contents'!E28</f>
        <v>Unaffiliated</v>
      </c>
      <c r="AY26" s="71"/>
      <c r="AZ26" s="71" t="s">
        <v>140</v>
      </c>
    </row>
    <row r="27" spans="1:52" x14ac:dyDescent="0.25">
      <c r="A27" s="136"/>
      <c r="B27" s="137"/>
      <c r="C27" s="137"/>
      <c r="D27" s="137"/>
      <c r="E27" s="137"/>
      <c r="AU27" s="123"/>
      <c r="AV27" s="71">
        <f>'Dropdown Contents'!C29</f>
        <v>210033</v>
      </c>
      <c r="AW27" s="71" t="str">
        <f>'Dropdown Contents'!D29</f>
        <v>Carroll Hospital Center</v>
      </c>
      <c r="AX27" s="71" t="str">
        <f>'Dropdown Contents'!E29</f>
        <v>Lifebridge</v>
      </c>
      <c r="AY27" s="71"/>
      <c r="AZ27" s="71" t="s">
        <v>140</v>
      </c>
    </row>
    <row r="28" spans="1:52" x14ac:dyDescent="0.25">
      <c r="A28" s="136"/>
      <c r="B28" s="137"/>
      <c r="C28" s="137"/>
      <c r="D28" s="137"/>
      <c r="E28" s="137"/>
      <c r="AU28" s="123"/>
      <c r="AV28" s="71">
        <f>'Dropdown Contents'!C30</f>
        <v>210034</v>
      </c>
      <c r="AW28" s="71" t="str">
        <f>'Dropdown Contents'!D30</f>
        <v>Harbor Hospital</v>
      </c>
      <c r="AX28" s="71" t="str">
        <f>'Dropdown Contents'!E30</f>
        <v>MedStar</v>
      </c>
      <c r="AY28" s="71"/>
      <c r="AZ28" s="80" t="s">
        <v>141</v>
      </c>
    </row>
    <row r="29" spans="1:52" x14ac:dyDescent="0.25">
      <c r="A29" s="136"/>
      <c r="B29" s="137"/>
      <c r="C29" s="137"/>
      <c r="D29" s="137"/>
      <c r="E29" s="137"/>
      <c r="AU29" s="123"/>
      <c r="AV29" s="71">
        <f>'Dropdown Contents'!C31</f>
        <v>210035</v>
      </c>
      <c r="AW29" s="71" t="str">
        <f>'Dropdown Contents'!D31</f>
        <v>Charles Regional Medical Center</v>
      </c>
      <c r="AX29" s="71" t="str">
        <f>'Dropdown Contents'!E31</f>
        <v>University</v>
      </c>
      <c r="AY29" s="71"/>
      <c r="AZ29" s="71" t="s">
        <v>141</v>
      </c>
    </row>
    <row r="30" spans="1:52" x14ac:dyDescent="0.25">
      <c r="A30" s="136"/>
      <c r="B30" s="137"/>
      <c r="C30" s="137"/>
      <c r="D30" s="137"/>
      <c r="E30" s="137"/>
      <c r="AU30" s="123"/>
      <c r="AV30" s="71">
        <f>'Dropdown Contents'!C32</f>
        <v>210037</v>
      </c>
      <c r="AW30" s="71" t="str">
        <f>'Dropdown Contents'!D32</f>
        <v>Easton</v>
      </c>
      <c r="AX30" s="71" t="str">
        <f>'Dropdown Contents'!E32</f>
        <v>University</v>
      </c>
      <c r="AY30" s="71"/>
      <c r="AZ30" s="71" t="s">
        <v>140</v>
      </c>
    </row>
    <row r="31" spans="1:52" x14ac:dyDescent="0.25">
      <c r="A31" s="136"/>
      <c r="B31" s="137"/>
      <c r="C31" s="137"/>
      <c r="D31" s="137"/>
      <c r="E31" s="137"/>
      <c r="AU31" s="123"/>
      <c r="AV31" s="71">
        <f>'Dropdown Contents'!C33</f>
        <v>210038</v>
      </c>
      <c r="AW31" s="71" t="str">
        <f>'Dropdown Contents'!D33</f>
        <v>UMMC Midtown</v>
      </c>
      <c r="AX31" s="71" t="str">
        <f>'Dropdown Contents'!E33</f>
        <v>University</v>
      </c>
      <c r="AY31" s="71"/>
      <c r="AZ31" s="71" t="s">
        <v>141</v>
      </c>
    </row>
    <row r="32" spans="1:52" x14ac:dyDescent="0.25">
      <c r="A32" s="136"/>
      <c r="B32" s="137"/>
      <c r="C32" s="137"/>
      <c r="D32" s="137"/>
      <c r="E32" s="137"/>
      <c r="AU32" s="123"/>
      <c r="AV32" s="71">
        <f>'Dropdown Contents'!C34</f>
        <v>210039</v>
      </c>
      <c r="AW32" s="71" t="str">
        <f>'Dropdown Contents'!D34</f>
        <v>Calvert Memorial Hospital</v>
      </c>
      <c r="AX32" s="71" t="str">
        <f>'Dropdown Contents'!E34</f>
        <v>Unaffiliated</v>
      </c>
      <c r="AY32" s="71"/>
      <c r="AZ32" s="71" t="s">
        <v>140</v>
      </c>
    </row>
    <row r="33" spans="1:52" x14ac:dyDescent="0.25">
      <c r="A33" s="136"/>
      <c r="B33" s="137"/>
      <c r="C33" s="137"/>
      <c r="D33" s="137"/>
      <c r="E33" s="137"/>
      <c r="AU33" s="123"/>
      <c r="AV33" s="71">
        <f>'Dropdown Contents'!C35</f>
        <v>210040</v>
      </c>
      <c r="AW33" s="71" t="str">
        <f>'Dropdown Contents'!D35</f>
        <v>Northwest Hospital</v>
      </c>
      <c r="AX33" s="71" t="str">
        <f>'Dropdown Contents'!E35</f>
        <v>Lifebridge</v>
      </c>
      <c r="AY33" s="71"/>
      <c r="AZ33" s="71" t="s">
        <v>141</v>
      </c>
    </row>
    <row r="34" spans="1:52" x14ac:dyDescent="0.25">
      <c r="A34" s="136"/>
      <c r="B34" s="137"/>
      <c r="C34" s="137"/>
      <c r="D34" s="137"/>
      <c r="E34" s="137"/>
      <c r="AU34" s="123"/>
      <c r="AV34" s="71">
        <f>'Dropdown Contents'!C36</f>
        <v>210043</v>
      </c>
      <c r="AW34" s="71" t="str">
        <f>'Dropdown Contents'!D36</f>
        <v>Baltimore Washington Medical Center</v>
      </c>
      <c r="AX34" s="71" t="str">
        <f>'Dropdown Contents'!E36</f>
        <v>University</v>
      </c>
      <c r="AY34" s="71"/>
      <c r="AZ34" s="71" t="s">
        <v>141</v>
      </c>
    </row>
    <row r="35" spans="1:52" x14ac:dyDescent="0.25">
      <c r="A35" s="136"/>
      <c r="B35" s="137"/>
      <c r="C35" s="137"/>
      <c r="D35" s="137"/>
      <c r="E35" s="137"/>
      <c r="AU35" s="123"/>
      <c r="AV35" s="71">
        <f>'Dropdown Contents'!C37</f>
        <v>210044</v>
      </c>
      <c r="AW35" s="71" t="str">
        <f>'Dropdown Contents'!D37</f>
        <v>Greater Baltimore Medical Center</v>
      </c>
      <c r="AX35" s="71" t="str">
        <f>'Dropdown Contents'!E37</f>
        <v>Unaffiliated</v>
      </c>
      <c r="AY35" s="71"/>
      <c r="AZ35" s="80" t="s">
        <v>141</v>
      </c>
    </row>
    <row r="36" spans="1:52" x14ac:dyDescent="0.25">
      <c r="A36" s="136"/>
      <c r="B36" s="137"/>
      <c r="C36" s="137"/>
      <c r="D36" s="137"/>
      <c r="E36" s="137"/>
      <c r="AU36" s="123"/>
      <c r="AV36" s="71">
        <f>'Dropdown Contents'!C38</f>
        <v>210045</v>
      </c>
      <c r="AW36" s="71" t="str">
        <f>'Dropdown Contents'!D38</f>
        <v>McCready Foundation</v>
      </c>
      <c r="AX36" s="71" t="str">
        <f>'Dropdown Contents'!E38</f>
        <v>Unaffiliated</v>
      </c>
      <c r="AY36" s="71"/>
      <c r="AZ36" s="71" t="s">
        <v>140</v>
      </c>
    </row>
    <row r="37" spans="1:52" x14ac:dyDescent="0.25">
      <c r="AU37" s="123"/>
      <c r="AV37" s="71">
        <f>'Dropdown Contents'!C39</f>
        <v>210048</v>
      </c>
      <c r="AW37" s="71" t="str">
        <f>'Dropdown Contents'!D39</f>
        <v>Howard County General Hospital</v>
      </c>
      <c r="AX37" s="71" t="str">
        <f>'Dropdown Contents'!E39</f>
        <v>Hopkins</v>
      </c>
      <c r="AY37" s="71"/>
      <c r="AZ37" s="71" t="s">
        <v>141</v>
      </c>
    </row>
    <row r="38" spans="1:52" x14ac:dyDescent="0.25">
      <c r="AU38" s="123"/>
      <c r="AV38" s="71">
        <f>'Dropdown Contents'!C40</f>
        <v>210049</v>
      </c>
      <c r="AW38" s="71" t="str">
        <f>'Dropdown Contents'!D40</f>
        <v>Upper Chesapeake Medical Center</v>
      </c>
      <c r="AX38" s="71" t="str">
        <f>'Dropdown Contents'!E40</f>
        <v>University</v>
      </c>
      <c r="AY38" s="71"/>
      <c r="AZ38" s="71" t="s">
        <v>141</v>
      </c>
    </row>
    <row r="39" spans="1:52" x14ac:dyDescent="0.25">
      <c r="AU39" s="123"/>
      <c r="AV39" s="71">
        <f>'Dropdown Contents'!C41</f>
        <v>210051</v>
      </c>
      <c r="AW39" s="71" t="str">
        <f>'Dropdown Contents'!D41</f>
        <v>Doctors Community Hospital</v>
      </c>
      <c r="AX39" s="71" t="str">
        <f>'Dropdown Contents'!E41</f>
        <v>Unaffiliated</v>
      </c>
      <c r="AY39" s="71"/>
      <c r="AZ39" s="71" t="s">
        <v>141</v>
      </c>
    </row>
    <row r="40" spans="1:52" x14ac:dyDescent="0.25">
      <c r="AU40" s="123"/>
      <c r="AV40" s="71">
        <f>'Dropdown Contents'!C42</f>
        <v>210055</v>
      </c>
      <c r="AW40" s="71" t="str">
        <f>'Dropdown Contents'!D42</f>
        <v>Laurel Regional Hospital</v>
      </c>
      <c r="AX40" s="71" t="str">
        <f>'Dropdown Contents'!E42</f>
        <v>Dimensions</v>
      </c>
      <c r="AY40" s="71"/>
      <c r="AZ40" s="71" t="s">
        <v>141</v>
      </c>
    </row>
    <row r="41" spans="1:52" x14ac:dyDescent="0.25">
      <c r="AU41" s="123"/>
      <c r="AV41" s="71">
        <f>'Dropdown Contents'!C43</f>
        <v>210056</v>
      </c>
      <c r="AW41" s="71" t="str">
        <f>'Dropdown Contents'!D43</f>
        <v>Good Samaritan</v>
      </c>
      <c r="AX41" s="71" t="str">
        <f>'Dropdown Contents'!E43</f>
        <v>MedStar</v>
      </c>
      <c r="AY41" s="71"/>
      <c r="AZ41" s="80" t="s">
        <v>141</v>
      </c>
    </row>
    <row r="42" spans="1:52" x14ac:dyDescent="0.25">
      <c r="AU42" s="123"/>
      <c r="AV42" s="71">
        <f>'Dropdown Contents'!C44</f>
        <v>210057</v>
      </c>
      <c r="AW42" s="71" t="str">
        <f>'Dropdown Contents'!D44</f>
        <v>Shady Grove Medical Center</v>
      </c>
      <c r="AX42" s="71" t="str">
        <f>'Dropdown Contents'!E44</f>
        <v>Adventist</v>
      </c>
      <c r="AY42" s="71"/>
      <c r="AZ42" s="71" t="s">
        <v>141</v>
      </c>
    </row>
    <row r="43" spans="1:52" x14ac:dyDescent="0.25">
      <c r="AU43" s="123"/>
      <c r="AV43" s="71">
        <f>'Dropdown Contents'!C45</f>
        <v>210058</v>
      </c>
      <c r="AW43" s="71" t="str">
        <f>'Dropdown Contents'!D45</f>
        <v>Rehab &amp; Ortho</v>
      </c>
      <c r="AX43" s="71" t="str">
        <f>'Dropdown Contents'!E45</f>
        <v>University</v>
      </c>
      <c r="AY43" s="71"/>
      <c r="AZ43" s="71" t="s">
        <v>141</v>
      </c>
    </row>
    <row r="44" spans="1:52" x14ac:dyDescent="0.25">
      <c r="AU44" s="123"/>
      <c r="AV44" s="71">
        <f>'Dropdown Contents'!C46</f>
        <v>210060</v>
      </c>
      <c r="AW44" s="71" t="str">
        <f>'Dropdown Contents'!D46</f>
        <v>Ft. Washington Medical Center</v>
      </c>
      <c r="AX44" s="71" t="str">
        <f>'Dropdown Contents'!E46</f>
        <v>Unaffiliated</v>
      </c>
      <c r="AY44" s="71"/>
      <c r="AZ44" s="71" t="s">
        <v>141</v>
      </c>
    </row>
    <row r="45" spans="1:52" x14ac:dyDescent="0.25">
      <c r="AU45" s="123"/>
      <c r="AV45" s="71">
        <f>'Dropdown Contents'!C47</f>
        <v>210061</v>
      </c>
      <c r="AW45" s="71" t="str">
        <f>'Dropdown Contents'!D47</f>
        <v>Atlantic General Hospital</v>
      </c>
      <c r="AX45" s="71" t="str">
        <f>'Dropdown Contents'!E47</f>
        <v>Unaffiliated</v>
      </c>
      <c r="AY45" s="71"/>
      <c r="AZ45" s="71" t="s">
        <v>141</v>
      </c>
    </row>
    <row r="46" spans="1:52" x14ac:dyDescent="0.25">
      <c r="AU46" s="123"/>
      <c r="AV46" s="71">
        <f>'Dropdown Contents'!C48</f>
        <v>210062</v>
      </c>
      <c r="AW46" s="71" t="str">
        <f>'Dropdown Contents'!D48</f>
        <v>Southern Maryland</v>
      </c>
      <c r="AX46" s="71" t="str">
        <f>'Dropdown Contents'!E48</f>
        <v>MedStar</v>
      </c>
      <c r="AY46" s="71"/>
      <c r="AZ46" s="71" t="s">
        <v>141</v>
      </c>
    </row>
    <row r="47" spans="1:52" x14ac:dyDescent="0.25">
      <c r="AU47" s="123"/>
      <c r="AV47" s="71">
        <f>'Dropdown Contents'!C49</f>
        <v>210063</v>
      </c>
      <c r="AW47" s="71" t="str">
        <f>'Dropdown Contents'!D49</f>
        <v>St. Joseph Medical Center</v>
      </c>
      <c r="AX47" s="71" t="str">
        <f>'Dropdown Contents'!E49</f>
        <v>University</v>
      </c>
      <c r="AY47" s="71"/>
      <c r="AZ47" s="71" t="s">
        <v>141</v>
      </c>
    </row>
    <row r="48" spans="1:52" x14ac:dyDescent="0.25">
      <c r="AU48" s="123"/>
      <c r="AV48" s="71">
        <f>'Dropdown Contents'!C50</f>
        <v>210064</v>
      </c>
      <c r="AW48" s="71" t="str">
        <f>'Dropdown Contents'!D50</f>
        <v>Levindale</v>
      </c>
      <c r="AX48" s="71" t="str">
        <f>'Dropdown Contents'!E50</f>
        <v>Lifebridge</v>
      </c>
      <c r="AY48" s="71"/>
      <c r="AZ48" s="71" t="s">
        <v>141</v>
      </c>
    </row>
    <row r="49" spans="47:52" x14ac:dyDescent="0.25">
      <c r="AU49" s="123"/>
      <c r="AV49" s="71">
        <f>'Dropdown Contents'!C51</f>
        <v>210065</v>
      </c>
      <c r="AW49" s="71" t="str">
        <f>'Dropdown Contents'!D51</f>
        <v>Holy Cross Germantown Hospital</v>
      </c>
      <c r="AX49" s="71" t="str">
        <f>'Dropdown Contents'!E51</f>
        <v>Holy Cross</v>
      </c>
      <c r="AY49" s="71"/>
      <c r="AZ49" s="80" t="s">
        <v>141</v>
      </c>
    </row>
    <row r="50" spans="47:52" x14ac:dyDescent="0.25">
      <c r="AU50" s="123"/>
      <c r="AV50" s="71">
        <f>'Dropdown Contents'!C52</f>
        <v>210087</v>
      </c>
      <c r="AW50" s="71" t="str">
        <f>'Dropdown Contents'!D52</f>
        <v>Germantown Emergency Center</v>
      </c>
      <c r="AX50" s="71" t="str">
        <f>'Dropdown Contents'!E52</f>
        <v>Adventist</v>
      </c>
      <c r="AY50" s="71"/>
      <c r="AZ50" s="71" t="s">
        <v>141</v>
      </c>
    </row>
    <row r="51" spans="47:52" x14ac:dyDescent="0.25">
      <c r="AU51" s="123"/>
      <c r="AV51" s="71">
        <f>'Dropdown Contents'!C53</f>
        <v>210088</v>
      </c>
      <c r="AW51" s="71" t="str">
        <f>'Dropdown Contents'!D53</f>
        <v>Queen Anne's Emergency Center</v>
      </c>
      <c r="AX51" s="71" t="str">
        <f>'Dropdown Contents'!E53</f>
        <v>University</v>
      </c>
      <c r="AY51" s="71"/>
      <c r="AZ51" s="71" t="s">
        <v>141</v>
      </c>
    </row>
    <row r="52" spans="47:52" x14ac:dyDescent="0.25">
      <c r="AU52" s="123"/>
      <c r="AV52" s="71">
        <f>'Dropdown Contents'!C54</f>
        <v>210333</v>
      </c>
      <c r="AW52" s="71" t="str">
        <f>'Dropdown Contents'!D54</f>
        <v>Bowie Health Center</v>
      </c>
      <c r="AX52" s="71" t="str">
        <f>'Dropdown Contents'!E54</f>
        <v>Dimensions</v>
      </c>
      <c r="AY52" s="71"/>
      <c r="AZ52" s="71" t="s">
        <v>141</v>
      </c>
    </row>
    <row r="53" spans="47:52" x14ac:dyDescent="0.25">
      <c r="AU53" s="123"/>
      <c r="AV53" s="71">
        <f>'Dropdown Contents'!C55</f>
        <v>212781</v>
      </c>
      <c r="AW53" s="71" t="str">
        <f>'Dropdown Contents'!D55</f>
        <v>St. Luke</v>
      </c>
      <c r="AX53" s="71" t="str">
        <f>'Dropdown Contents'!E55</f>
        <v>Unaffiliated</v>
      </c>
      <c r="AY53" s="71"/>
      <c r="AZ53" s="71" t="s">
        <v>6</v>
      </c>
    </row>
    <row r="54" spans="47:52" x14ac:dyDescent="0.25">
      <c r="AU54" s="123"/>
      <c r="AV54" s="71">
        <f>'Dropdown Contents'!C56</f>
        <v>213300</v>
      </c>
      <c r="AW54" s="71" t="str">
        <f>'Dropdown Contents'!D56</f>
        <v>Mt. Washington Pediatric Hospital</v>
      </c>
      <c r="AX54" s="71" t="str">
        <f>'Dropdown Contents'!E56</f>
        <v>Unaffiliated</v>
      </c>
      <c r="AY54" s="71"/>
      <c r="AZ54" s="71" t="s">
        <v>6</v>
      </c>
    </row>
    <row r="55" spans="47:52" x14ac:dyDescent="0.25">
      <c r="AU55" s="123"/>
      <c r="AV55" s="71">
        <f>'Dropdown Contents'!C57</f>
        <v>214000</v>
      </c>
      <c r="AW55" s="71" t="str">
        <f>'Dropdown Contents'!D57</f>
        <v>Sheppard Pratt</v>
      </c>
      <c r="AX55" s="71" t="str">
        <f>'Dropdown Contents'!E57</f>
        <v>Unaffiliated</v>
      </c>
      <c r="AY55" s="71"/>
      <c r="AZ55" s="71" t="s">
        <v>6</v>
      </c>
    </row>
    <row r="56" spans="47:52" x14ac:dyDescent="0.25">
      <c r="AU56" s="123"/>
      <c r="AV56" s="71">
        <f>'Dropdown Contents'!C58</f>
        <v>214003</v>
      </c>
      <c r="AW56" s="71" t="str">
        <f>'Dropdown Contents'!D58</f>
        <v>Brook Lane</v>
      </c>
      <c r="AX56" s="71" t="str">
        <f>'Dropdown Contents'!E58</f>
        <v>Unaffiliated</v>
      </c>
      <c r="AY56" s="71"/>
      <c r="AZ56" s="71" t="s">
        <v>6</v>
      </c>
    </row>
    <row r="57" spans="47:52" x14ac:dyDescent="0.25">
      <c r="AU57" s="123"/>
      <c r="AV57" s="71">
        <f>'Dropdown Contents'!C59</f>
        <v>214013</v>
      </c>
      <c r="AW57" s="71" t="str">
        <f>'Dropdown Contents'!D59</f>
        <v>Adventist Behavioral Health</v>
      </c>
      <c r="AX57" s="71" t="str">
        <f>'Dropdown Contents'!E59</f>
        <v>Adventist</v>
      </c>
      <c r="AY57" s="71"/>
      <c r="AZ57" s="71" t="s">
        <v>6</v>
      </c>
    </row>
    <row r="58" spans="47:52" x14ac:dyDescent="0.25">
      <c r="AU58" s="123"/>
      <c r="AV58" s="71">
        <f>'Dropdown Contents'!C60</f>
        <v>218992</v>
      </c>
      <c r="AW58" s="71" t="str">
        <f>'Dropdown Contents'!D60</f>
        <v>University of Maryland - Shock/Trauma</v>
      </c>
      <c r="AX58" s="71" t="str">
        <f>'Dropdown Contents'!E60</f>
        <v>University</v>
      </c>
      <c r="AY58" s="71"/>
      <c r="AZ58" s="71" t="s">
        <v>141</v>
      </c>
    </row>
    <row r="59" spans="47:52" x14ac:dyDescent="0.25">
      <c r="AU59" s="123"/>
      <c r="AV59" s="71">
        <f>'Dropdown Contents'!C61</f>
        <v>0</v>
      </c>
      <c r="AW59" s="71">
        <f>'Dropdown Contents'!D61</f>
        <v>0</v>
      </c>
      <c r="AX59" s="71">
        <f>'Dropdown Contents'!E61</f>
        <v>0</v>
      </c>
      <c r="AY59" s="81"/>
      <c r="AZ59" s="81"/>
    </row>
    <row r="60" spans="47:52" x14ac:dyDescent="0.25">
      <c r="AU60" s="123"/>
      <c r="AV60" s="71">
        <f>'Dropdown Contents'!C62</f>
        <v>0</v>
      </c>
      <c r="AW60" s="71">
        <f>'Dropdown Contents'!D62</f>
        <v>0</v>
      </c>
      <c r="AX60" s="71">
        <f>'Dropdown Contents'!E62</f>
        <v>0</v>
      </c>
      <c r="AY60" s="81"/>
      <c r="AZ60" s="81"/>
    </row>
    <row r="61" spans="47:52" x14ac:dyDescent="0.25">
      <c r="AU61" s="123"/>
      <c r="AV61" s="71">
        <f>'Dropdown Contents'!C63</f>
        <v>0</v>
      </c>
      <c r="AW61" s="71">
        <f>'Dropdown Contents'!D63</f>
        <v>0</v>
      </c>
      <c r="AX61" s="71">
        <f>'Dropdown Contents'!E63</f>
        <v>0</v>
      </c>
      <c r="AY61" s="81"/>
      <c r="AZ61" s="81"/>
    </row>
    <row r="62" spans="47:52" x14ac:dyDescent="0.25">
      <c r="AU62" s="123"/>
      <c r="AV62" s="71">
        <f>'Dropdown Contents'!C64</f>
        <v>0</v>
      </c>
      <c r="AW62" s="71">
        <f>'Dropdown Contents'!D64</f>
        <v>0</v>
      </c>
      <c r="AX62" s="71">
        <f>'Dropdown Contents'!E64</f>
        <v>0</v>
      </c>
      <c r="AY62" s="81"/>
      <c r="AZ62" s="81"/>
    </row>
    <row r="63" spans="47:52" x14ac:dyDescent="0.25">
      <c r="AU63" s="123"/>
      <c r="AV63" s="71">
        <f>'Dropdown Contents'!C65</f>
        <v>0</v>
      </c>
      <c r="AW63" s="71">
        <f>'Dropdown Contents'!D65</f>
        <v>0</v>
      </c>
      <c r="AX63" s="71">
        <f>'Dropdown Contents'!E65</f>
        <v>0</v>
      </c>
      <c r="AY63" s="81"/>
      <c r="AZ63" s="81"/>
    </row>
    <row r="64" spans="47:52" x14ac:dyDescent="0.25">
      <c r="AV64" s="120">
        <f>'Dropdown Contents'!C66</f>
        <v>0</v>
      </c>
      <c r="AW64" s="120">
        <f>'Dropdown Contents'!D66</f>
        <v>0</v>
      </c>
      <c r="AX64" s="120">
        <f>'Dropdown Contents'!E66</f>
        <v>0</v>
      </c>
    </row>
  </sheetData>
  <sheetProtection algorithmName="SHA-512" hashValue="PE5aEMhX8DKN6kh+8S3zsYzwL9Uq42jYpIXmKsJU7qaU+IaOho6cF/w3crX5LUenB+3wRXQcSKdVLCC99MsRzQ==" saltValue="gr0T08AfbMch6EWlmIEBRw==" spinCount="100000" sheet="1" objects="1" scenarios="1" selectLockedCells="1"/>
  <dataConsolidate/>
  <mergeCells count="2">
    <mergeCell ref="A6:A36"/>
    <mergeCell ref="B6:E36"/>
  </mergeCells>
  <conditionalFormatting sqref="B3">
    <cfRule type="containsBlanks" dxfId="290" priority="5">
      <formula>LEN(TRIM(B3))=0</formula>
    </cfRule>
  </conditionalFormatting>
  <conditionalFormatting sqref="B1">
    <cfRule type="cellIs" dxfId="289" priority="2" operator="equal">
      <formula>$J$4</formula>
    </cfRule>
  </conditionalFormatting>
  <dataValidations count="3">
    <dataValidation type="date" allowBlank="1" showInputMessage="1" showErrorMessage="1" errorTitle="Date of Submission" error="Enter submission date." sqref="B3">
      <formula1>42370</formula1>
      <formula2>42735</formula2>
    </dataValidation>
    <dataValidation allowBlank="1" showInputMessage="1" showErrorMessage="1" errorTitle="Hospital Name" error="Enter Hospital Name" sqref="B2 B4 E4"/>
    <dataValidation type="list" allowBlank="1" showInputMessage="1" showErrorMessage="1" errorTitle="Hospital ID" error="Please insert Hospital ID" sqref="B1">
      <formula1>$AV$2:$AV$64</formula1>
    </dataValidation>
  </dataValidations>
  <pageMargins left="0.25" right="0.25" top="0.75" bottom="0.75" header="0.3" footer="0.3"/>
  <pageSetup scale="61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2061" r:id="rId4">
          <objectPr locked="0" defaultSize="0" r:id="rId5">
            <anchor moveWithCells="1" sizeWithCells="1">
              <from>
                <xdr:col>1</xdr:col>
                <xdr:colOff>219075</xdr:colOff>
                <xdr:row>5</xdr:row>
                <xdr:rowOff>190500</xdr:rowOff>
              </from>
              <to>
                <xdr:col>4</xdr:col>
                <xdr:colOff>1762125</xdr:colOff>
                <xdr:row>34</xdr:row>
                <xdr:rowOff>114300</xdr:rowOff>
              </to>
            </anchor>
          </objectPr>
        </oleObject>
      </mc:Choice>
      <mc:Fallback>
        <oleObject progId="Word.Document.12" shapeId="2061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69"/>
  <sheetViews>
    <sheetView zoomScale="90" zoomScaleNormal="90" workbookViewId="0">
      <pane xSplit="2" ySplit="1" topLeftCell="C44" activePane="bottomRight" state="frozen"/>
      <selection pane="topRight" activeCell="C1" sqref="C1"/>
      <selection pane="bottomLeft" activeCell="A2" sqref="A2"/>
      <selection pane="bottomRight" activeCell="D1" sqref="D1"/>
    </sheetView>
  </sheetViews>
  <sheetFormatPr defaultColWidth="9.140625" defaultRowHeight="15.75" x14ac:dyDescent="0.25"/>
  <cols>
    <col min="1" max="1" width="4.42578125" style="68" bestFit="1" customWidth="1"/>
    <col min="2" max="2" width="37.85546875" style="59" customWidth="1"/>
    <col min="3" max="3" width="57.7109375" style="63" customWidth="1"/>
    <col min="4" max="4" width="49.28515625" style="69" customWidth="1"/>
    <col min="5" max="5" width="5.140625" style="26" customWidth="1"/>
    <col min="6" max="6" width="4.7109375" style="26" customWidth="1"/>
    <col min="7" max="7" width="76" style="59" bestFit="1" customWidth="1"/>
    <col min="8" max="8" width="28.5703125" style="26" customWidth="1"/>
    <col min="9" max="9" width="22.42578125" style="26" customWidth="1"/>
    <col min="10" max="51" width="9.140625" style="26"/>
    <col min="52" max="52" width="9.140625" style="71"/>
    <col min="53" max="53" width="45.42578125" style="71" bestFit="1" customWidth="1"/>
    <col min="54" max="54" width="3.7109375" style="71" customWidth="1"/>
    <col min="55" max="55" width="31.85546875" style="71" bestFit="1" customWidth="1"/>
    <col min="56" max="56" width="4" style="71" customWidth="1"/>
    <col min="57" max="57" width="24.140625" style="71" customWidth="1"/>
    <col min="58" max="58" width="4.42578125" style="71" customWidth="1"/>
    <col min="59" max="59" width="24.140625" style="71" customWidth="1"/>
    <col min="60" max="60" width="4" style="71" customWidth="1"/>
    <col min="61" max="61" width="24.140625" style="71" customWidth="1"/>
    <col min="62" max="62" width="3.85546875" style="71" customWidth="1"/>
    <col min="63" max="63" width="35.7109375" style="71" customWidth="1"/>
    <col min="64" max="64" width="4" style="72" customWidth="1"/>
    <col min="65" max="65" width="34.7109375" style="124" customWidth="1"/>
    <col min="66" max="66" width="23.28515625" style="26" customWidth="1"/>
    <col min="67" max="16384" width="9.140625" style="26"/>
  </cols>
  <sheetData>
    <row r="1" spans="1:65" ht="18.75" x14ac:dyDescent="0.25">
      <c r="A1" s="51"/>
      <c r="B1" s="52" t="s">
        <v>8</v>
      </c>
      <c r="C1" s="53" t="s">
        <v>25</v>
      </c>
      <c r="D1" s="54" t="s">
        <v>67</v>
      </c>
      <c r="F1" s="144" t="str">
        <f ca="1">IF(G2&amp;G3&amp;G7&amp;G11&amp;G14&amp;G15&amp;G17&amp;G18&amp;G30&amp;G34&amp;G38&amp;G39&amp;G40&amp;G41&amp;G44&amp;G52&amp;G60&amp;G63&amp;G64="","Congratulations, You are done!","You still have questions to answer. See below.")</f>
        <v>You still have questions to answer. See below.</v>
      </c>
      <c r="G1" s="144"/>
      <c r="H1" s="26">
        <f ca="1">FIND("]",I1)</f>
        <v>147</v>
      </c>
      <c r="I1" s="26" t="str">
        <f ca="1">CELL("filename",A1)</f>
        <v>S:\Waiver Modeling\Transformation-RFP Reports\GBR Infrastructure\GBR Infrastructure-Investment Reporting\Template Update 2016\[Template FINAL.xlsx]By-Investment Reporting Blank</v>
      </c>
    </row>
    <row r="2" spans="1:65" s="27" customFormat="1" x14ac:dyDescent="0.25">
      <c r="A2" s="55">
        <v>1</v>
      </c>
      <c r="B2" s="56" t="s">
        <v>62</v>
      </c>
      <c r="C2" s="57" t="s">
        <v>78</v>
      </c>
      <c r="D2" s="112" t="str">
        <f ca="1">IF(RIGHT(I1,LEN(I1)-H1)="By-Investment Reporting Blank","",RIGHT(I1,LEN(I1)-H1))</f>
        <v/>
      </c>
      <c r="G2" s="63" t="str">
        <f ca="1">IF(ISERROR(VALUE(D2)), "Q1. The worksheet tab must be anumber between 1 and 100.","")</f>
        <v>Q1. The worksheet tab must be anumber between 1 and 100.</v>
      </c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125"/>
      <c r="BM2" s="124"/>
    </row>
    <row r="3" spans="1:65" x14ac:dyDescent="0.25">
      <c r="A3" s="55" t="s">
        <v>61</v>
      </c>
      <c r="B3" s="56" t="s">
        <v>63</v>
      </c>
      <c r="C3" s="57" t="s">
        <v>64</v>
      </c>
      <c r="D3" s="58"/>
      <c r="G3" s="63" t="str">
        <f>IF(D3=0, "Q1a. Provide a title for each investment reported.","")</f>
        <v>Q1a. Provide a title for each investment reported.</v>
      </c>
      <c r="AZ3" s="74">
        <v>0</v>
      </c>
      <c r="BA3" s="75" t="s">
        <v>65</v>
      </c>
      <c r="BC3" s="75" t="s">
        <v>66</v>
      </c>
      <c r="BE3" s="75" t="s">
        <v>68</v>
      </c>
      <c r="BF3" s="75"/>
      <c r="BG3" s="75" t="s">
        <v>128</v>
      </c>
      <c r="BH3" s="75"/>
      <c r="BI3" s="75" t="s">
        <v>132</v>
      </c>
      <c r="BK3" s="75" t="s">
        <v>69</v>
      </c>
      <c r="BM3" s="126" t="s">
        <v>205</v>
      </c>
    </row>
    <row r="4" spans="1:65" ht="31.5" x14ac:dyDescent="0.25">
      <c r="A4" s="55" t="s">
        <v>161</v>
      </c>
      <c r="B4" s="56" t="s">
        <v>197</v>
      </c>
      <c r="C4" s="57" t="s">
        <v>136</v>
      </c>
      <c r="D4" s="112" t="str">
        <f>Overview!E4</f>
        <v/>
      </c>
      <c r="G4" s="63"/>
      <c r="AZ4" s="74"/>
      <c r="BA4" s="75"/>
      <c r="BC4" s="75"/>
      <c r="BE4" s="75"/>
      <c r="BF4" s="75"/>
      <c r="BG4" s="75"/>
      <c r="BH4" s="75"/>
      <c r="BI4" s="75"/>
      <c r="BK4" s="75"/>
      <c r="BM4" s="127" t="s">
        <v>209</v>
      </c>
    </row>
    <row r="5" spans="1:65" ht="31.5" x14ac:dyDescent="0.25">
      <c r="A5" s="55">
        <v>2</v>
      </c>
      <c r="B5" s="56" t="s">
        <v>52</v>
      </c>
      <c r="C5" s="57" t="s">
        <v>136</v>
      </c>
      <c r="D5" s="112">
        <f>Overview!B1</f>
        <v>0</v>
      </c>
      <c r="G5" s="129"/>
      <c r="AZ5" s="71">
        <v>1</v>
      </c>
      <c r="BA5" s="76" t="str">
        <f>'Dropdown Contents'!I4</f>
        <v>ACO, PCMH, or formal Shared Savings Program</v>
      </c>
      <c r="BC5" s="76" t="str">
        <f>'Dropdown Contents'!K4</f>
        <v>Complex, High Needs Patients</v>
      </c>
      <c r="BE5" s="76" t="str">
        <f>'Dropdown Contents'!M4</f>
        <v>All Payers</v>
      </c>
      <c r="BF5" s="76"/>
      <c r="BG5" s="76" t="str">
        <f>'Dropdown Contents'!O4</f>
        <v>Behavioral Health Organization (owned by hospital/health system)</v>
      </c>
      <c r="BH5" s="76"/>
      <c r="BI5" s="76" t="str">
        <f>'Dropdown Contents'!Q4</f>
        <v>CRISP</v>
      </c>
      <c r="BK5" s="76" t="str">
        <f>'Dropdown Contents'!S4</f>
        <v>Total Hospital Admissions</v>
      </c>
      <c r="BM5" s="127" t="s">
        <v>208</v>
      </c>
    </row>
    <row r="6" spans="1:65" ht="31.5" x14ac:dyDescent="0.25">
      <c r="A6" s="55" t="s">
        <v>53</v>
      </c>
      <c r="B6" s="56" t="s">
        <v>7</v>
      </c>
      <c r="C6" s="57" t="s">
        <v>136</v>
      </c>
      <c r="D6" s="112" t="str">
        <f>Overview!B2</f>
        <v/>
      </c>
      <c r="G6" s="129"/>
      <c r="AZ6" s="71">
        <v>2</v>
      </c>
      <c r="BA6" s="76" t="str">
        <f>'Dropdown Contents'!I5</f>
        <v>Additional Physicians in Unregulated Space</v>
      </c>
      <c r="BC6" s="76" t="str">
        <f>'Dropdown Contents'!K5</f>
        <v>ED Patients</v>
      </c>
      <c r="BE6" s="76" t="str">
        <f>'Dropdown Contents'!M5</f>
        <v>Dually Eligible Patients</v>
      </c>
      <c r="BF6" s="76"/>
      <c r="BG6" s="76" t="str">
        <f>'Dropdown Contents'!O5</f>
        <v>Behavioral Health Organization (independent of hospital/health system)</v>
      </c>
      <c r="BH6" s="76"/>
      <c r="BI6" s="76" t="str">
        <f>'Dropdown Contents'!Q5</f>
        <v>Departments of Aging</v>
      </c>
      <c r="BK6" s="76" t="str">
        <f>'Dropdown Contents'!S5</f>
        <v>ED Visits</v>
      </c>
      <c r="BM6" s="127" t="s">
        <v>207</v>
      </c>
    </row>
    <row r="7" spans="1:65" ht="18" customHeight="1" x14ac:dyDescent="0.25">
      <c r="A7" s="146">
        <v>3</v>
      </c>
      <c r="B7" s="141" t="s">
        <v>65</v>
      </c>
      <c r="C7" s="57" t="s">
        <v>88</v>
      </c>
      <c r="D7" s="60"/>
      <c r="G7" s="63" t="str">
        <f>IF(D7=0, "Q3. Choose up to 3 applicable categories from pull-down list.","")</f>
        <v>Q3. Choose up to 3 applicable categories from pull-down list.</v>
      </c>
      <c r="AZ7" s="71">
        <v>3</v>
      </c>
      <c r="BA7" s="76" t="str">
        <f>'Dropdown Contents'!I6</f>
        <v>Community-Based Care Coordination</v>
      </c>
      <c r="BC7" s="76" t="str">
        <f>'Dropdown Contents'!K6</f>
        <v xml:space="preserve">Hospitalized Patients </v>
      </c>
      <c r="BE7" s="76" t="str">
        <f>'Dropdown Contents'!M6</f>
        <v>Medicaid Patients</v>
      </c>
      <c r="BF7" s="76"/>
      <c r="BG7" s="76" t="str">
        <f>'Dropdown Contents'!O6</f>
        <v>Community-based Care Managers</v>
      </c>
      <c r="BH7" s="76"/>
      <c r="BI7" s="76" t="str">
        <f>'Dropdown Contents'!Q6</f>
        <v>Faith-based Community Organizations</v>
      </c>
      <c r="BK7" s="76" t="str">
        <f>'Dropdown Contents'!S6</f>
        <v>Readmissions</v>
      </c>
      <c r="BM7" s="127" t="s">
        <v>206</v>
      </c>
    </row>
    <row r="8" spans="1:65" ht="18.75" customHeight="1" x14ac:dyDescent="0.25">
      <c r="A8" s="147"/>
      <c r="B8" s="142"/>
      <c r="C8" s="57" t="s">
        <v>89</v>
      </c>
      <c r="D8" s="60"/>
      <c r="G8" s="129"/>
      <c r="BA8" s="76" t="str">
        <f>'Dropdown Contents'!I7</f>
        <v>Consumer Education and Engagement</v>
      </c>
      <c r="BC8" s="76" t="str">
        <f>'Dropdown Contents'!K7</f>
        <v>Patients in Post-Acute Setting  or Long-term Care</v>
      </c>
      <c r="BE8" s="76" t="str">
        <f>'Dropdown Contents'!M7</f>
        <v>Medicare Patients</v>
      </c>
      <c r="BF8" s="76"/>
      <c r="BG8" s="76" t="str">
        <f>'Dropdown Contents'!O7</f>
        <v>Community Health Clinics (owned by hospital/health system)</v>
      </c>
      <c r="BH8" s="76"/>
      <c r="BI8" s="76" t="str">
        <f>'Dropdown Contents'!Q7</f>
        <v>Local Health Departments</v>
      </c>
      <c r="BK8" s="76" t="str">
        <f>'Dropdown Contents'!S7</f>
        <v>Prevention Quality Indicators (PQI)</v>
      </c>
      <c r="BM8" s="126"/>
    </row>
    <row r="9" spans="1:65" ht="20.25" customHeight="1" x14ac:dyDescent="0.25">
      <c r="A9" s="148"/>
      <c r="B9" s="142"/>
      <c r="C9" s="57" t="s">
        <v>89</v>
      </c>
      <c r="D9" s="60"/>
      <c r="G9" s="129"/>
      <c r="BA9" s="76" t="str">
        <f>'Dropdown Contents'!I8</f>
        <v>Disease Management (for Chronic Diseases)</v>
      </c>
      <c r="BC9" s="76" t="str">
        <f>'Dropdown Contents'!K8</f>
        <v>"Rising Risk", Patients with Chronic Conditions</v>
      </c>
      <c r="BE9" s="76" t="str">
        <f>'Dropdown Contents'!M8</f>
        <v>Uninsured/Underinsured Patients</v>
      </c>
      <c r="BG9" s="76" t="str">
        <f>'Dropdown Contents'!O8</f>
        <v>Community Health Clinics (independent of hospital/health system)</v>
      </c>
      <c r="BI9" s="76" t="str">
        <f>'Dropdown Contents'!Q8</f>
        <v>Local Health Improvement Coalitions (LHICs)</v>
      </c>
      <c r="BK9" s="76" t="str">
        <f>'Dropdown Contents'!S8</f>
        <v>Patient Experience (HCAHPS)</v>
      </c>
      <c r="BM9" s="126"/>
    </row>
    <row r="10" spans="1:65" ht="63" customHeight="1" x14ac:dyDescent="0.25">
      <c r="A10" s="55">
        <v>4</v>
      </c>
      <c r="B10" s="56" t="s">
        <v>74</v>
      </c>
      <c r="C10" s="57" t="s">
        <v>163</v>
      </c>
      <c r="D10" s="134"/>
      <c r="G10" s="63" t="str">
        <f>IF(D10=0, "Q4. Include a brief description of the investment, including rationale for investment and primary objective.","")</f>
        <v>Q4. Include a brief description of the investment, including rationale for investment and primary objective.</v>
      </c>
      <c r="BA10" s="76" t="str">
        <f>'Dropdown Contents'!I9</f>
        <v>Hospital Case Management</v>
      </c>
      <c r="BC10" s="76" t="str">
        <f>'Dropdown Contents'!K9</f>
        <v>Other Target Patient Population</v>
      </c>
      <c r="BE10" s="76" t="str">
        <f>'Dropdown Contents'!M9</f>
        <v xml:space="preserve"> </v>
      </c>
      <c r="BG10" s="76" t="str">
        <f>'Dropdown Contents'!O9</f>
        <v>Home Health (owned by hospital/health system)</v>
      </c>
      <c r="BI10" s="76" t="str">
        <f>'Dropdown Contents'!Q9</f>
        <v>Organizations that provide Social Services</v>
      </c>
      <c r="BK10" s="76" t="str">
        <f>'Dropdown Contents'!S9</f>
        <v>Other (Please Specify)</v>
      </c>
      <c r="BM10" s="128"/>
    </row>
    <row r="11" spans="1:65" ht="15.75" customHeight="1" x14ac:dyDescent="0.25">
      <c r="A11" s="138">
        <v>5</v>
      </c>
      <c r="B11" s="141" t="s">
        <v>77</v>
      </c>
      <c r="C11" s="57" t="s">
        <v>88</v>
      </c>
      <c r="D11" s="58"/>
      <c r="G11" s="63" t="str">
        <f>IF(D11=0, "Q5. Choose up to 3 applicable categories from pull-down list.","")</f>
        <v>Q5. Choose up to 3 applicable categories from pull-down list.</v>
      </c>
      <c r="BA11" s="76" t="str">
        <f>'Dropdown Contents'!I10</f>
        <v>IT, Data, and Data Analysis</v>
      </c>
      <c r="BC11" s="76" t="str">
        <f>'Dropdown Contents'!K10</f>
        <v xml:space="preserve"> </v>
      </c>
      <c r="BE11" s="76" t="str">
        <f>'Dropdown Contents'!M10</f>
        <v xml:space="preserve"> </v>
      </c>
      <c r="BG11" s="76" t="str">
        <f>'Dropdown Contents'!O10</f>
        <v>Home Health (independent of hospital/health system)</v>
      </c>
      <c r="BI11" s="76" t="str">
        <f>'Dropdown Contents'!Q10</f>
        <v>Schools</v>
      </c>
      <c r="BK11" s="76" t="str">
        <f>'Dropdown Contents'!S10</f>
        <v xml:space="preserve"> </v>
      </c>
    </row>
    <row r="12" spans="1:65" ht="15.75" customHeight="1" x14ac:dyDescent="0.25">
      <c r="A12" s="139"/>
      <c r="B12" s="142"/>
      <c r="C12" s="57" t="s">
        <v>89</v>
      </c>
      <c r="D12" s="58"/>
      <c r="G12" s="63"/>
      <c r="BA12" s="76" t="str">
        <f>'Dropdown Contents'!I11</f>
        <v>Patient Education</v>
      </c>
      <c r="BC12" s="76" t="str">
        <f>'Dropdown Contents'!K11</f>
        <v xml:space="preserve"> </v>
      </c>
      <c r="BE12" s="76" t="str">
        <f>'Dropdown Contents'!M11</f>
        <v xml:space="preserve"> </v>
      </c>
      <c r="BG12" s="76" t="str">
        <f>'Dropdown Contents'!O11</f>
        <v>Long-term Care Facilities and Skilled Nursing Facilities</v>
      </c>
      <c r="BI12" s="76" t="str">
        <f>'Dropdown Contents'!Q11</f>
        <v>Other</v>
      </c>
      <c r="BK12" s="76" t="str">
        <f>'Dropdown Contents'!S11</f>
        <v xml:space="preserve"> </v>
      </c>
    </row>
    <row r="13" spans="1:65" ht="47.25" x14ac:dyDescent="0.25">
      <c r="A13" s="140"/>
      <c r="B13" s="143"/>
      <c r="C13" s="57" t="s">
        <v>89</v>
      </c>
      <c r="D13" s="58"/>
      <c r="G13" s="63"/>
      <c r="BA13" s="76" t="str">
        <f>'Dropdown Contents'!I12</f>
        <v>Post-Discharge and Transitional Care</v>
      </c>
      <c r="BC13" s="76" t="str">
        <f>'Dropdown Contents'!K12</f>
        <v xml:space="preserve"> </v>
      </c>
      <c r="BE13" s="76" t="str">
        <f>'Dropdown Contents'!M12</f>
        <v xml:space="preserve"> </v>
      </c>
      <c r="BG13" s="76" t="str">
        <f>'Dropdown Contents'!O12</f>
        <v>Physician Practices (owned by hospital/health system)</v>
      </c>
      <c r="BI13" s="76" t="str">
        <f>'Dropdown Contents'!Q12</f>
        <v>None</v>
      </c>
      <c r="BK13" s="76" t="str">
        <f>'Dropdown Contents'!S12</f>
        <v xml:space="preserve"> </v>
      </c>
    </row>
    <row r="14" spans="1:65" ht="33.75" customHeight="1" x14ac:dyDescent="0.25">
      <c r="A14" s="61">
        <v>6</v>
      </c>
      <c r="B14" s="56" t="s">
        <v>68</v>
      </c>
      <c r="C14" s="57" t="s">
        <v>76</v>
      </c>
      <c r="D14" s="58"/>
      <c r="G14" s="63" t="str">
        <f>IF(D14=0, "Q6. Choose the most relevant category from pull-down list.","")</f>
        <v>Q6. Choose the most relevant category from pull-down list.</v>
      </c>
      <c r="BA14" s="76" t="str">
        <f>'Dropdown Contents'!I13</f>
        <v>Social Services</v>
      </c>
      <c r="BC14" s="76" t="str">
        <f>'Dropdown Contents'!K13</f>
        <v xml:space="preserve"> </v>
      </c>
      <c r="BE14" s="76" t="str">
        <f>'Dropdown Contents'!M13</f>
        <v xml:space="preserve"> </v>
      </c>
      <c r="BG14" s="76" t="str">
        <f>'Dropdown Contents'!O13</f>
        <v>Physician Practices (independent of hospital/health system)</v>
      </c>
      <c r="BI14" s="76" t="str">
        <f>'Dropdown Contents'!Q13</f>
        <v xml:space="preserve"> </v>
      </c>
      <c r="BK14" s="76" t="str">
        <f>'Dropdown Contents'!S13</f>
        <v xml:space="preserve"> </v>
      </c>
    </row>
    <row r="15" spans="1:65" ht="63" x14ac:dyDescent="0.25">
      <c r="A15" s="55">
        <v>7</v>
      </c>
      <c r="B15" s="56" t="s">
        <v>5</v>
      </c>
      <c r="C15" s="57" t="s">
        <v>4</v>
      </c>
      <c r="D15" s="64"/>
      <c r="G15" s="63" t="str">
        <f>IF(D15=0, "Q7. Provide dollar figure for investment expense.","")</f>
        <v>Q7. Provide dollar figure for investment expense.</v>
      </c>
      <c r="BA15" s="76" t="str">
        <f>'Dropdown Contents'!I14</f>
        <v>Telemonitoring/Telemedicine</v>
      </c>
      <c r="BC15" s="76" t="str">
        <f>'Dropdown Contents'!K14</f>
        <v xml:space="preserve"> </v>
      </c>
      <c r="BE15" s="76" t="str">
        <f>'Dropdown Contents'!M14</f>
        <v xml:space="preserve"> </v>
      </c>
      <c r="BG15" s="76" t="str">
        <f>'Dropdown Contents'!O14</f>
        <v>Retail Pharmacies</v>
      </c>
      <c r="BI15" s="76" t="str">
        <f>'Dropdown Contents'!Q14</f>
        <v xml:space="preserve"> </v>
      </c>
      <c r="BK15" s="76" t="str">
        <f>'Dropdown Contents'!S14</f>
        <v xml:space="preserve"> </v>
      </c>
    </row>
    <row r="16" spans="1:65" ht="63" x14ac:dyDescent="0.25">
      <c r="A16" s="55">
        <v>8</v>
      </c>
      <c r="B16" s="56" t="s">
        <v>3</v>
      </c>
      <c r="C16" s="57" t="s">
        <v>167</v>
      </c>
      <c r="D16" s="64"/>
      <c r="G16" s="63"/>
      <c r="BA16" s="76" t="str">
        <f>'Dropdown Contents'!I15</f>
        <v>Other</v>
      </c>
      <c r="BC16" s="76" t="str">
        <f>'Dropdown Contents'!K15</f>
        <v xml:space="preserve"> </v>
      </c>
      <c r="BE16" s="76" t="str">
        <f>'Dropdown Contents'!M15</f>
        <v xml:space="preserve"> </v>
      </c>
      <c r="BG16" s="76" t="str">
        <f>'Dropdown Contents'!O15</f>
        <v xml:space="preserve">Other </v>
      </c>
      <c r="BI16" s="76" t="str">
        <f>'Dropdown Contents'!Q15</f>
        <v xml:space="preserve"> </v>
      </c>
      <c r="BK16" s="76" t="str">
        <f>'Dropdown Contents'!S15</f>
        <v xml:space="preserve"> </v>
      </c>
    </row>
    <row r="17" spans="1:63" x14ac:dyDescent="0.25">
      <c r="A17" s="61">
        <v>9</v>
      </c>
      <c r="B17" s="56" t="s">
        <v>2</v>
      </c>
      <c r="C17" s="57" t="s">
        <v>1</v>
      </c>
      <c r="D17" s="65"/>
      <c r="E17" s="66"/>
      <c r="G17" s="63" t="str">
        <f>IF(D17=0, "Q9. Provide the date (Month YYYY) when the investment began.","")</f>
        <v>Q9. Provide the date (Month YYYY) when the investment began.</v>
      </c>
      <c r="BA17" s="76" t="str">
        <f>'Dropdown Contents'!I16</f>
        <v xml:space="preserve"> </v>
      </c>
      <c r="BC17" s="76" t="str">
        <f>'Dropdown Contents'!K16</f>
        <v xml:space="preserve"> </v>
      </c>
      <c r="BD17" s="72"/>
      <c r="BE17" s="76" t="str">
        <f>'Dropdown Contents'!M16</f>
        <v xml:space="preserve"> </v>
      </c>
      <c r="BF17" s="72"/>
      <c r="BG17" s="76" t="str">
        <f>'Dropdown Contents'!O16</f>
        <v>None</v>
      </c>
      <c r="BH17" s="72"/>
      <c r="BI17" s="76" t="str">
        <f>'Dropdown Contents'!Q16</f>
        <v xml:space="preserve"> </v>
      </c>
      <c r="BJ17" s="72"/>
      <c r="BK17" s="76" t="str">
        <f>'Dropdown Contents'!S16</f>
        <v xml:space="preserve"> </v>
      </c>
    </row>
    <row r="18" spans="1:63" ht="47.25" x14ac:dyDescent="0.25">
      <c r="A18" s="138">
        <v>10</v>
      </c>
      <c r="B18" s="145" t="s">
        <v>45</v>
      </c>
      <c r="C18" s="57" t="s">
        <v>44</v>
      </c>
      <c r="D18" s="70"/>
      <c r="G18" s="63" t="str">
        <f>IF(SUM(D18:D28)=0,"Q10. Provide the number of paid FTEs who are implementing this investment by employment category. At least one category must be included. You may include partial FTEs.","")</f>
        <v>Q10. Provide the number of paid FTEs who are implementing this investment by employment category. At least one category must be included. You may include partial FTEs.</v>
      </c>
      <c r="BA18" s="76" t="str">
        <f>'Dropdown Contents'!I17</f>
        <v xml:space="preserve"> </v>
      </c>
      <c r="BC18" s="76" t="str">
        <f>'Dropdown Contents'!K17</f>
        <v xml:space="preserve"> </v>
      </c>
      <c r="BD18" s="72"/>
      <c r="BE18" s="76" t="str">
        <f>'Dropdown Contents'!M17</f>
        <v xml:space="preserve"> </v>
      </c>
      <c r="BF18" s="72"/>
      <c r="BG18" s="76" t="str">
        <f>'Dropdown Contents'!O17</f>
        <v xml:space="preserve"> </v>
      </c>
      <c r="BH18" s="72"/>
      <c r="BI18" s="76" t="str">
        <f>'Dropdown Contents'!Q17</f>
        <v xml:space="preserve"> </v>
      </c>
      <c r="BJ18" s="72"/>
      <c r="BK18" s="76" t="str">
        <f>'Dropdown Contents'!S17</f>
        <v xml:space="preserve"> </v>
      </c>
    </row>
    <row r="19" spans="1:63" x14ac:dyDescent="0.25">
      <c r="A19" s="139"/>
      <c r="B19" s="145"/>
      <c r="C19" s="57" t="s">
        <v>19</v>
      </c>
      <c r="D19" s="110"/>
      <c r="G19" s="63"/>
      <c r="BA19" s="76" t="str">
        <f>'Dropdown Contents'!I18</f>
        <v xml:space="preserve"> </v>
      </c>
      <c r="BC19" s="76" t="str">
        <f>'Dropdown Contents'!K18</f>
        <v xml:space="preserve"> </v>
      </c>
      <c r="BD19" s="72"/>
      <c r="BE19" s="76" t="str">
        <f>'Dropdown Contents'!M18</f>
        <v xml:space="preserve"> </v>
      </c>
      <c r="BF19" s="72"/>
      <c r="BG19" s="76" t="str">
        <f>'Dropdown Contents'!O18</f>
        <v xml:space="preserve"> </v>
      </c>
      <c r="BH19" s="72"/>
      <c r="BI19" s="76" t="str">
        <f>'Dropdown Contents'!Q18</f>
        <v xml:space="preserve"> </v>
      </c>
      <c r="BJ19" s="72"/>
      <c r="BK19" s="76" t="str">
        <f>'Dropdown Contents'!S18</f>
        <v xml:space="preserve"> </v>
      </c>
    </row>
    <row r="20" spans="1:63" x14ac:dyDescent="0.25">
      <c r="A20" s="139"/>
      <c r="B20" s="145"/>
      <c r="C20" s="57" t="s">
        <v>20</v>
      </c>
      <c r="D20" s="110"/>
      <c r="G20" s="63"/>
      <c r="BA20" s="76" t="str">
        <f>'Dropdown Contents'!I19</f>
        <v xml:space="preserve"> </v>
      </c>
      <c r="BC20" s="76" t="str">
        <f>'Dropdown Contents'!K19</f>
        <v xml:space="preserve"> </v>
      </c>
      <c r="BD20" s="72"/>
      <c r="BE20" s="76" t="str">
        <f>'Dropdown Contents'!M19</f>
        <v xml:space="preserve"> </v>
      </c>
      <c r="BF20" s="72"/>
      <c r="BG20" s="76" t="str">
        <f>'Dropdown Contents'!O19</f>
        <v xml:space="preserve"> </v>
      </c>
      <c r="BH20" s="72"/>
      <c r="BI20" s="76" t="str">
        <f>'Dropdown Contents'!Q19</f>
        <v xml:space="preserve"> </v>
      </c>
      <c r="BJ20" s="72"/>
      <c r="BK20" s="76" t="str">
        <f>'Dropdown Contents'!S19</f>
        <v xml:space="preserve"> </v>
      </c>
    </row>
    <row r="21" spans="1:63" x14ac:dyDescent="0.25">
      <c r="A21" s="139"/>
      <c r="B21" s="145"/>
      <c r="C21" s="57" t="s">
        <v>21</v>
      </c>
      <c r="D21" s="110"/>
      <c r="G21" s="130"/>
      <c r="BA21" s="71" t="s">
        <v>160</v>
      </c>
      <c r="BD21" s="72"/>
      <c r="BE21" s="72"/>
      <c r="BF21" s="72"/>
      <c r="BG21" s="72"/>
      <c r="BH21" s="72"/>
      <c r="BI21" s="72"/>
      <c r="BJ21" s="72"/>
      <c r="BK21" s="72"/>
    </row>
    <row r="22" spans="1:63" x14ac:dyDescent="0.25">
      <c r="A22" s="139"/>
      <c r="B22" s="145"/>
      <c r="C22" s="57" t="s">
        <v>28</v>
      </c>
      <c r="D22" s="110"/>
      <c r="G22" s="63"/>
      <c r="BC22" s="77">
        <v>41834</v>
      </c>
      <c r="BD22" s="72"/>
      <c r="BE22" s="72"/>
      <c r="BF22" s="72"/>
      <c r="BG22" s="72"/>
      <c r="BH22" s="72"/>
      <c r="BI22" s="72"/>
      <c r="BJ22" s="72"/>
      <c r="BK22" s="72"/>
    </row>
    <row r="23" spans="1:63" x14ac:dyDescent="0.25">
      <c r="A23" s="139"/>
      <c r="B23" s="145"/>
      <c r="C23" s="57" t="s">
        <v>22</v>
      </c>
      <c r="D23" s="110"/>
      <c r="G23" s="63"/>
      <c r="BD23" s="72"/>
      <c r="BE23" s="72"/>
      <c r="BF23" s="72"/>
      <c r="BG23" s="72"/>
      <c r="BH23" s="72"/>
      <c r="BI23" s="72"/>
      <c r="BJ23" s="72"/>
      <c r="BK23" s="72"/>
    </row>
    <row r="24" spans="1:63" x14ac:dyDescent="0.25">
      <c r="A24" s="139"/>
      <c r="B24" s="145"/>
      <c r="C24" s="57" t="s">
        <v>23</v>
      </c>
      <c r="D24" s="110"/>
      <c r="G24" s="63"/>
      <c r="BD24" s="72"/>
      <c r="BE24" s="72"/>
      <c r="BF24" s="72"/>
      <c r="BG24" s="72"/>
      <c r="BH24" s="72"/>
      <c r="BI24" s="72"/>
      <c r="BJ24" s="72"/>
      <c r="BK24" s="72"/>
    </row>
    <row r="25" spans="1:63" x14ac:dyDescent="0.25">
      <c r="A25" s="139"/>
      <c r="B25" s="145"/>
      <c r="C25" s="57" t="s">
        <v>24</v>
      </c>
      <c r="D25" s="110"/>
      <c r="G25" s="63"/>
      <c r="BD25" s="72"/>
      <c r="BE25" s="72"/>
      <c r="BF25" s="72"/>
      <c r="BG25" s="72"/>
      <c r="BH25" s="72"/>
      <c r="BI25" s="72"/>
      <c r="BJ25" s="72"/>
      <c r="BK25" s="72"/>
    </row>
    <row r="26" spans="1:63" x14ac:dyDescent="0.25">
      <c r="A26" s="139"/>
      <c r="B26" s="145"/>
      <c r="C26" s="57" t="s">
        <v>17</v>
      </c>
      <c r="D26" s="110"/>
      <c r="G26" s="63"/>
      <c r="BD26" s="72"/>
      <c r="BE26" s="72"/>
      <c r="BF26" s="72"/>
      <c r="BG26" s="72"/>
      <c r="BH26" s="72"/>
      <c r="BI26" s="72"/>
      <c r="BJ26" s="72"/>
      <c r="BK26" s="72"/>
    </row>
    <row r="27" spans="1:63" x14ac:dyDescent="0.25">
      <c r="A27" s="139"/>
      <c r="B27" s="145"/>
      <c r="C27" s="57" t="s">
        <v>18</v>
      </c>
      <c r="D27" s="110"/>
      <c r="G27" s="63"/>
      <c r="BD27" s="72"/>
      <c r="BE27" s="72"/>
      <c r="BF27" s="72"/>
      <c r="BG27" s="72"/>
      <c r="BH27" s="72"/>
      <c r="BI27" s="72"/>
      <c r="BJ27" s="72"/>
      <c r="BK27" s="72"/>
    </row>
    <row r="28" spans="1:63" x14ac:dyDescent="0.25">
      <c r="A28" s="140"/>
      <c r="B28" s="145"/>
      <c r="C28" s="57" t="s">
        <v>6</v>
      </c>
      <c r="D28" s="110"/>
      <c r="G28" s="63"/>
      <c r="BD28" s="72"/>
      <c r="BE28" s="72"/>
      <c r="BF28" s="72"/>
      <c r="BG28" s="72"/>
      <c r="BH28" s="72"/>
      <c r="BI28" s="72"/>
      <c r="BJ28" s="72"/>
      <c r="BK28" s="72"/>
    </row>
    <row r="29" spans="1:63" x14ac:dyDescent="0.25">
      <c r="A29" s="55" t="s">
        <v>168</v>
      </c>
      <c r="B29" s="56" t="s">
        <v>0</v>
      </c>
      <c r="C29" s="112" t="s">
        <v>79</v>
      </c>
      <c r="D29" s="113">
        <f>SUM(D18:D28)</f>
        <v>0</v>
      </c>
      <c r="G29" s="63"/>
      <c r="BD29" s="72"/>
      <c r="BE29" s="72"/>
      <c r="BF29" s="72"/>
      <c r="BG29" s="72"/>
      <c r="BH29" s="72"/>
      <c r="BI29" s="72"/>
      <c r="BJ29" s="72"/>
      <c r="BK29" s="72"/>
    </row>
    <row r="30" spans="1:63" ht="15.75" customHeight="1" x14ac:dyDescent="0.25">
      <c r="A30" s="138">
        <v>11</v>
      </c>
      <c r="B30" s="141" t="s">
        <v>217</v>
      </c>
      <c r="C30" s="57" t="s">
        <v>88</v>
      </c>
      <c r="D30" s="62"/>
      <c r="G30" s="63" t="str">
        <f>IF(D30="", "Q11. Choose key partners in development/implementation from pull-down list.","")</f>
        <v>Q11. Choose key partners in development/implementation from pull-down list.</v>
      </c>
      <c r="BD30" s="72"/>
      <c r="BE30" s="72"/>
      <c r="BF30" s="72"/>
      <c r="BG30" s="72"/>
      <c r="BH30" s="72"/>
      <c r="BI30" s="72"/>
      <c r="BJ30" s="72"/>
      <c r="BK30" s="72"/>
    </row>
    <row r="31" spans="1:63" x14ac:dyDescent="0.25">
      <c r="A31" s="139"/>
      <c r="B31" s="142"/>
      <c r="C31" s="57" t="s">
        <v>89</v>
      </c>
      <c r="D31" s="62"/>
      <c r="G31" s="63"/>
      <c r="BD31" s="72"/>
      <c r="BE31" s="72"/>
      <c r="BF31" s="72"/>
      <c r="BG31" s="72"/>
      <c r="BH31" s="72"/>
      <c r="BI31" s="72"/>
      <c r="BJ31" s="72"/>
      <c r="BK31" s="72"/>
    </row>
    <row r="32" spans="1:63" x14ac:dyDescent="0.25">
      <c r="A32" s="139"/>
      <c r="B32" s="142"/>
      <c r="C32" s="57" t="s">
        <v>89</v>
      </c>
      <c r="D32" s="62"/>
      <c r="G32" s="63"/>
      <c r="BD32" s="72"/>
      <c r="BE32" s="72"/>
      <c r="BF32" s="72"/>
      <c r="BG32" s="72"/>
      <c r="BH32" s="72"/>
      <c r="BI32" s="72"/>
      <c r="BJ32" s="72"/>
      <c r="BK32" s="72"/>
    </row>
    <row r="33" spans="1:65" x14ac:dyDescent="0.25">
      <c r="A33" s="140"/>
      <c r="B33" s="143"/>
      <c r="C33" s="57" t="s">
        <v>170</v>
      </c>
      <c r="D33" s="78"/>
      <c r="G33" s="63"/>
    </row>
    <row r="34" spans="1:65" x14ac:dyDescent="0.25">
      <c r="A34" s="138">
        <v>12</v>
      </c>
      <c r="B34" s="141" t="s">
        <v>218</v>
      </c>
      <c r="C34" s="57" t="s">
        <v>88</v>
      </c>
      <c r="D34" s="62"/>
      <c r="G34" s="63" t="str">
        <f>IF(D34="", "Q12. Choose links to infrastructure/initiatives from pull-down list.","")</f>
        <v>Q12. Choose links to infrastructure/initiatives from pull-down list.</v>
      </c>
    </row>
    <row r="35" spans="1:65" x14ac:dyDescent="0.25">
      <c r="A35" s="139"/>
      <c r="B35" s="142"/>
      <c r="C35" s="57" t="s">
        <v>89</v>
      </c>
      <c r="D35" s="62"/>
      <c r="G35" s="63"/>
    </row>
    <row r="36" spans="1:65" x14ac:dyDescent="0.25">
      <c r="A36" s="139"/>
      <c r="B36" s="142"/>
      <c r="C36" s="57" t="s">
        <v>89</v>
      </c>
      <c r="D36" s="62"/>
      <c r="G36" s="63"/>
    </row>
    <row r="37" spans="1:65" ht="31.5" x14ac:dyDescent="0.25">
      <c r="A37" s="140"/>
      <c r="B37" s="143"/>
      <c r="C37" s="57" t="s">
        <v>216</v>
      </c>
      <c r="D37" s="78"/>
      <c r="G37" s="63"/>
    </row>
    <row r="38" spans="1:65" s="27" customFormat="1" ht="36.75" customHeight="1" x14ac:dyDescent="0.25">
      <c r="A38" s="138">
        <v>13</v>
      </c>
      <c r="B38" s="141" t="s">
        <v>210</v>
      </c>
      <c r="C38" s="67" t="s">
        <v>133</v>
      </c>
      <c r="D38" s="135"/>
      <c r="G38" s="131" t="str">
        <f>IF(D38="", "Q13. At least one metric series must be completed.","")</f>
        <v>Q13. At least one metric series must be completed.</v>
      </c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125"/>
      <c r="BM38" s="124"/>
    </row>
    <row r="39" spans="1:65" s="27" customFormat="1" ht="36.75" customHeight="1" x14ac:dyDescent="0.25">
      <c r="A39" s="139"/>
      <c r="B39" s="142"/>
      <c r="C39" s="67" t="s">
        <v>134</v>
      </c>
      <c r="D39" s="135"/>
      <c r="G39" s="131" t="str">
        <f>IF(D39="", "Q13. At least one metric series must be completed.","")</f>
        <v>Q13. At least one metric series must be completed.</v>
      </c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125"/>
      <c r="BM39" s="124"/>
    </row>
    <row r="40" spans="1:65" s="27" customFormat="1" ht="32.25" customHeight="1" x14ac:dyDescent="0.25">
      <c r="A40" s="139"/>
      <c r="B40" s="142"/>
      <c r="C40" s="27" t="s">
        <v>202</v>
      </c>
      <c r="D40" s="135"/>
      <c r="G40" s="131" t="str">
        <f>IF(D40="", "Q13. At least one metric series must be completed.","")</f>
        <v>Q13. At least one metric series must be completed.</v>
      </c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125"/>
      <c r="BM40" s="124"/>
    </row>
    <row r="41" spans="1:65" s="27" customFormat="1" ht="33.75" customHeight="1" x14ac:dyDescent="0.25">
      <c r="A41" s="139"/>
      <c r="B41" s="142"/>
      <c r="C41" s="88" t="s">
        <v>162</v>
      </c>
      <c r="D41" s="135"/>
      <c r="G41" s="131" t="str">
        <f>IF(D41="", "Q13. At least one metric series must be completed.","")</f>
        <v>Q13. At least one metric series must be completed.</v>
      </c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125"/>
      <c r="BM41" s="124"/>
    </row>
    <row r="42" spans="1:65" s="27" customFormat="1" ht="33.75" customHeight="1" x14ac:dyDescent="0.25">
      <c r="A42" s="139"/>
      <c r="B42" s="142"/>
      <c r="C42" s="88" t="s">
        <v>203</v>
      </c>
      <c r="D42" s="135"/>
      <c r="G42" s="131" t="str">
        <f t="shared" ref="G42:G43" si="0">IF(D42="", "Q13. At least one metric series must be completed.","")</f>
        <v>Q13. At least one metric series must be completed.</v>
      </c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125"/>
      <c r="BM42" s="124"/>
    </row>
    <row r="43" spans="1:65" s="27" customFormat="1" ht="33.75" customHeight="1" x14ac:dyDescent="0.25">
      <c r="A43" s="139"/>
      <c r="B43" s="142"/>
      <c r="C43" s="88" t="s">
        <v>204</v>
      </c>
      <c r="D43" s="135"/>
      <c r="G43" s="131" t="str">
        <f t="shared" si="0"/>
        <v>Q13. At least one metric series must be completed.</v>
      </c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125"/>
      <c r="BM43" s="124"/>
    </row>
    <row r="44" spans="1:65" s="27" customFormat="1" ht="32.25" customHeight="1" x14ac:dyDescent="0.25">
      <c r="A44" s="140"/>
      <c r="B44" s="143"/>
      <c r="C44" s="88" t="s">
        <v>135</v>
      </c>
      <c r="D44" s="135"/>
      <c r="G44" s="131" t="str">
        <f>IF(D44="", "Q13. At least one metric series must be completed.","")</f>
        <v>Q13. At least one metric series must be completed.</v>
      </c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125"/>
      <c r="BM44" s="124"/>
    </row>
    <row r="45" spans="1:65" s="27" customFormat="1" ht="30.75" customHeight="1" x14ac:dyDescent="0.25">
      <c r="A45" s="138" t="s">
        <v>169</v>
      </c>
      <c r="B45" s="141" t="s">
        <v>211</v>
      </c>
      <c r="C45" s="67" t="s">
        <v>133</v>
      </c>
      <c r="D45" s="135"/>
      <c r="G45" s="131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125"/>
      <c r="BM45" s="124"/>
    </row>
    <row r="46" spans="1:65" s="27" customFormat="1" ht="36.75" customHeight="1" x14ac:dyDescent="0.25">
      <c r="A46" s="139"/>
      <c r="B46" s="142"/>
      <c r="C46" s="67" t="s">
        <v>134</v>
      </c>
      <c r="D46" s="135"/>
      <c r="G46" s="131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L46" s="125"/>
      <c r="BM46" s="124"/>
    </row>
    <row r="47" spans="1:65" s="27" customFormat="1" ht="32.25" customHeight="1" x14ac:dyDescent="0.25">
      <c r="A47" s="139"/>
      <c r="B47" s="142"/>
      <c r="C47" s="27" t="s">
        <v>202</v>
      </c>
      <c r="D47" s="135"/>
      <c r="G47" s="131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125"/>
      <c r="BM47" s="124"/>
    </row>
    <row r="48" spans="1:65" s="27" customFormat="1" ht="33.75" customHeight="1" x14ac:dyDescent="0.25">
      <c r="A48" s="139"/>
      <c r="B48" s="142"/>
      <c r="C48" s="88" t="s">
        <v>162</v>
      </c>
      <c r="D48" s="135"/>
      <c r="G48" s="131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125"/>
      <c r="BM48" s="124"/>
    </row>
    <row r="49" spans="1:65" s="27" customFormat="1" ht="33.75" customHeight="1" x14ac:dyDescent="0.25">
      <c r="A49" s="139"/>
      <c r="B49" s="142"/>
      <c r="C49" s="88" t="s">
        <v>203</v>
      </c>
      <c r="D49" s="135"/>
      <c r="G49" s="131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125"/>
      <c r="BM49" s="124"/>
    </row>
    <row r="50" spans="1:65" s="27" customFormat="1" ht="33.75" customHeight="1" x14ac:dyDescent="0.25">
      <c r="A50" s="139"/>
      <c r="B50" s="142"/>
      <c r="C50" s="88" t="s">
        <v>204</v>
      </c>
      <c r="D50" s="135"/>
      <c r="G50" s="131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125"/>
      <c r="BM50" s="124"/>
    </row>
    <row r="51" spans="1:65" s="27" customFormat="1" ht="32.25" customHeight="1" x14ac:dyDescent="0.25">
      <c r="A51" s="140"/>
      <c r="B51" s="143"/>
      <c r="C51" s="88" t="s">
        <v>135</v>
      </c>
      <c r="D51" s="135"/>
      <c r="G51" s="131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125"/>
      <c r="BM51" s="124"/>
    </row>
    <row r="52" spans="1:65" ht="15.75" customHeight="1" x14ac:dyDescent="0.25">
      <c r="A52" s="138">
        <v>14</v>
      </c>
      <c r="B52" s="141" t="s">
        <v>200</v>
      </c>
      <c r="C52" s="149" t="s">
        <v>70</v>
      </c>
      <c r="D52" s="62"/>
      <c r="G52" s="63" t="str">
        <f>IF(D52="", "Q14. Choose key metrics impacted by the investment from pull-down list.","")</f>
        <v>Q14. Choose key metrics impacted by the investment from pull-down list.</v>
      </c>
    </row>
    <row r="53" spans="1:65" x14ac:dyDescent="0.25">
      <c r="A53" s="139"/>
      <c r="B53" s="142"/>
      <c r="C53" s="150"/>
      <c r="D53" s="62"/>
      <c r="G53" s="92"/>
      <c r="AZ53" s="72"/>
      <c r="BA53" s="72"/>
      <c r="BB53" s="72"/>
      <c r="BC53" s="72"/>
      <c r="BD53" s="72"/>
      <c r="BE53" s="72"/>
      <c r="BF53" s="72"/>
      <c r="BG53" s="72"/>
      <c r="BH53" s="72"/>
      <c r="BI53" s="72"/>
      <c r="BJ53" s="72"/>
      <c r="BK53" s="72"/>
    </row>
    <row r="54" spans="1:65" x14ac:dyDescent="0.25">
      <c r="A54" s="139"/>
      <c r="B54" s="142"/>
      <c r="C54" s="150"/>
      <c r="D54" s="62"/>
      <c r="G54" s="92"/>
      <c r="AZ54" s="72"/>
      <c r="BA54" s="72"/>
      <c r="BB54" s="72"/>
      <c r="BC54" s="72"/>
      <c r="BD54" s="72"/>
      <c r="BE54" s="72"/>
      <c r="BF54" s="72"/>
      <c r="BG54" s="72"/>
      <c r="BH54" s="72"/>
      <c r="BI54" s="72"/>
      <c r="BJ54" s="72"/>
      <c r="BK54" s="72"/>
    </row>
    <row r="55" spans="1:65" x14ac:dyDescent="0.25">
      <c r="A55" s="139"/>
      <c r="B55" s="142"/>
      <c r="C55" s="150"/>
      <c r="D55" s="62"/>
      <c r="G55" s="92"/>
      <c r="AZ55" s="72"/>
      <c r="BA55" s="72"/>
      <c r="BB55" s="72"/>
      <c r="BC55" s="72"/>
      <c r="BD55" s="72"/>
      <c r="BE55" s="72"/>
      <c r="BF55" s="72"/>
      <c r="BG55" s="72"/>
      <c r="BH55" s="72"/>
      <c r="BI55" s="72"/>
      <c r="BJ55" s="72"/>
      <c r="BK55" s="72"/>
    </row>
    <row r="56" spans="1:65" x14ac:dyDescent="0.25">
      <c r="A56" s="139"/>
      <c r="B56" s="142"/>
      <c r="C56" s="150"/>
      <c r="D56" s="62"/>
      <c r="G56" s="9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72"/>
      <c r="BK56" s="72"/>
    </row>
    <row r="57" spans="1:65" x14ac:dyDescent="0.25">
      <c r="A57" s="139"/>
      <c r="B57" s="142"/>
      <c r="C57" s="150"/>
      <c r="D57" s="62"/>
      <c r="G57" s="9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72"/>
      <c r="BK57" s="72"/>
    </row>
    <row r="58" spans="1:65" x14ac:dyDescent="0.25">
      <c r="A58" s="139"/>
      <c r="B58" s="142"/>
      <c r="C58" s="151"/>
      <c r="D58" s="62"/>
      <c r="G58" s="92"/>
      <c r="AZ58" s="72"/>
      <c r="BA58" s="72"/>
      <c r="BB58" s="72"/>
      <c r="BC58" s="72"/>
      <c r="BD58" s="72"/>
      <c r="BE58" s="72"/>
      <c r="BF58" s="72"/>
      <c r="BG58" s="72"/>
      <c r="BH58" s="72"/>
      <c r="BI58" s="72"/>
      <c r="BJ58" s="72"/>
      <c r="BK58" s="72"/>
    </row>
    <row r="59" spans="1:65" ht="47.25" x14ac:dyDescent="0.25">
      <c r="A59" s="140"/>
      <c r="B59" s="143"/>
      <c r="C59" s="57" t="s">
        <v>199</v>
      </c>
      <c r="D59" s="78"/>
      <c r="G59" s="92"/>
      <c r="AZ59" s="72"/>
      <c r="BA59" s="72"/>
      <c r="BB59" s="72"/>
      <c r="BC59" s="72"/>
      <c r="BD59" s="72"/>
      <c r="BE59" s="72"/>
      <c r="BF59" s="72"/>
      <c r="BG59" s="72"/>
      <c r="BH59" s="72"/>
      <c r="BI59" s="72"/>
      <c r="BJ59" s="72"/>
      <c r="BK59" s="72"/>
    </row>
    <row r="60" spans="1:65" ht="31.5" x14ac:dyDescent="0.25">
      <c r="A60" s="95">
        <v>15</v>
      </c>
      <c r="B60" s="96" t="s">
        <v>186</v>
      </c>
      <c r="C60" s="94" t="s">
        <v>222</v>
      </c>
      <c r="D60" s="97"/>
      <c r="G60" s="92" t="str">
        <f>IF(D60&amp;D63="", "Q15. Please calculate the estimated ROI for this investment, using the ROI calculation formula in the Instructions.","")</f>
        <v>Q15. Please calculate the estimated ROI for this investment, using the ROI calculation formula in the Instructions.</v>
      </c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2"/>
      <c r="BK60" s="72"/>
    </row>
    <row r="61" spans="1:65" x14ac:dyDescent="0.25">
      <c r="A61" s="95"/>
      <c r="B61" s="96"/>
      <c r="C61" s="94" t="s">
        <v>223</v>
      </c>
      <c r="D61" s="97"/>
      <c r="G61" s="9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2"/>
      <c r="BK61" s="72"/>
    </row>
    <row r="62" spans="1:65" x14ac:dyDescent="0.25">
      <c r="A62" s="95"/>
      <c r="B62" s="96"/>
      <c r="C62" s="94" t="s">
        <v>224</v>
      </c>
      <c r="D62" s="97"/>
      <c r="G62" s="92"/>
      <c r="AZ62" s="72"/>
      <c r="BA62" s="72"/>
      <c r="BB62" s="72"/>
      <c r="BC62" s="72"/>
      <c r="BD62" s="72"/>
      <c r="BE62" s="72"/>
      <c r="BF62" s="72"/>
      <c r="BG62" s="72"/>
      <c r="BH62" s="72"/>
      <c r="BI62" s="72"/>
      <c r="BJ62" s="72"/>
      <c r="BK62" s="72"/>
    </row>
    <row r="63" spans="1:65" x14ac:dyDescent="0.25">
      <c r="A63" s="95" t="s">
        <v>226</v>
      </c>
      <c r="B63" s="96"/>
      <c r="C63" s="94" t="s">
        <v>225</v>
      </c>
      <c r="D63" s="97"/>
      <c r="G63" s="92" t="str">
        <f>IF(D60&amp;D61&amp;D62&amp;D63="", "Q15a. Please explain why ROI cannot be calculated for this investment.","")</f>
        <v>Q15a. Please explain why ROI cannot be calculated for this investment.</v>
      </c>
      <c r="AZ63" s="72"/>
      <c r="BA63" s="72"/>
      <c r="BB63" s="72"/>
      <c r="BC63" s="72"/>
      <c r="BD63" s="72"/>
      <c r="BE63" s="72"/>
      <c r="BF63" s="72"/>
      <c r="BG63" s="72"/>
      <c r="BH63" s="72"/>
      <c r="BI63" s="72"/>
      <c r="BJ63" s="72"/>
      <c r="BK63" s="72"/>
    </row>
    <row r="64" spans="1:65" ht="31.5" x14ac:dyDescent="0.25">
      <c r="A64" s="95">
        <v>16</v>
      </c>
      <c r="B64" s="96" t="s">
        <v>228</v>
      </c>
      <c r="C64" s="94" t="s">
        <v>227</v>
      </c>
      <c r="D64" s="62"/>
      <c r="G64" s="92" t="str">
        <f>IF(D64="", "Q16. Please indicate likely impact on Non-Hospital Service Costs.","")</f>
        <v>Q16. Please indicate likely impact on Non-Hospital Service Costs.</v>
      </c>
    </row>
    <row r="65" spans="1:63" ht="31.5" x14ac:dyDescent="0.25">
      <c r="A65" s="95">
        <v>17</v>
      </c>
      <c r="B65" s="96" t="s">
        <v>187</v>
      </c>
      <c r="C65" s="94" t="s">
        <v>188</v>
      </c>
      <c r="D65" s="58"/>
      <c r="G65" s="92"/>
      <c r="AZ65" s="72"/>
      <c r="BA65" s="72"/>
      <c r="BB65" s="72"/>
      <c r="BC65" s="72"/>
      <c r="BD65" s="72"/>
      <c r="BE65" s="72"/>
      <c r="BF65" s="72"/>
      <c r="BG65" s="72"/>
      <c r="BH65" s="72"/>
      <c r="BI65" s="72"/>
      <c r="BJ65" s="72"/>
      <c r="BK65" s="72"/>
    </row>
    <row r="69" spans="1:63" x14ac:dyDescent="0.25">
      <c r="G69" s="26"/>
      <c r="AZ69" s="72"/>
      <c r="BA69" s="72"/>
      <c r="BB69" s="72"/>
      <c r="BC69" s="72"/>
      <c r="BD69" s="72"/>
      <c r="BE69" s="72"/>
      <c r="BF69" s="72"/>
      <c r="BG69" s="72"/>
      <c r="BH69" s="72"/>
      <c r="BI69" s="72"/>
      <c r="BJ69" s="72"/>
      <c r="BK69" s="72"/>
    </row>
  </sheetData>
  <sheetProtection algorithmName="SHA-512" hashValue="bNXlw+sKjaFMvZfDw4OwgQLczyCdCX58gvnVO+6uZoHYU0Le6pOL5tu5h3M8Rk9KvC4igdou+VCYUllfu8XT+w==" saltValue="XvyogK/qWwvLX0oEW32fLg==" spinCount="100000" sheet="1" objects="1" scenarios="1" selectLockedCells="1"/>
  <mergeCells count="18">
    <mergeCell ref="A52:A59"/>
    <mergeCell ref="B52:B59"/>
    <mergeCell ref="C52:C58"/>
    <mergeCell ref="A34:A37"/>
    <mergeCell ref="B34:B37"/>
    <mergeCell ref="A38:A44"/>
    <mergeCell ref="B38:B44"/>
    <mergeCell ref="A45:A51"/>
    <mergeCell ref="B45:B51"/>
    <mergeCell ref="A30:A33"/>
    <mergeCell ref="B30:B33"/>
    <mergeCell ref="F1:G1"/>
    <mergeCell ref="B7:B9"/>
    <mergeCell ref="B11:B13"/>
    <mergeCell ref="A18:A28"/>
    <mergeCell ref="B18:B28"/>
    <mergeCell ref="A7:A9"/>
    <mergeCell ref="A11:A13"/>
  </mergeCells>
  <conditionalFormatting sqref="D5:D6">
    <cfRule type="cellIs" dxfId="288" priority="34" operator="equal">
      <formula>0</formula>
    </cfRule>
  </conditionalFormatting>
  <conditionalFormatting sqref="D14">
    <cfRule type="containsBlanks" dxfId="287" priority="32">
      <formula>LEN(TRIM(D14))=0</formula>
    </cfRule>
  </conditionalFormatting>
  <conditionalFormatting sqref="D52">
    <cfRule type="containsBlanks" dxfId="286" priority="30">
      <formula>LEN(TRIM(D52))=0</formula>
    </cfRule>
  </conditionalFormatting>
  <conditionalFormatting sqref="D11:D13">
    <cfRule type="containsBlanks" dxfId="285" priority="33">
      <formula>LEN(TRIM(D11))=0</formula>
    </cfRule>
  </conditionalFormatting>
  <conditionalFormatting sqref="D15 D65">
    <cfRule type="containsBlanks" dxfId="284" priority="31">
      <formula>LEN(TRIM(D15))=0</formula>
    </cfRule>
  </conditionalFormatting>
  <conditionalFormatting sqref="D17">
    <cfRule type="containsBlanks" dxfId="283" priority="29">
      <formula>LEN(TRIM(D17))=0</formula>
    </cfRule>
  </conditionalFormatting>
  <conditionalFormatting sqref="D18:D28">
    <cfRule type="containsBlanks" dxfId="282" priority="28">
      <formula>LEN(TRIM(D18))=0</formula>
    </cfRule>
  </conditionalFormatting>
  <conditionalFormatting sqref="D16">
    <cfRule type="cellIs" dxfId="281" priority="22" stopIfTrue="1" operator="greaterThan">
      <formula>$D$15</formula>
    </cfRule>
    <cfRule type="containsBlanks" dxfId="280" priority="27">
      <formula>LEN(TRIM(D16))=0</formula>
    </cfRule>
  </conditionalFormatting>
  <conditionalFormatting sqref="D3">
    <cfRule type="containsBlanks" dxfId="279" priority="26">
      <formula>LEN(TRIM(D3))=0</formula>
    </cfRule>
  </conditionalFormatting>
  <conditionalFormatting sqref="D7:D9">
    <cfRule type="containsBlanks" dxfId="278" priority="25">
      <formula>LEN(TRIM(D7))=0</formula>
    </cfRule>
  </conditionalFormatting>
  <conditionalFormatting sqref="F1">
    <cfRule type="cellIs" dxfId="277" priority="24" operator="equal">
      <formula>"You still have questions to answer. See below."</formula>
    </cfRule>
  </conditionalFormatting>
  <conditionalFormatting sqref="D59">
    <cfRule type="containsBlanks" dxfId="276" priority="20">
      <formula>LEN(TRIM(D59))=0</formula>
    </cfRule>
  </conditionalFormatting>
  <conditionalFormatting sqref="D30">
    <cfRule type="containsBlanks" dxfId="275" priority="19">
      <formula>LEN(TRIM(D30))=0</formula>
    </cfRule>
  </conditionalFormatting>
  <conditionalFormatting sqref="D33">
    <cfRule type="containsBlanks" dxfId="274" priority="14">
      <formula>LEN(TRIM(D33))=0</formula>
    </cfRule>
  </conditionalFormatting>
  <conditionalFormatting sqref="D34">
    <cfRule type="containsBlanks" dxfId="273" priority="13">
      <formula>LEN(TRIM(D34))=0</formula>
    </cfRule>
  </conditionalFormatting>
  <conditionalFormatting sqref="D37">
    <cfRule type="containsBlanks" dxfId="272" priority="12">
      <formula>LEN(TRIM(D37))=0</formula>
    </cfRule>
  </conditionalFormatting>
  <conditionalFormatting sqref="D38:D44">
    <cfRule type="containsBlanks" dxfId="271" priority="10">
      <formula>LEN(TRIM(D38))=0</formula>
    </cfRule>
  </conditionalFormatting>
  <conditionalFormatting sqref="D45:D51">
    <cfRule type="containsBlanks" dxfId="270" priority="9">
      <formula>LEN(TRIM(D45))=0</formula>
    </cfRule>
  </conditionalFormatting>
  <conditionalFormatting sqref="D4">
    <cfRule type="cellIs" dxfId="269" priority="7" operator="equal">
      <formula>0</formula>
    </cfRule>
  </conditionalFormatting>
  <conditionalFormatting sqref="D31:D32">
    <cfRule type="containsBlanks" dxfId="268" priority="6">
      <formula>LEN(TRIM(D31))=0</formula>
    </cfRule>
  </conditionalFormatting>
  <conditionalFormatting sqref="D35:D36">
    <cfRule type="containsBlanks" dxfId="267" priority="5">
      <formula>LEN(TRIM(D35))=0</formula>
    </cfRule>
  </conditionalFormatting>
  <conditionalFormatting sqref="D53:D58">
    <cfRule type="containsBlanks" dxfId="266" priority="4">
      <formula>LEN(TRIM(D53))=0</formula>
    </cfRule>
  </conditionalFormatting>
  <conditionalFormatting sqref="D64">
    <cfRule type="containsBlanks" dxfId="265" priority="2">
      <formula>LEN(TRIM(D64))=0</formula>
    </cfRule>
  </conditionalFormatting>
  <conditionalFormatting sqref="D10">
    <cfRule type="containsBlanks" dxfId="264" priority="1">
      <formula>LEN(TRIM(D10))=0</formula>
    </cfRule>
  </conditionalFormatting>
  <dataValidations count="9">
    <dataValidation type="whole" operator="lessThan" allowBlank="1" showInputMessage="1" showErrorMessage="1" errorTitle="Total Costs" error="Total costs are included in total expenses." sqref="D16">
      <formula1>D15</formula1>
    </dataValidation>
    <dataValidation type="date" errorStyle="information" operator="greaterThan" allowBlank="1" showInputMessage="1" showErrorMessage="1" errorTitle="Start Date Too Early" error="The start date you have entered is before FY14. " sqref="D17">
      <formula1>41820</formula1>
    </dataValidation>
    <dataValidation type="list" allowBlank="1" showInputMessage="1" showErrorMessage="1" errorTitle="Target Payers" error="Select the category which best applies." sqref="D14">
      <formula1>$BE$5:$BE$20</formula1>
    </dataValidation>
    <dataValidation type="list" errorStyle="information" allowBlank="1" showInputMessage="1" errorTitle="Investment Category" error="Select the best category match for this investment. " sqref="D7:D9">
      <formula1>$BA$5:$BA$20</formula1>
    </dataValidation>
    <dataValidation type="list" allowBlank="1" showInputMessage="1" showErrorMessage="1" errorTitle="Target Patient Population" error="Select up to 3 categories if more than 1 category applies.  Rate in order of importance, with 1 being the most relevant and 3 the least." sqref="D11:D13">
      <formula1>$BC$5:$BC$20</formula1>
    </dataValidation>
    <dataValidation type="list" allowBlank="1" showInputMessage="1" showErrorMessage="1" sqref="D30:D32">
      <formula1>$BG$5:$BG$20</formula1>
    </dataValidation>
    <dataValidation type="list" allowBlank="1" showInputMessage="1" showErrorMessage="1" sqref="D34:D36">
      <formula1>$BI$5:$BI$20</formula1>
    </dataValidation>
    <dataValidation type="list" allowBlank="1" showInputMessage="1" showErrorMessage="1" sqref="D52:D58">
      <formula1>$BK$5:$BK$20</formula1>
    </dataValidation>
    <dataValidation type="list" allowBlank="1" showInputMessage="1" showErrorMessage="1" sqref="D64">
      <formula1>$BM$4:$BM$7</formula1>
    </dataValidation>
  </dataValidations>
  <pageMargins left="0.25" right="0.25" top="1" bottom="0.5" header="0.3" footer="0.3"/>
  <pageSetup scale="68" fitToHeight="0" orientation="portrait" horizontalDpi="4294967293" r:id="rId1"/>
  <headerFooter>
    <oddHeader>&amp;L&amp;G&amp;C&amp;"-,Bold Italic"&amp;20HSCRC Investment Report</oddHeader>
    <oddFooter>&amp;L&amp;D &amp;T&amp;CPage &amp;P&amp;R&amp;F</oddFooter>
  </headerFooter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3" operator="containsText" id="{E4346629-D5B7-4EE7-A3CB-ED0462169A8B}">
            <xm:f>NOT(ISERROR(SEARCH("Congratulations, You are done!",F1)))</xm:f>
            <xm:f>"Congratulations, You are done!"</xm:f>
            <x14:dxf>
              <font>
                <b/>
                <i val="0"/>
                <color theme="0"/>
              </font>
              <fill>
                <patternFill>
                  <bgColor rgb="FF00B050"/>
                </patternFill>
              </fill>
            </x14:dxf>
          </x14:cfRule>
          <xm:sqref>F1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69"/>
  <sheetViews>
    <sheetView zoomScale="90" zoomScaleNormal="90" workbookViewId="0">
      <pane xSplit="2" ySplit="1" topLeftCell="C44" activePane="bottomRight" state="frozen"/>
      <selection pane="topRight" activeCell="C1" sqref="C1"/>
      <selection pane="bottomLeft" activeCell="A2" sqref="A2"/>
      <selection pane="bottomRight" activeCell="D1" sqref="D1"/>
    </sheetView>
  </sheetViews>
  <sheetFormatPr defaultColWidth="9.140625" defaultRowHeight="15.75" x14ac:dyDescent="0.25"/>
  <cols>
    <col min="1" max="1" width="4.42578125" style="68" bestFit="1" customWidth="1"/>
    <col min="2" max="2" width="37.85546875" style="59" customWidth="1"/>
    <col min="3" max="3" width="57.7109375" style="63" customWidth="1"/>
    <col min="4" max="4" width="49.28515625" style="69" customWidth="1"/>
    <col min="5" max="5" width="5.140625" style="26" customWidth="1"/>
    <col min="6" max="6" width="4.7109375" style="26" customWidth="1"/>
    <col min="7" max="7" width="76" style="59" bestFit="1" customWidth="1"/>
    <col min="8" max="8" width="28.5703125" style="26" customWidth="1"/>
    <col min="9" max="9" width="22.42578125" style="26" customWidth="1"/>
    <col min="10" max="51" width="9.140625" style="26"/>
    <col min="52" max="52" width="9.140625" style="71"/>
    <col min="53" max="53" width="45.42578125" style="71" bestFit="1" customWidth="1"/>
    <col min="54" max="54" width="3.7109375" style="71" customWidth="1"/>
    <col min="55" max="55" width="31.85546875" style="71" bestFit="1" customWidth="1"/>
    <col min="56" max="56" width="4" style="71" customWidth="1"/>
    <col min="57" max="57" width="24.140625" style="71" customWidth="1"/>
    <col min="58" max="58" width="4.42578125" style="71" customWidth="1"/>
    <col min="59" max="59" width="24.140625" style="71" customWidth="1"/>
    <col min="60" max="60" width="4" style="71" customWidth="1"/>
    <col min="61" max="61" width="24.140625" style="71" customWidth="1"/>
    <col min="62" max="62" width="3.85546875" style="71" customWidth="1"/>
    <col min="63" max="63" width="35.7109375" style="71" customWidth="1"/>
    <col min="64" max="64" width="4" style="72" customWidth="1"/>
    <col min="65" max="65" width="34.7109375" style="124" customWidth="1"/>
    <col min="66" max="66" width="23.28515625" style="26" customWidth="1"/>
    <col min="67" max="16384" width="9.140625" style="26"/>
  </cols>
  <sheetData>
    <row r="1" spans="1:65" ht="18.75" x14ac:dyDescent="0.25">
      <c r="A1" s="51"/>
      <c r="B1" s="52" t="s">
        <v>8</v>
      </c>
      <c r="C1" s="53" t="s">
        <v>25</v>
      </c>
      <c r="D1" s="54" t="s">
        <v>67</v>
      </c>
      <c r="F1" s="144" t="str">
        <f ca="1">IF(G2&amp;G3&amp;G7&amp;G11&amp;G14&amp;G15&amp;G17&amp;G18&amp;G30&amp;G34&amp;G38&amp;G39&amp;G40&amp;G41&amp;G44&amp;G52&amp;G60&amp;G63&amp;G64="","Congratulations, You are done!","You still have questions to answer. See below.")</f>
        <v>You still have questions to answer. See below.</v>
      </c>
      <c r="G1" s="144"/>
      <c r="H1" s="26">
        <f ca="1">FIND("]",I1)</f>
        <v>147</v>
      </c>
      <c r="I1" s="26" t="str">
        <f ca="1">CELL("filename",A1)</f>
        <v>S:\Waiver Modeling\Transformation-RFP Reports\GBR Infrastructure\GBR Infrastructure-Investment Reporting\Template Update 2016\[Template FINAL.xlsx]1</v>
      </c>
    </row>
    <row r="2" spans="1:65" s="27" customFormat="1" x14ac:dyDescent="0.25">
      <c r="A2" s="55">
        <v>1</v>
      </c>
      <c r="B2" s="133" t="s">
        <v>62</v>
      </c>
      <c r="C2" s="57" t="s">
        <v>78</v>
      </c>
      <c r="D2" s="112" t="str">
        <f ca="1">IF(RIGHT(I1,LEN(I1)-H1)="By-Investment Reporting Blank","",RIGHT(I1,LEN(I1)-H1))</f>
        <v>1</v>
      </c>
      <c r="G2" s="63" t="str">
        <f ca="1">IF(ISERROR(VALUE(D2)), "Q1. The worksheet tab must be anumber between 1 and 100.","")</f>
        <v/>
      </c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125"/>
      <c r="BM2" s="124"/>
    </row>
    <row r="3" spans="1:65" x14ac:dyDescent="0.25">
      <c r="A3" s="55" t="s">
        <v>61</v>
      </c>
      <c r="B3" s="133" t="s">
        <v>63</v>
      </c>
      <c r="C3" s="57" t="s">
        <v>64</v>
      </c>
      <c r="D3" s="58"/>
      <c r="G3" s="63" t="str">
        <f>IF(D3=0, "Q1a. Provide a title for each investment reported.","")</f>
        <v>Q1a. Provide a title for each investment reported.</v>
      </c>
      <c r="AZ3" s="74">
        <v>0</v>
      </c>
      <c r="BA3" s="75" t="s">
        <v>65</v>
      </c>
      <c r="BC3" s="75" t="s">
        <v>66</v>
      </c>
      <c r="BE3" s="75" t="s">
        <v>68</v>
      </c>
      <c r="BF3" s="75"/>
      <c r="BG3" s="75" t="s">
        <v>128</v>
      </c>
      <c r="BH3" s="75"/>
      <c r="BI3" s="75" t="s">
        <v>132</v>
      </c>
      <c r="BK3" s="75" t="s">
        <v>69</v>
      </c>
      <c r="BM3" s="126" t="s">
        <v>205</v>
      </c>
    </row>
    <row r="4" spans="1:65" ht="31.5" x14ac:dyDescent="0.25">
      <c r="A4" s="55" t="s">
        <v>161</v>
      </c>
      <c r="B4" s="133" t="s">
        <v>197</v>
      </c>
      <c r="C4" s="57" t="s">
        <v>136</v>
      </c>
      <c r="D4" s="112" t="str">
        <f>Overview!E4</f>
        <v/>
      </c>
      <c r="G4" s="63"/>
      <c r="AZ4" s="74"/>
      <c r="BA4" s="75"/>
      <c r="BC4" s="75"/>
      <c r="BE4" s="75"/>
      <c r="BF4" s="75"/>
      <c r="BG4" s="75"/>
      <c r="BH4" s="75"/>
      <c r="BI4" s="75"/>
      <c r="BK4" s="75"/>
      <c r="BM4" s="127" t="s">
        <v>209</v>
      </c>
    </row>
    <row r="5" spans="1:65" ht="31.5" x14ac:dyDescent="0.25">
      <c r="A5" s="55">
        <v>2</v>
      </c>
      <c r="B5" s="133" t="s">
        <v>52</v>
      </c>
      <c r="C5" s="57" t="s">
        <v>136</v>
      </c>
      <c r="D5" s="112">
        <f>Overview!B1</f>
        <v>0</v>
      </c>
      <c r="G5" s="129"/>
      <c r="AZ5" s="71">
        <v>1</v>
      </c>
      <c r="BA5" s="76" t="str">
        <f>'Dropdown Contents'!I4</f>
        <v>ACO, PCMH, or formal Shared Savings Program</v>
      </c>
      <c r="BC5" s="76" t="str">
        <f>'Dropdown Contents'!K4</f>
        <v>Complex, High Needs Patients</v>
      </c>
      <c r="BE5" s="76" t="str">
        <f>'Dropdown Contents'!M4</f>
        <v>All Payers</v>
      </c>
      <c r="BF5" s="76"/>
      <c r="BG5" s="76" t="str">
        <f>'Dropdown Contents'!O4</f>
        <v>Behavioral Health Organization (owned by hospital/health system)</v>
      </c>
      <c r="BH5" s="76"/>
      <c r="BI5" s="76" t="str">
        <f>'Dropdown Contents'!Q4</f>
        <v>CRISP</v>
      </c>
      <c r="BK5" s="76" t="str">
        <f>'Dropdown Contents'!S4</f>
        <v>Total Hospital Admissions</v>
      </c>
      <c r="BM5" s="127" t="s">
        <v>208</v>
      </c>
    </row>
    <row r="6" spans="1:65" ht="31.5" x14ac:dyDescent="0.25">
      <c r="A6" s="55" t="s">
        <v>53</v>
      </c>
      <c r="B6" s="133" t="s">
        <v>7</v>
      </c>
      <c r="C6" s="57" t="s">
        <v>136</v>
      </c>
      <c r="D6" s="112" t="str">
        <f>Overview!B2</f>
        <v/>
      </c>
      <c r="G6" s="129"/>
      <c r="AZ6" s="71">
        <v>2</v>
      </c>
      <c r="BA6" s="76" t="str">
        <f>'Dropdown Contents'!I5</f>
        <v>Additional Physicians in Unregulated Space</v>
      </c>
      <c r="BC6" s="76" t="str">
        <f>'Dropdown Contents'!K5</f>
        <v>ED Patients</v>
      </c>
      <c r="BE6" s="76" t="str">
        <f>'Dropdown Contents'!M5</f>
        <v>Dually Eligible Patients</v>
      </c>
      <c r="BF6" s="76"/>
      <c r="BG6" s="76" t="str">
        <f>'Dropdown Contents'!O5</f>
        <v>Behavioral Health Organization (independent of hospital/health system)</v>
      </c>
      <c r="BH6" s="76"/>
      <c r="BI6" s="76" t="str">
        <f>'Dropdown Contents'!Q5</f>
        <v>Departments of Aging</v>
      </c>
      <c r="BK6" s="76" t="str">
        <f>'Dropdown Contents'!S5</f>
        <v>ED Visits</v>
      </c>
      <c r="BM6" s="127" t="s">
        <v>207</v>
      </c>
    </row>
    <row r="7" spans="1:65" ht="18" customHeight="1" x14ac:dyDescent="0.25">
      <c r="A7" s="146">
        <v>3</v>
      </c>
      <c r="B7" s="141" t="s">
        <v>65</v>
      </c>
      <c r="C7" s="57" t="s">
        <v>88</v>
      </c>
      <c r="D7" s="60"/>
      <c r="G7" s="63" t="str">
        <f>IF(D7=0, "Q3. Choose up to 3 applicable categories from pull-down list.","")</f>
        <v>Q3. Choose up to 3 applicable categories from pull-down list.</v>
      </c>
      <c r="AZ7" s="71">
        <v>3</v>
      </c>
      <c r="BA7" s="76" t="str">
        <f>'Dropdown Contents'!I6</f>
        <v>Community-Based Care Coordination</v>
      </c>
      <c r="BC7" s="76" t="str">
        <f>'Dropdown Contents'!K6</f>
        <v xml:space="preserve">Hospitalized Patients </v>
      </c>
      <c r="BE7" s="76" t="str">
        <f>'Dropdown Contents'!M6</f>
        <v>Medicaid Patients</v>
      </c>
      <c r="BF7" s="76"/>
      <c r="BG7" s="76" t="str">
        <f>'Dropdown Contents'!O6</f>
        <v>Community-based Care Managers</v>
      </c>
      <c r="BH7" s="76"/>
      <c r="BI7" s="76" t="str">
        <f>'Dropdown Contents'!Q6</f>
        <v>Faith-based Community Organizations</v>
      </c>
      <c r="BK7" s="76" t="str">
        <f>'Dropdown Contents'!S6</f>
        <v>Readmissions</v>
      </c>
      <c r="BM7" s="127" t="s">
        <v>206</v>
      </c>
    </row>
    <row r="8" spans="1:65" ht="18.75" customHeight="1" x14ac:dyDescent="0.25">
      <c r="A8" s="147"/>
      <c r="B8" s="142"/>
      <c r="C8" s="57" t="s">
        <v>89</v>
      </c>
      <c r="D8" s="60"/>
      <c r="G8" s="129"/>
      <c r="BA8" s="76" t="str">
        <f>'Dropdown Contents'!I7</f>
        <v>Consumer Education and Engagement</v>
      </c>
      <c r="BC8" s="76" t="str">
        <f>'Dropdown Contents'!K7</f>
        <v>Patients in Post-Acute Setting  or Long-term Care</v>
      </c>
      <c r="BE8" s="76" t="str">
        <f>'Dropdown Contents'!M7</f>
        <v>Medicare Patients</v>
      </c>
      <c r="BF8" s="76"/>
      <c r="BG8" s="76" t="str">
        <f>'Dropdown Contents'!O7</f>
        <v>Community Health Clinics (owned by hospital/health system)</v>
      </c>
      <c r="BH8" s="76"/>
      <c r="BI8" s="76" t="str">
        <f>'Dropdown Contents'!Q7</f>
        <v>Local Health Departments</v>
      </c>
      <c r="BK8" s="76" t="str">
        <f>'Dropdown Contents'!S7</f>
        <v>Prevention Quality Indicators (PQI)</v>
      </c>
      <c r="BM8" s="126"/>
    </row>
    <row r="9" spans="1:65" ht="20.25" customHeight="1" x14ac:dyDescent="0.25">
      <c r="A9" s="148"/>
      <c r="B9" s="142"/>
      <c r="C9" s="57" t="s">
        <v>89</v>
      </c>
      <c r="D9" s="60"/>
      <c r="G9" s="129"/>
      <c r="BA9" s="76" t="str">
        <f>'Dropdown Contents'!I8</f>
        <v>Disease Management (for Chronic Diseases)</v>
      </c>
      <c r="BC9" s="76" t="str">
        <f>'Dropdown Contents'!K8</f>
        <v>"Rising Risk", Patients with Chronic Conditions</v>
      </c>
      <c r="BE9" s="76" t="str">
        <f>'Dropdown Contents'!M8</f>
        <v>Uninsured/Underinsured Patients</v>
      </c>
      <c r="BG9" s="76" t="str">
        <f>'Dropdown Contents'!O8</f>
        <v>Community Health Clinics (independent of hospital/health system)</v>
      </c>
      <c r="BI9" s="76" t="str">
        <f>'Dropdown Contents'!Q8</f>
        <v>Local Health Improvement Coalitions (LHICs)</v>
      </c>
      <c r="BK9" s="76" t="str">
        <f>'Dropdown Contents'!S8</f>
        <v>Patient Experience (HCAHPS)</v>
      </c>
      <c r="BM9" s="126"/>
    </row>
    <row r="10" spans="1:65" ht="63" customHeight="1" x14ac:dyDescent="0.25">
      <c r="A10" s="55">
        <v>4</v>
      </c>
      <c r="B10" s="133" t="s">
        <v>74</v>
      </c>
      <c r="C10" s="57" t="s">
        <v>163</v>
      </c>
      <c r="D10" s="134"/>
      <c r="G10" s="63" t="str">
        <f>IF(D10=0, "Q4. Include a brief description of the investment, including rationale for investment and primary objective.","")</f>
        <v>Q4. Include a brief description of the investment, including rationale for investment and primary objective.</v>
      </c>
      <c r="BA10" s="76" t="str">
        <f>'Dropdown Contents'!I9</f>
        <v>Hospital Case Management</v>
      </c>
      <c r="BC10" s="76" t="str">
        <f>'Dropdown Contents'!K9</f>
        <v>Other Target Patient Population</v>
      </c>
      <c r="BE10" s="76" t="str">
        <f>'Dropdown Contents'!M9</f>
        <v xml:space="preserve"> </v>
      </c>
      <c r="BG10" s="76" t="str">
        <f>'Dropdown Contents'!O9</f>
        <v>Home Health (owned by hospital/health system)</v>
      </c>
      <c r="BI10" s="76" t="str">
        <f>'Dropdown Contents'!Q9</f>
        <v>Organizations that provide Social Services</v>
      </c>
      <c r="BK10" s="76" t="str">
        <f>'Dropdown Contents'!S9</f>
        <v>Other (Please Specify)</v>
      </c>
      <c r="BM10" s="128"/>
    </row>
    <row r="11" spans="1:65" ht="15.75" customHeight="1" x14ac:dyDescent="0.25">
      <c r="A11" s="138">
        <v>5</v>
      </c>
      <c r="B11" s="141" t="s">
        <v>77</v>
      </c>
      <c r="C11" s="57" t="s">
        <v>88</v>
      </c>
      <c r="D11" s="58"/>
      <c r="G11" s="63" t="str">
        <f>IF(D11=0, "Q5. Choose up to 3 applicable categories from pull-down list.","")</f>
        <v>Q5. Choose up to 3 applicable categories from pull-down list.</v>
      </c>
      <c r="BA11" s="76" t="str">
        <f>'Dropdown Contents'!I10</f>
        <v>IT, Data, and Data Analysis</v>
      </c>
      <c r="BC11" s="76" t="str">
        <f>'Dropdown Contents'!K10</f>
        <v xml:space="preserve"> </v>
      </c>
      <c r="BE11" s="76" t="str">
        <f>'Dropdown Contents'!M10</f>
        <v xml:space="preserve"> </v>
      </c>
      <c r="BG11" s="76" t="str">
        <f>'Dropdown Contents'!O10</f>
        <v>Home Health (independent of hospital/health system)</v>
      </c>
      <c r="BI11" s="76" t="str">
        <f>'Dropdown Contents'!Q10</f>
        <v>Schools</v>
      </c>
      <c r="BK11" s="76" t="str">
        <f>'Dropdown Contents'!S10</f>
        <v xml:space="preserve"> </v>
      </c>
    </row>
    <row r="12" spans="1:65" ht="15.75" customHeight="1" x14ac:dyDescent="0.25">
      <c r="A12" s="139"/>
      <c r="B12" s="142"/>
      <c r="C12" s="57" t="s">
        <v>89</v>
      </c>
      <c r="D12" s="58"/>
      <c r="G12" s="63"/>
      <c r="BA12" s="76" t="str">
        <f>'Dropdown Contents'!I11</f>
        <v>Patient Education</v>
      </c>
      <c r="BC12" s="76" t="str">
        <f>'Dropdown Contents'!K11</f>
        <v xml:space="preserve"> </v>
      </c>
      <c r="BE12" s="76" t="str">
        <f>'Dropdown Contents'!M11</f>
        <v xml:space="preserve"> </v>
      </c>
      <c r="BG12" s="76" t="str">
        <f>'Dropdown Contents'!O11</f>
        <v>Long-term Care Facilities and Skilled Nursing Facilities</v>
      </c>
      <c r="BI12" s="76" t="str">
        <f>'Dropdown Contents'!Q11</f>
        <v>Other</v>
      </c>
      <c r="BK12" s="76" t="str">
        <f>'Dropdown Contents'!S11</f>
        <v xml:space="preserve"> </v>
      </c>
    </row>
    <row r="13" spans="1:65" ht="47.25" x14ac:dyDescent="0.25">
      <c r="A13" s="140"/>
      <c r="B13" s="143"/>
      <c r="C13" s="57" t="s">
        <v>89</v>
      </c>
      <c r="D13" s="58"/>
      <c r="G13" s="63"/>
      <c r="BA13" s="76" t="str">
        <f>'Dropdown Contents'!I12</f>
        <v>Post-Discharge and Transitional Care</v>
      </c>
      <c r="BC13" s="76" t="str">
        <f>'Dropdown Contents'!K12</f>
        <v xml:space="preserve"> </v>
      </c>
      <c r="BE13" s="76" t="str">
        <f>'Dropdown Contents'!M12</f>
        <v xml:space="preserve"> </v>
      </c>
      <c r="BG13" s="76" t="str">
        <f>'Dropdown Contents'!O12</f>
        <v>Physician Practices (owned by hospital/health system)</v>
      </c>
      <c r="BI13" s="76" t="str">
        <f>'Dropdown Contents'!Q12</f>
        <v>None</v>
      </c>
      <c r="BK13" s="76" t="str">
        <f>'Dropdown Contents'!S12</f>
        <v xml:space="preserve"> </v>
      </c>
    </row>
    <row r="14" spans="1:65" ht="33.75" customHeight="1" x14ac:dyDescent="0.25">
      <c r="A14" s="132">
        <v>6</v>
      </c>
      <c r="B14" s="133" t="s">
        <v>68</v>
      </c>
      <c r="C14" s="57" t="s">
        <v>76</v>
      </c>
      <c r="D14" s="58"/>
      <c r="G14" s="63" t="str">
        <f>IF(D14=0, "Q6. Choose the most relevant category from pull-down list.","")</f>
        <v>Q6. Choose the most relevant category from pull-down list.</v>
      </c>
      <c r="BA14" s="76" t="str">
        <f>'Dropdown Contents'!I13</f>
        <v>Social Services</v>
      </c>
      <c r="BC14" s="76" t="str">
        <f>'Dropdown Contents'!K13</f>
        <v xml:space="preserve"> </v>
      </c>
      <c r="BE14" s="76" t="str">
        <f>'Dropdown Contents'!M13</f>
        <v xml:space="preserve"> </v>
      </c>
      <c r="BG14" s="76" t="str">
        <f>'Dropdown Contents'!O13</f>
        <v>Physician Practices (independent of hospital/health system)</v>
      </c>
      <c r="BI14" s="76" t="str">
        <f>'Dropdown Contents'!Q13</f>
        <v xml:space="preserve"> </v>
      </c>
      <c r="BK14" s="76" t="str">
        <f>'Dropdown Contents'!S13</f>
        <v xml:space="preserve"> </v>
      </c>
    </row>
    <row r="15" spans="1:65" ht="63" x14ac:dyDescent="0.25">
      <c r="A15" s="55">
        <v>7</v>
      </c>
      <c r="B15" s="133" t="s">
        <v>5</v>
      </c>
      <c r="C15" s="57" t="s">
        <v>4</v>
      </c>
      <c r="D15" s="64"/>
      <c r="G15" s="63" t="str">
        <f>IF(D15=0, "Q7. Provide dollar figure for investment expense.","")</f>
        <v>Q7. Provide dollar figure for investment expense.</v>
      </c>
      <c r="BA15" s="76" t="str">
        <f>'Dropdown Contents'!I14</f>
        <v>Telemonitoring/Telemedicine</v>
      </c>
      <c r="BC15" s="76" t="str">
        <f>'Dropdown Contents'!K14</f>
        <v xml:space="preserve"> </v>
      </c>
      <c r="BE15" s="76" t="str">
        <f>'Dropdown Contents'!M14</f>
        <v xml:space="preserve"> </v>
      </c>
      <c r="BG15" s="76" t="str">
        <f>'Dropdown Contents'!O14</f>
        <v>Retail Pharmacies</v>
      </c>
      <c r="BI15" s="76" t="str">
        <f>'Dropdown Contents'!Q14</f>
        <v xml:space="preserve"> </v>
      </c>
      <c r="BK15" s="76" t="str">
        <f>'Dropdown Contents'!S14</f>
        <v xml:space="preserve"> </v>
      </c>
    </row>
    <row r="16" spans="1:65" ht="63" x14ac:dyDescent="0.25">
      <c r="A16" s="55">
        <v>8</v>
      </c>
      <c r="B16" s="133" t="s">
        <v>3</v>
      </c>
      <c r="C16" s="57" t="s">
        <v>167</v>
      </c>
      <c r="D16" s="64"/>
      <c r="G16" s="63"/>
      <c r="BA16" s="76" t="str">
        <f>'Dropdown Contents'!I15</f>
        <v>Other</v>
      </c>
      <c r="BC16" s="76" t="str">
        <f>'Dropdown Contents'!K15</f>
        <v xml:space="preserve"> </v>
      </c>
      <c r="BE16" s="76" t="str">
        <f>'Dropdown Contents'!M15</f>
        <v xml:space="preserve"> </v>
      </c>
      <c r="BG16" s="76" t="str">
        <f>'Dropdown Contents'!O15</f>
        <v xml:space="preserve">Other </v>
      </c>
      <c r="BI16" s="76" t="str">
        <f>'Dropdown Contents'!Q15</f>
        <v xml:space="preserve"> </v>
      </c>
      <c r="BK16" s="76" t="str">
        <f>'Dropdown Contents'!S15</f>
        <v xml:space="preserve"> </v>
      </c>
    </row>
    <row r="17" spans="1:63" x14ac:dyDescent="0.25">
      <c r="A17" s="132">
        <v>9</v>
      </c>
      <c r="B17" s="133" t="s">
        <v>2</v>
      </c>
      <c r="C17" s="57" t="s">
        <v>1</v>
      </c>
      <c r="D17" s="65"/>
      <c r="E17" s="66"/>
      <c r="G17" s="63" t="str">
        <f>IF(D17=0, "Q9. Provide the date (Month YYYY) when the investment began.","")</f>
        <v>Q9. Provide the date (Month YYYY) when the investment began.</v>
      </c>
      <c r="BA17" s="76" t="str">
        <f>'Dropdown Contents'!I16</f>
        <v xml:space="preserve"> </v>
      </c>
      <c r="BC17" s="76" t="str">
        <f>'Dropdown Contents'!K16</f>
        <v xml:space="preserve"> </v>
      </c>
      <c r="BD17" s="72"/>
      <c r="BE17" s="76" t="str">
        <f>'Dropdown Contents'!M16</f>
        <v xml:space="preserve"> </v>
      </c>
      <c r="BF17" s="72"/>
      <c r="BG17" s="76" t="str">
        <f>'Dropdown Contents'!O16</f>
        <v>None</v>
      </c>
      <c r="BH17" s="72"/>
      <c r="BI17" s="76" t="str">
        <f>'Dropdown Contents'!Q16</f>
        <v xml:space="preserve"> </v>
      </c>
      <c r="BJ17" s="72"/>
      <c r="BK17" s="76" t="str">
        <f>'Dropdown Contents'!S16</f>
        <v xml:space="preserve"> </v>
      </c>
    </row>
    <row r="18" spans="1:63" ht="47.25" x14ac:dyDescent="0.25">
      <c r="A18" s="138">
        <v>10</v>
      </c>
      <c r="B18" s="145" t="s">
        <v>45</v>
      </c>
      <c r="C18" s="57" t="s">
        <v>44</v>
      </c>
      <c r="D18" s="70"/>
      <c r="G18" s="63" t="str">
        <f>IF(SUM(D18:D28)=0,"Q10. Provide the number of paid FTEs who are implementing this investment by employment category. At least one category must be included. You may include partial FTEs.","")</f>
        <v>Q10. Provide the number of paid FTEs who are implementing this investment by employment category. At least one category must be included. You may include partial FTEs.</v>
      </c>
      <c r="BA18" s="76" t="str">
        <f>'Dropdown Contents'!I17</f>
        <v xml:space="preserve"> </v>
      </c>
      <c r="BC18" s="76" t="str">
        <f>'Dropdown Contents'!K17</f>
        <v xml:space="preserve"> </v>
      </c>
      <c r="BD18" s="72"/>
      <c r="BE18" s="76" t="str">
        <f>'Dropdown Contents'!M17</f>
        <v xml:space="preserve"> </v>
      </c>
      <c r="BF18" s="72"/>
      <c r="BG18" s="76" t="str">
        <f>'Dropdown Contents'!O17</f>
        <v xml:space="preserve"> </v>
      </c>
      <c r="BH18" s="72"/>
      <c r="BI18" s="76" t="str">
        <f>'Dropdown Contents'!Q17</f>
        <v xml:space="preserve"> </v>
      </c>
      <c r="BJ18" s="72"/>
      <c r="BK18" s="76" t="str">
        <f>'Dropdown Contents'!S17</f>
        <v xml:space="preserve"> </v>
      </c>
    </row>
    <row r="19" spans="1:63" x14ac:dyDescent="0.25">
      <c r="A19" s="139"/>
      <c r="B19" s="145"/>
      <c r="C19" s="57" t="s">
        <v>19</v>
      </c>
      <c r="D19" s="110"/>
      <c r="G19" s="63"/>
      <c r="BA19" s="76" t="str">
        <f>'Dropdown Contents'!I18</f>
        <v xml:space="preserve"> </v>
      </c>
      <c r="BC19" s="76" t="str">
        <f>'Dropdown Contents'!K18</f>
        <v xml:space="preserve"> </v>
      </c>
      <c r="BD19" s="72"/>
      <c r="BE19" s="76" t="str">
        <f>'Dropdown Contents'!M18</f>
        <v xml:space="preserve"> </v>
      </c>
      <c r="BF19" s="72"/>
      <c r="BG19" s="76" t="str">
        <f>'Dropdown Contents'!O18</f>
        <v xml:space="preserve"> </v>
      </c>
      <c r="BH19" s="72"/>
      <c r="BI19" s="76" t="str">
        <f>'Dropdown Contents'!Q18</f>
        <v xml:space="preserve"> </v>
      </c>
      <c r="BJ19" s="72"/>
      <c r="BK19" s="76" t="str">
        <f>'Dropdown Contents'!S18</f>
        <v xml:space="preserve"> </v>
      </c>
    </row>
    <row r="20" spans="1:63" x14ac:dyDescent="0.25">
      <c r="A20" s="139"/>
      <c r="B20" s="145"/>
      <c r="C20" s="57" t="s">
        <v>20</v>
      </c>
      <c r="D20" s="110"/>
      <c r="G20" s="63"/>
      <c r="BA20" s="76" t="str">
        <f>'Dropdown Contents'!I19</f>
        <v xml:space="preserve"> </v>
      </c>
      <c r="BC20" s="76" t="str">
        <f>'Dropdown Contents'!K19</f>
        <v xml:space="preserve"> </v>
      </c>
      <c r="BD20" s="72"/>
      <c r="BE20" s="76" t="str">
        <f>'Dropdown Contents'!M19</f>
        <v xml:space="preserve"> </v>
      </c>
      <c r="BF20" s="72"/>
      <c r="BG20" s="76" t="str">
        <f>'Dropdown Contents'!O19</f>
        <v xml:space="preserve"> </v>
      </c>
      <c r="BH20" s="72"/>
      <c r="BI20" s="76" t="str">
        <f>'Dropdown Contents'!Q19</f>
        <v xml:space="preserve"> </v>
      </c>
      <c r="BJ20" s="72"/>
      <c r="BK20" s="76" t="str">
        <f>'Dropdown Contents'!S19</f>
        <v xml:space="preserve"> </v>
      </c>
    </row>
    <row r="21" spans="1:63" x14ac:dyDescent="0.25">
      <c r="A21" s="139"/>
      <c r="B21" s="145"/>
      <c r="C21" s="57" t="s">
        <v>21</v>
      </c>
      <c r="D21" s="110"/>
      <c r="G21" s="130"/>
      <c r="BA21" s="71" t="s">
        <v>160</v>
      </c>
      <c r="BD21" s="72"/>
      <c r="BE21" s="72"/>
      <c r="BF21" s="72"/>
      <c r="BG21" s="72"/>
      <c r="BH21" s="72"/>
      <c r="BI21" s="72"/>
      <c r="BJ21" s="72"/>
      <c r="BK21" s="72"/>
    </row>
    <row r="22" spans="1:63" x14ac:dyDescent="0.25">
      <c r="A22" s="139"/>
      <c r="B22" s="145"/>
      <c r="C22" s="57" t="s">
        <v>28</v>
      </c>
      <c r="D22" s="110"/>
      <c r="G22" s="63"/>
      <c r="BC22" s="77">
        <v>41834</v>
      </c>
      <c r="BD22" s="72"/>
      <c r="BE22" s="72"/>
      <c r="BF22" s="72"/>
      <c r="BG22" s="72"/>
      <c r="BH22" s="72"/>
      <c r="BI22" s="72"/>
      <c r="BJ22" s="72"/>
      <c r="BK22" s="72"/>
    </row>
    <row r="23" spans="1:63" x14ac:dyDescent="0.25">
      <c r="A23" s="139"/>
      <c r="B23" s="145"/>
      <c r="C23" s="57" t="s">
        <v>22</v>
      </c>
      <c r="D23" s="110"/>
      <c r="G23" s="63"/>
      <c r="BD23" s="72"/>
      <c r="BE23" s="72"/>
      <c r="BF23" s="72"/>
      <c r="BG23" s="72"/>
      <c r="BH23" s="72"/>
      <c r="BI23" s="72"/>
      <c r="BJ23" s="72"/>
      <c r="BK23" s="72"/>
    </row>
    <row r="24" spans="1:63" x14ac:dyDescent="0.25">
      <c r="A24" s="139"/>
      <c r="B24" s="145"/>
      <c r="C24" s="57" t="s">
        <v>23</v>
      </c>
      <c r="D24" s="110"/>
      <c r="G24" s="63"/>
      <c r="BD24" s="72"/>
      <c r="BE24" s="72"/>
      <c r="BF24" s="72"/>
      <c r="BG24" s="72"/>
      <c r="BH24" s="72"/>
      <c r="BI24" s="72"/>
      <c r="BJ24" s="72"/>
      <c r="BK24" s="72"/>
    </row>
    <row r="25" spans="1:63" x14ac:dyDescent="0.25">
      <c r="A25" s="139"/>
      <c r="B25" s="145"/>
      <c r="C25" s="57" t="s">
        <v>24</v>
      </c>
      <c r="D25" s="110"/>
      <c r="G25" s="63"/>
      <c r="BD25" s="72"/>
      <c r="BE25" s="72"/>
      <c r="BF25" s="72"/>
      <c r="BG25" s="72"/>
      <c r="BH25" s="72"/>
      <c r="BI25" s="72"/>
      <c r="BJ25" s="72"/>
      <c r="BK25" s="72"/>
    </row>
    <row r="26" spans="1:63" x14ac:dyDescent="0.25">
      <c r="A26" s="139"/>
      <c r="B26" s="145"/>
      <c r="C26" s="57" t="s">
        <v>17</v>
      </c>
      <c r="D26" s="110"/>
      <c r="G26" s="63"/>
      <c r="BD26" s="72"/>
      <c r="BE26" s="72"/>
      <c r="BF26" s="72"/>
      <c r="BG26" s="72"/>
      <c r="BH26" s="72"/>
      <c r="BI26" s="72"/>
      <c r="BJ26" s="72"/>
      <c r="BK26" s="72"/>
    </row>
    <row r="27" spans="1:63" x14ac:dyDescent="0.25">
      <c r="A27" s="139"/>
      <c r="B27" s="145"/>
      <c r="C27" s="57" t="s">
        <v>18</v>
      </c>
      <c r="D27" s="110"/>
      <c r="G27" s="63"/>
      <c r="BD27" s="72"/>
      <c r="BE27" s="72"/>
      <c r="BF27" s="72"/>
      <c r="BG27" s="72"/>
      <c r="BH27" s="72"/>
      <c r="BI27" s="72"/>
      <c r="BJ27" s="72"/>
      <c r="BK27" s="72"/>
    </row>
    <row r="28" spans="1:63" x14ac:dyDescent="0.25">
      <c r="A28" s="140"/>
      <c r="B28" s="145"/>
      <c r="C28" s="57" t="s">
        <v>6</v>
      </c>
      <c r="D28" s="110"/>
      <c r="G28" s="63"/>
      <c r="BD28" s="72"/>
      <c r="BE28" s="72"/>
      <c r="BF28" s="72"/>
      <c r="BG28" s="72"/>
      <c r="BH28" s="72"/>
      <c r="BI28" s="72"/>
      <c r="BJ28" s="72"/>
      <c r="BK28" s="72"/>
    </row>
    <row r="29" spans="1:63" x14ac:dyDescent="0.25">
      <c r="A29" s="55" t="s">
        <v>168</v>
      </c>
      <c r="B29" s="133" t="s">
        <v>0</v>
      </c>
      <c r="C29" s="112" t="s">
        <v>79</v>
      </c>
      <c r="D29" s="113">
        <f>SUM(D18:D28)</f>
        <v>0</v>
      </c>
      <c r="G29" s="63"/>
      <c r="BD29" s="72"/>
      <c r="BE29" s="72"/>
      <c r="BF29" s="72"/>
      <c r="BG29" s="72"/>
      <c r="BH29" s="72"/>
      <c r="BI29" s="72"/>
      <c r="BJ29" s="72"/>
      <c r="BK29" s="72"/>
    </row>
    <row r="30" spans="1:63" ht="15.75" customHeight="1" x14ac:dyDescent="0.25">
      <c r="A30" s="138">
        <v>11</v>
      </c>
      <c r="B30" s="141" t="s">
        <v>217</v>
      </c>
      <c r="C30" s="57" t="s">
        <v>88</v>
      </c>
      <c r="D30" s="62"/>
      <c r="G30" s="63" t="str">
        <f>IF(D30="", "Q11. Choose key partners in development/implementation from pull-down list.","")</f>
        <v>Q11. Choose key partners in development/implementation from pull-down list.</v>
      </c>
      <c r="BD30" s="72"/>
      <c r="BE30" s="72"/>
      <c r="BF30" s="72"/>
      <c r="BG30" s="72"/>
      <c r="BH30" s="72"/>
      <c r="BI30" s="72"/>
      <c r="BJ30" s="72"/>
      <c r="BK30" s="72"/>
    </row>
    <row r="31" spans="1:63" x14ac:dyDescent="0.25">
      <c r="A31" s="139"/>
      <c r="B31" s="142"/>
      <c r="C31" s="57" t="s">
        <v>89</v>
      </c>
      <c r="D31" s="62"/>
      <c r="G31" s="63"/>
      <c r="BD31" s="72"/>
      <c r="BE31" s="72"/>
      <c r="BF31" s="72"/>
      <c r="BG31" s="72"/>
      <c r="BH31" s="72"/>
      <c r="BI31" s="72"/>
      <c r="BJ31" s="72"/>
      <c r="BK31" s="72"/>
    </row>
    <row r="32" spans="1:63" x14ac:dyDescent="0.25">
      <c r="A32" s="139"/>
      <c r="B32" s="142"/>
      <c r="C32" s="57" t="s">
        <v>89</v>
      </c>
      <c r="D32" s="62"/>
      <c r="G32" s="63"/>
      <c r="BD32" s="72"/>
      <c r="BE32" s="72"/>
      <c r="BF32" s="72"/>
      <c r="BG32" s="72"/>
      <c r="BH32" s="72"/>
      <c r="BI32" s="72"/>
      <c r="BJ32" s="72"/>
      <c r="BK32" s="72"/>
    </row>
    <row r="33" spans="1:65" x14ac:dyDescent="0.25">
      <c r="A33" s="140"/>
      <c r="B33" s="143"/>
      <c r="C33" s="57" t="s">
        <v>170</v>
      </c>
      <c r="D33" s="78"/>
      <c r="G33" s="63"/>
    </row>
    <row r="34" spans="1:65" x14ac:dyDescent="0.25">
      <c r="A34" s="138">
        <v>12</v>
      </c>
      <c r="B34" s="141" t="s">
        <v>218</v>
      </c>
      <c r="C34" s="57" t="s">
        <v>88</v>
      </c>
      <c r="D34" s="62"/>
      <c r="G34" s="63" t="str">
        <f>IF(D34="", "Q12. Choose links to infrastructure/initiatives from pull-down list.","")</f>
        <v>Q12. Choose links to infrastructure/initiatives from pull-down list.</v>
      </c>
    </row>
    <row r="35" spans="1:65" x14ac:dyDescent="0.25">
      <c r="A35" s="139"/>
      <c r="B35" s="142"/>
      <c r="C35" s="57" t="s">
        <v>89</v>
      </c>
      <c r="D35" s="62"/>
      <c r="G35" s="63"/>
    </row>
    <row r="36" spans="1:65" x14ac:dyDescent="0.25">
      <c r="A36" s="139"/>
      <c r="B36" s="142"/>
      <c r="C36" s="57" t="s">
        <v>89</v>
      </c>
      <c r="D36" s="62"/>
      <c r="G36" s="63"/>
    </row>
    <row r="37" spans="1:65" ht="31.5" x14ac:dyDescent="0.25">
      <c r="A37" s="140"/>
      <c r="B37" s="143"/>
      <c r="C37" s="57" t="s">
        <v>216</v>
      </c>
      <c r="D37" s="78"/>
      <c r="G37" s="63"/>
    </row>
    <row r="38" spans="1:65" s="27" customFormat="1" ht="36.75" customHeight="1" x14ac:dyDescent="0.25">
      <c r="A38" s="138">
        <v>13</v>
      </c>
      <c r="B38" s="141" t="s">
        <v>210</v>
      </c>
      <c r="C38" s="67" t="s">
        <v>133</v>
      </c>
      <c r="D38" s="135"/>
      <c r="G38" s="131" t="str">
        <f>IF(D38="", "Q13. At least one metric series must be completed.","")</f>
        <v>Q13. At least one metric series must be completed.</v>
      </c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125"/>
      <c r="BM38" s="124"/>
    </row>
    <row r="39" spans="1:65" s="27" customFormat="1" ht="36.75" customHeight="1" x14ac:dyDescent="0.25">
      <c r="A39" s="139"/>
      <c r="B39" s="142"/>
      <c r="C39" s="67" t="s">
        <v>134</v>
      </c>
      <c r="D39" s="135"/>
      <c r="G39" s="131" t="str">
        <f>IF(D39="", "Q13. At least one metric series must be completed.","")</f>
        <v>Q13. At least one metric series must be completed.</v>
      </c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125"/>
      <c r="BM39" s="124"/>
    </row>
    <row r="40" spans="1:65" s="27" customFormat="1" ht="32.25" customHeight="1" x14ac:dyDescent="0.25">
      <c r="A40" s="139"/>
      <c r="B40" s="142"/>
      <c r="C40" s="27" t="s">
        <v>202</v>
      </c>
      <c r="D40" s="135"/>
      <c r="G40" s="131" t="str">
        <f>IF(D40="", "Q13. At least one metric series must be completed.","")</f>
        <v>Q13. At least one metric series must be completed.</v>
      </c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125"/>
      <c r="BM40" s="124"/>
    </row>
    <row r="41" spans="1:65" s="27" customFormat="1" ht="33.75" customHeight="1" x14ac:dyDescent="0.25">
      <c r="A41" s="139"/>
      <c r="B41" s="142"/>
      <c r="C41" s="88" t="s">
        <v>162</v>
      </c>
      <c r="D41" s="135"/>
      <c r="G41" s="131" t="str">
        <f>IF(D41="", "Q13. At least one metric series must be completed.","")</f>
        <v>Q13. At least one metric series must be completed.</v>
      </c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125"/>
      <c r="BM41" s="124"/>
    </row>
    <row r="42" spans="1:65" s="27" customFormat="1" ht="33.75" customHeight="1" x14ac:dyDescent="0.25">
      <c r="A42" s="139"/>
      <c r="B42" s="142"/>
      <c r="C42" s="88" t="s">
        <v>203</v>
      </c>
      <c r="D42" s="135"/>
      <c r="G42" s="131" t="str">
        <f t="shared" ref="G42:G43" si="0">IF(D42="", "Q13. At least one metric series must be completed.","")</f>
        <v>Q13. At least one metric series must be completed.</v>
      </c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125"/>
      <c r="BM42" s="124"/>
    </row>
    <row r="43" spans="1:65" s="27" customFormat="1" ht="33.75" customHeight="1" x14ac:dyDescent="0.25">
      <c r="A43" s="139"/>
      <c r="B43" s="142"/>
      <c r="C43" s="88" t="s">
        <v>204</v>
      </c>
      <c r="D43" s="135"/>
      <c r="G43" s="131" t="str">
        <f t="shared" si="0"/>
        <v>Q13. At least one metric series must be completed.</v>
      </c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125"/>
      <c r="BM43" s="124"/>
    </row>
    <row r="44" spans="1:65" s="27" customFormat="1" ht="32.25" customHeight="1" x14ac:dyDescent="0.25">
      <c r="A44" s="140"/>
      <c r="B44" s="143"/>
      <c r="C44" s="88" t="s">
        <v>135</v>
      </c>
      <c r="D44" s="135"/>
      <c r="G44" s="131" t="str">
        <f>IF(D44="", "Q13. At least one metric series must be completed.","")</f>
        <v>Q13. At least one metric series must be completed.</v>
      </c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125"/>
      <c r="BM44" s="124"/>
    </row>
    <row r="45" spans="1:65" s="27" customFormat="1" ht="30.75" customHeight="1" x14ac:dyDescent="0.25">
      <c r="A45" s="138" t="s">
        <v>169</v>
      </c>
      <c r="B45" s="141" t="s">
        <v>211</v>
      </c>
      <c r="C45" s="67" t="s">
        <v>133</v>
      </c>
      <c r="D45" s="135"/>
      <c r="G45" s="131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125"/>
      <c r="BM45" s="124"/>
    </row>
    <row r="46" spans="1:65" s="27" customFormat="1" ht="36.75" customHeight="1" x14ac:dyDescent="0.25">
      <c r="A46" s="139"/>
      <c r="B46" s="142"/>
      <c r="C46" s="67" t="s">
        <v>134</v>
      </c>
      <c r="D46" s="135"/>
      <c r="G46" s="131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L46" s="125"/>
      <c r="BM46" s="124"/>
    </row>
    <row r="47" spans="1:65" s="27" customFormat="1" ht="32.25" customHeight="1" x14ac:dyDescent="0.25">
      <c r="A47" s="139"/>
      <c r="B47" s="142"/>
      <c r="C47" s="27" t="s">
        <v>202</v>
      </c>
      <c r="D47" s="135"/>
      <c r="G47" s="131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125"/>
      <c r="BM47" s="124"/>
    </row>
    <row r="48" spans="1:65" s="27" customFormat="1" ht="33.75" customHeight="1" x14ac:dyDescent="0.25">
      <c r="A48" s="139"/>
      <c r="B48" s="142"/>
      <c r="C48" s="88" t="s">
        <v>162</v>
      </c>
      <c r="D48" s="135"/>
      <c r="G48" s="131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125"/>
      <c r="BM48" s="124"/>
    </row>
    <row r="49" spans="1:65" s="27" customFormat="1" ht="33.75" customHeight="1" x14ac:dyDescent="0.25">
      <c r="A49" s="139"/>
      <c r="B49" s="142"/>
      <c r="C49" s="88" t="s">
        <v>203</v>
      </c>
      <c r="D49" s="135"/>
      <c r="G49" s="131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125"/>
      <c r="BM49" s="124"/>
    </row>
    <row r="50" spans="1:65" s="27" customFormat="1" ht="33.75" customHeight="1" x14ac:dyDescent="0.25">
      <c r="A50" s="139"/>
      <c r="B50" s="142"/>
      <c r="C50" s="88" t="s">
        <v>204</v>
      </c>
      <c r="D50" s="135"/>
      <c r="G50" s="131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125"/>
      <c r="BM50" s="124"/>
    </row>
    <row r="51" spans="1:65" s="27" customFormat="1" ht="32.25" customHeight="1" x14ac:dyDescent="0.25">
      <c r="A51" s="140"/>
      <c r="B51" s="143"/>
      <c r="C51" s="88" t="s">
        <v>135</v>
      </c>
      <c r="D51" s="135"/>
      <c r="G51" s="131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125"/>
      <c r="BM51" s="124"/>
    </row>
    <row r="52" spans="1:65" ht="15.75" customHeight="1" x14ac:dyDescent="0.25">
      <c r="A52" s="138">
        <v>14</v>
      </c>
      <c r="B52" s="141" t="s">
        <v>200</v>
      </c>
      <c r="C52" s="149" t="s">
        <v>70</v>
      </c>
      <c r="D52" s="62"/>
      <c r="G52" s="63" t="str">
        <f>IF(D52="", "Q14. Choose key metrics impacted by the investment from pull-down list.","")</f>
        <v>Q14. Choose key metrics impacted by the investment from pull-down list.</v>
      </c>
    </row>
    <row r="53" spans="1:65" x14ac:dyDescent="0.25">
      <c r="A53" s="139"/>
      <c r="B53" s="142"/>
      <c r="C53" s="150"/>
      <c r="D53" s="62"/>
      <c r="G53" s="92"/>
      <c r="AZ53" s="72"/>
      <c r="BA53" s="72"/>
      <c r="BB53" s="72"/>
      <c r="BC53" s="72"/>
      <c r="BD53" s="72"/>
      <c r="BE53" s="72"/>
      <c r="BF53" s="72"/>
      <c r="BG53" s="72"/>
      <c r="BH53" s="72"/>
      <c r="BI53" s="72"/>
      <c r="BJ53" s="72"/>
      <c r="BK53" s="72"/>
    </row>
    <row r="54" spans="1:65" x14ac:dyDescent="0.25">
      <c r="A54" s="139"/>
      <c r="B54" s="142"/>
      <c r="C54" s="150"/>
      <c r="D54" s="62"/>
      <c r="G54" s="92"/>
      <c r="AZ54" s="72"/>
      <c r="BA54" s="72"/>
      <c r="BB54" s="72"/>
      <c r="BC54" s="72"/>
      <c r="BD54" s="72"/>
      <c r="BE54" s="72"/>
      <c r="BF54" s="72"/>
      <c r="BG54" s="72"/>
      <c r="BH54" s="72"/>
      <c r="BI54" s="72"/>
      <c r="BJ54" s="72"/>
      <c r="BK54" s="72"/>
    </row>
    <row r="55" spans="1:65" x14ac:dyDescent="0.25">
      <c r="A55" s="139"/>
      <c r="B55" s="142"/>
      <c r="C55" s="150"/>
      <c r="D55" s="62"/>
      <c r="G55" s="92"/>
      <c r="AZ55" s="72"/>
      <c r="BA55" s="72"/>
      <c r="BB55" s="72"/>
      <c r="BC55" s="72"/>
      <c r="BD55" s="72"/>
      <c r="BE55" s="72"/>
      <c r="BF55" s="72"/>
      <c r="BG55" s="72"/>
      <c r="BH55" s="72"/>
      <c r="BI55" s="72"/>
      <c r="BJ55" s="72"/>
      <c r="BK55" s="72"/>
    </row>
    <row r="56" spans="1:65" x14ac:dyDescent="0.25">
      <c r="A56" s="139"/>
      <c r="B56" s="142"/>
      <c r="C56" s="150"/>
      <c r="D56" s="62"/>
      <c r="G56" s="9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72"/>
      <c r="BK56" s="72"/>
    </row>
    <row r="57" spans="1:65" x14ac:dyDescent="0.25">
      <c r="A57" s="139"/>
      <c r="B57" s="142"/>
      <c r="C57" s="150"/>
      <c r="D57" s="62"/>
      <c r="G57" s="9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72"/>
      <c r="BK57" s="72"/>
    </row>
    <row r="58" spans="1:65" x14ac:dyDescent="0.25">
      <c r="A58" s="139"/>
      <c r="B58" s="142"/>
      <c r="C58" s="151"/>
      <c r="D58" s="62"/>
      <c r="G58" s="92"/>
      <c r="AZ58" s="72"/>
      <c r="BA58" s="72"/>
      <c r="BB58" s="72"/>
      <c r="BC58" s="72"/>
      <c r="BD58" s="72"/>
      <c r="BE58" s="72"/>
      <c r="BF58" s="72"/>
      <c r="BG58" s="72"/>
      <c r="BH58" s="72"/>
      <c r="BI58" s="72"/>
      <c r="BJ58" s="72"/>
      <c r="BK58" s="72"/>
    </row>
    <row r="59" spans="1:65" ht="47.25" x14ac:dyDescent="0.25">
      <c r="A59" s="140"/>
      <c r="B59" s="143"/>
      <c r="C59" s="57" t="s">
        <v>199</v>
      </c>
      <c r="D59" s="78"/>
      <c r="G59" s="92"/>
      <c r="AZ59" s="72"/>
      <c r="BA59" s="72"/>
      <c r="BB59" s="72"/>
      <c r="BC59" s="72"/>
      <c r="BD59" s="72"/>
      <c r="BE59" s="72"/>
      <c r="BF59" s="72"/>
      <c r="BG59" s="72"/>
      <c r="BH59" s="72"/>
      <c r="BI59" s="72"/>
      <c r="BJ59" s="72"/>
      <c r="BK59" s="72"/>
    </row>
    <row r="60" spans="1:65" ht="31.5" x14ac:dyDescent="0.25">
      <c r="A60" s="95">
        <v>15</v>
      </c>
      <c r="B60" s="96" t="s">
        <v>186</v>
      </c>
      <c r="C60" s="94" t="s">
        <v>222</v>
      </c>
      <c r="D60" s="97"/>
      <c r="G60" s="92" t="str">
        <f>IF(D60&amp;D63="", "Q15. Please calculate the estimated ROI for this investment, using the ROI calculation formula in the Instructions.","")</f>
        <v>Q15. Please calculate the estimated ROI for this investment, using the ROI calculation formula in the Instructions.</v>
      </c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2"/>
      <c r="BK60" s="72"/>
    </row>
    <row r="61" spans="1:65" x14ac:dyDescent="0.25">
      <c r="A61" s="95"/>
      <c r="B61" s="96"/>
      <c r="C61" s="94" t="s">
        <v>223</v>
      </c>
      <c r="D61" s="97"/>
      <c r="G61" s="9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2"/>
      <c r="BK61" s="72"/>
    </row>
    <row r="62" spans="1:65" x14ac:dyDescent="0.25">
      <c r="A62" s="95"/>
      <c r="B62" s="96"/>
      <c r="C62" s="94" t="s">
        <v>224</v>
      </c>
      <c r="D62" s="97"/>
      <c r="G62" s="92"/>
      <c r="AZ62" s="72"/>
      <c r="BA62" s="72"/>
      <c r="BB62" s="72"/>
      <c r="BC62" s="72"/>
      <c r="BD62" s="72"/>
      <c r="BE62" s="72"/>
      <c r="BF62" s="72"/>
      <c r="BG62" s="72"/>
      <c r="BH62" s="72"/>
      <c r="BI62" s="72"/>
      <c r="BJ62" s="72"/>
      <c r="BK62" s="72"/>
    </row>
    <row r="63" spans="1:65" x14ac:dyDescent="0.25">
      <c r="A63" s="95" t="s">
        <v>226</v>
      </c>
      <c r="B63" s="96"/>
      <c r="C63" s="94" t="s">
        <v>225</v>
      </c>
      <c r="D63" s="97"/>
      <c r="G63" s="92" t="str">
        <f>IF(D60&amp;D61&amp;D62&amp;D63="", "Q15a. Please explain why ROI cannot be calculated for this investment.","")</f>
        <v>Q15a. Please explain why ROI cannot be calculated for this investment.</v>
      </c>
      <c r="AZ63" s="72"/>
      <c r="BA63" s="72"/>
      <c r="BB63" s="72"/>
      <c r="BC63" s="72"/>
      <c r="BD63" s="72"/>
      <c r="BE63" s="72"/>
      <c r="BF63" s="72"/>
      <c r="BG63" s="72"/>
      <c r="BH63" s="72"/>
      <c r="BI63" s="72"/>
      <c r="BJ63" s="72"/>
      <c r="BK63" s="72"/>
    </row>
    <row r="64" spans="1:65" ht="31.5" x14ac:dyDescent="0.25">
      <c r="A64" s="95">
        <v>16</v>
      </c>
      <c r="B64" s="96" t="s">
        <v>228</v>
      </c>
      <c r="C64" s="94" t="s">
        <v>227</v>
      </c>
      <c r="D64" s="62"/>
      <c r="G64" s="92" t="str">
        <f>IF(D64="", "Q16. Please indicate likely impact on Non-Hospital Service Costs.","")</f>
        <v>Q16. Please indicate likely impact on Non-Hospital Service Costs.</v>
      </c>
    </row>
    <row r="65" spans="1:63" ht="31.5" x14ac:dyDescent="0.25">
      <c r="A65" s="95">
        <v>17</v>
      </c>
      <c r="B65" s="96" t="s">
        <v>187</v>
      </c>
      <c r="C65" s="94" t="s">
        <v>188</v>
      </c>
      <c r="D65" s="58"/>
      <c r="G65" s="92"/>
      <c r="AZ65" s="72"/>
      <c r="BA65" s="72"/>
      <c r="BB65" s="72"/>
      <c r="BC65" s="72"/>
      <c r="BD65" s="72"/>
      <c r="BE65" s="72"/>
      <c r="BF65" s="72"/>
      <c r="BG65" s="72"/>
      <c r="BH65" s="72"/>
      <c r="BI65" s="72"/>
      <c r="BJ65" s="72"/>
      <c r="BK65" s="72"/>
    </row>
    <row r="69" spans="1:63" x14ac:dyDescent="0.25">
      <c r="G69" s="26"/>
      <c r="AZ69" s="72"/>
      <c r="BA69" s="72"/>
      <c r="BB69" s="72"/>
      <c r="BC69" s="72"/>
      <c r="BD69" s="72"/>
      <c r="BE69" s="72"/>
      <c r="BF69" s="72"/>
      <c r="BG69" s="72"/>
      <c r="BH69" s="72"/>
      <c r="BI69" s="72"/>
      <c r="BJ69" s="72"/>
      <c r="BK69" s="72"/>
    </row>
  </sheetData>
  <sheetProtection algorithmName="SHA-512" hashValue="bNXlw+sKjaFMvZfDw4OwgQLczyCdCX58gvnVO+6uZoHYU0Le6pOL5tu5h3M8Rk9KvC4igdou+VCYUllfu8XT+w==" saltValue="XvyogK/qWwvLX0oEW32fLg==" spinCount="100000" sheet="1" objects="1" scenarios="1" selectLockedCells="1"/>
  <mergeCells count="18">
    <mergeCell ref="A18:A28"/>
    <mergeCell ref="B18:B28"/>
    <mergeCell ref="F1:G1"/>
    <mergeCell ref="A7:A9"/>
    <mergeCell ref="B7:B9"/>
    <mergeCell ref="A11:A13"/>
    <mergeCell ref="B11:B13"/>
    <mergeCell ref="A30:A33"/>
    <mergeCell ref="B30:B33"/>
    <mergeCell ref="A34:A37"/>
    <mergeCell ref="B34:B37"/>
    <mergeCell ref="A38:A44"/>
    <mergeCell ref="B38:B44"/>
    <mergeCell ref="A45:A51"/>
    <mergeCell ref="B45:B51"/>
    <mergeCell ref="A52:A59"/>
    <mergeCell ref="B52:B59"/>
    <mergeCell ref="C52:C58"/>
  </mergeCells>
  <conditionalFormatting sqref="D5:D6">
    <cfRule type="cellIs" dxfId="262" priority="26" operator="equal">
      <formula>0</formula>
    </cfRule>
  </conditionalFormatting>
  <conditionalFormatting sqref="D14">
    <cfRule type="containsBlanks" dxfId="261" priority="24">
      <formula>LEN(TRIM(D14))=0</formula>
    </cfRule>
  </conditionalFormatting>
  <conditionalFormatting sqref="D52">
    <cfRule type="containsBlanks" dxfId="260" priority="22">
      <formula>LEN(TRIM(D52))=0</formula>
    </cfRule>
  </conditionalFormatting>
  <conditionalFormatting sqref="D11:D13">
    <cfRule type="containsBlanks" dxfId="259" priority="25">
      <formula>LEN(TRIM(D11))=0</formula>
    </cfRule>
  </conditionalFormatting>
  <conditionalFormatting sqref="D15 D65">
    <cfRule type="containsBlanks" dxfId="258" priority="23">
      <formula>LEN(TRIM(D15))=0</formula>
    </cfRule>
  </conditionalFormatting>
  <conditionalFormatting sqref="D17">
    <cfRule type="containsBlanks" dxfId="257" priority="21">
      <formula>LEN(TRIM(D17))=0</formula>
    </cfRule>
  </conditionalFormatting>
  <conditionalFormatting sqref="D18:D28">
    <cfRule type="containsBlanks" dxfId="256" priority="20">
      <formula>LEN(TRIM(D18))=0</formula>
    </cfRule>
  </conditionalFormatting>
  <conditionalFormatting sqref="D16">
    <cfRule type="cellIs" dxfId="255" priority="14" stopIfTrue="1" operator="greaterThan">
      <formula>$D$15</formula>
    </cfRule>
    <cfRule type="containsBlanks" dxfId="254" priority="19">
      <formula>LEN(TRIM(D16))=0</formula>
    </cfRule>
  </conditionalFormatting>
  <conditionalFormatting sqref="D3">
    <cfRule type="containsBlanks" dxfId="253" priority="18">
      <formula>LEN(TRIM(D3))=0</formula>
    </cfRule>
  </conditionalFormatting>
  <conditionalFormatting sqref="D7:D9">
    <cfRule type="containsBlanks" dxfId="252" priority="17">
      <formula>LEN(TRIM(D7))=0</formula>
    </cfRule>
  </conditionalFormatting>
  <conditionalFormatting sqref="F1">
    <cfRule type="cellIs" dxfId="251" priority="16" operator="equal">
      <formula>"You still have questions to answer. See below."</formula>
    </cfRule>
  </conditionalFormatting>
  <conditionalFormatting sqref="D59">
    <cfRule type="containsBlanks" dxfId="250" priority="13">
      <formula>LEN(TRIM(D59))=0</formula>
    </cfRule>
  </conditionalFormatting>
  <conditionalFormatting sqref="D30">
    <cfRule type="containsBlanks" dxfId="249" priority="12">
      <formula>LEN(TRIM(D30))=0</formula>
    </cfRule>
  </conditionalFormatting>
  <conditionalFormatting sqref="D33">
    <cfRule type="containsBlanks" dxfId="248" priority="11">
      <formula>LEN(TRIM(D33))=0</formula>
    </cfRule>
  </conditionalFormatting>
  <conditionalFormatting sqref="D34">
    <cfRule type="containsBlanks" dxfId="247" priority="10">
      <formula>LEN(TRIM(D34))=0</formula>
    </cfRule>
  </conditionalFormatting>
  <conditionalFormatting sqref="D37">
    <cfRule type="containsBlanks" dxfId="246" priority="9">
      <formula>LEN(TRIM(D37))=0</formula>
    </cfRule>
  </conditionalFormatting>
  <conditionalFormatting sqref="D38:D44">
    <cfRule type="containsBlanks" dxfId="245" priority="8">
      <formula>LEN(TRIM(D38))=0</formula>
    </cfRule>
  </conditionalFormatting>
  <conditionalFormatting sqref="D45:D51">
    <cfRule type="containsBlanks" dxfId="244" priority="7">
      <formula>LEN(TRIM(D45))=0</formula>
    </cfRule>
  </conditionalFormatting>
  <conditionalFormatting sqref="D4">
    <cfRule type="cellIs" dxfId="243" priority="6" operator="equal">
      <formula>0</formula>
    </cfRule>
  </conditionalFormatting>
  <conditionalFormatting sqref="D31:D32">
    <cfRule type="containsBlanks" dxfId="242" priority="5">
      <formula>LEN(TRIM(D31))=0</formula>
    </cfRule>
  </conditionalFormatting>
  <conditionalFormatting sqref="D35:D36">
    <cfRule type="containsBlanks" dxfId="241" priority="4">
      <formula>LEN(TRIM(D35))=0</formula>
    </cfRule>
  </conditionalFormatting>
  <conditionalFormatting sqref="D53:D58">
    <cfRule type="containsBlanks" dxfId="240" priority="3">
      <formula>LEN(TRIM(D53))=0</formula>
    </cfRule>
  </conditionalFormatting>
  <conditionalFormatting sqref="D64">
    <cfRule type="containsBlanks" dxfId="239" priority="2">
      <formula>LEN(TRIM(D64))=0</formula>
    </cfRule>
  </conditionalFormatting>
  <conditionalFormatting sqref="D10">
    <cfRule type="containsBlanks" dxfId="238" priority="1">
      <formula>LEN(TRIM(D10))=0</formula>
    </cfRule>
  </conditionalFormatting>
  <dataValidations count="9">
    <dataValidation type="list" allowBlank="1" showInputMessage="1" showErrorMessage="1" sqref="D64">
      <formula1>$BM$4:$BM$7</formula1>
    </dataValidation>
    <dataValidation type="list" allowBlank="1" showInputMessage="1" showErrorMessage="1" sqref="D52:D58">
      <formula1>$BK$5:$BK$20</formula1>
    </dataValidation>
    <dataValidation type="list" allowBlank="1" showInputMessage="1" showErrorMessage="1" sqref="D34:D36">
      <formula1>$BI$5:$BI$20</formula1>
    </dataValidation>
    <dataValidation type="list" allowBlank="1" showInputMessage="1" showErrorMessage="1" sqref="D30:D32">
      <formula1>$BG$5:$BG$20</formula1>
    </dataValidation>
    <dataValidation type="list" allowBlank="1" showInputMessage="1" showErrorMessage="1" errorTitle="Target Patient Population" error="Select up to 3 categories if more than 1 category applies.  Rate in order of importance, with 1 being the most relevant and 3 the least." sqref="D11:D13">
      <formula1>$BC$5:$BC$20</formula1>
    </dataValidation>
    <dataValidation type="list" errorStyle="information" allowBlank="1" showInputMessage="1" errorTitle="Investment Category" error="Select the best category match for this investment. " sqref="D7:D9">
      <formula1>$BA$5:$BA$20</formula1>
    </dataValidation>
    <dataValidation type="list" allowBlank="1" showInputMessage="1" showErrorMessage="1" errorTitle="Target Payers" error="Select the category which best applies." sqref="D14">
      <formula1>$BE$5:$BE$20</formula1>
    </dataValidation>
    <dataValidation type="date" errorStyle="information" operator="greaterThan" allowBlank="1" showInputMessage="1" showErrorMessage="1" errorTitle="Start Date Too Early" error="The start date you have entered is before FY14. " sqref="D17">
      <formula1>41820</formula1>
    </dataValidation>
    <dataValidation type="whole" operator="lessThan" allowBlank="1" showInputMessage="1" showErrorMessage="1" errorTitle="Total Costs" error="Total costs are included in total expenses." sqref="D16">
      <formula1>D15</formula1>
    </dataValidation>
  </dataValidations>
  <pageMargins left="0.25" right="0.25" top="1" bottom="0.5" header="0.3" footer="0.3"/>
  <pageSetup scale="68" fitToHeight="0" orientation="portrait" horizontalDpi="4294967293" r:id="rId1"/>
  <headerFooter>
    <oddHeader>&amp;L&amp;G&amp;C&amp;"-,Bold Italic"&amp;20HSCRC Investment Report</oddHeader>
    <oddFooter>&amp;L&amp;D &amp;T&amp;CPage &amp;P&amp;R&amp;F</oddFooter>
  </headerFooter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" operator="containsText" id="{BEC676A0-9479-482B-BC3C-04954895FFEF}">
            <xm:f>NOT(ISERROR(SEARCH("Congratulations, You are done!",F1)))</xm:f>
            <xm:f>"Congratulations, You are done!"</xm:f>
            <x14:dxf>
              <font>
                <b/>
                <i val="0"/>
                <color theme="0"/>
              </font>
              <fill>
                <patternFill>
                  <bgColor rgb="FF00B050"/>
                </patternFill>
              </fill>
            </x14:dxf>
          </x14:cfRule>
          <xm:sqref>F1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69"/>
  <sheetViews>
    <sheetView zoomScale="90" zoomScaleNormal="90" workbookViewId="0">
      <pane xSplit="2" ySplit="1" topLeftCell="C44" activePane="bottomRight" state="frozen"/>
      <selection pane="topRight" activeCell="C1" sqref="C1"/>
      <selection pane="bottomLeft" activeCell="A2" sqref="A2"/>
      <selection pane="bottomRight" activeCell="D1" sqref="D1"/>
    </sheetView>
  </sheetViews>
  <sheetFormatPr defaultColWidth="9.140625" defaultRowHeight="15.75" x14ac:dyDescent="0.25"/>
  <cols>
    <col min="1" max="1" width="4.42578125" style="68" bestFit="1" customWidth="1"/>
    <col min="2" max="2" width="37.85546875" style="59" customWidth="1"/>
    <col min="3" max="3" width="57.7109375" style="63" customWidth="1"/>
    <col min="4" max="4" width="49.28515625" style="69" customWidth="1"/>
    <col min="5" max="5" width="5.140625" style="26" customWidth="1"/>
    <col min="6" max="6" width="4.7109375" style="26" customWidth="1"/>
    <col min="7" max="7" width="76" style="59" bestFit="1" customWidth="1"/>
    <col min="8" max="8" width="28.5703125" style="26" customWidth="1"/>
    <col min="9" max="9" width="22.42578125" style="26" customWidth="1"/>
    <col min="10" max="51" width="9.140625" style="26"/>
    <col min="52" max="52" width="9.140625" style="71"/>
    <col min="53" max="53" width="45.42578125" style="71" bestFit="1" customWidth="1"/>
    <col min="54" max="54" width="3.7109375" style="71" customWidth="1"/>
    <col min="55" max="55" width="31.85546875" style="71" bestFit="1" customWidth="1"/>
    <col min="56" max="56" width="4" style="71" customWidth="1"/>
    <col min="57" max="57" width="24.140625" style="71" customWidth="1"/>
    <col min="58" max="58" width="4.42578125" style="71" customWidth="1"/>
    <col min="59" max="59" width="24.140625" style="71" customWidth="1"/>
    <col min="60" max="60" width="4" style="71" customWidth="1"/>
    <col min="61" max="61" width="24.140625" style="71" customWidth="1"/>
    <col min="62" max="62" width="3.85546875" style="71" customWidth="1"/>
    <col min="63" max="63" width="35.7109375" style="71" customWidth="1"/>
    <col min="64" max="64" width="4" style="72" customWidth="1"/>
    <col min="65" max="65" width="34.7109375" style="124" customWidth="1"/>
    <col min="66" max="66" width="23.28515625" style="26" customWidth="1"/>
    <col min="67" max="16384" width="9.140625" style="26"/>
  </cols>
  <sheetData>
    <row r="1" spans="1:65" ht="18.75" x14ac:dyDescent="0.25">
      <c r="A1" s="51"/>
      <c r="B1" s="52" t="s">
        <v>8</v>
      </c>
      <c r="C1" s="53" t="s">
        <v>25</v>
      </c>
      <c r="D1" s="54" t="s">
        <v>67</v>
      </c>
      <c r="F1" s="144" t="str">
        <f ca="1">IF(G2&amp;G3&amp;G7&amp;G11&amp;G14&amp;G15&amp;G17&amp;G18&amp;G30&amp;G34&amp;G38&amp;G39&amp;G40&amp;G41&amp;G44&amp;G52&amp;G60&amp;G63&amp;G64="","Congratulations, You are done!","You still have questions to answer. See below.")</f>
        <v>You still have questions to answer. See below.</v>
      </c>
      <c r="G1" s="144"/>
      <c r="H1" s="26">
        <f ca="1">FIND("]",I1)</f>
        <v>147</v>
      </c>
      <c r="I1" s="26" t="str">
        <f ca="1">CELL("filename",A1)</f>
        <v>S:\Waiver Modeling\Transformation-RFP Reports\GBR Infrastructure\GBR Infrastructure-Investment Reporting\Template Update 2016\[Template FINAL.xlsx]2</v>
      </c>
    </row>
    <row r="2" spans="1:65" s="27" customFormat="1" x14ac:dyDescent="0.25">
      <c r="A2" s="55">
        <v>1</v>
      </c>
      <c r="B2" s="133" t="s">
        <v>62</v>
      </c>
      <c r="C2" s="57" t="s">
        <v>78</v>
      </c>
      <c r="D2" s="112" t="str">
        <f ca="1">IF(RIGHT(I1,LEN(I1)-H1)="By-Investment Reporting Blank","",RIGHT(I1,LEN(I1)-H1))</f>
        <v>2</v>
      </c>
      <c r="G2" s="63" t="str">
        <f ca="1">IF(ISERROR(VALUE(D2)), "Q1. The worksheet tab must be anumber between 1 and 100.","")</f>
        <v/>
      </c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125"/>
      <c r="BM2" s="124"/>
    </row>
    <row r="3" spans="1:65" x14ac:dyDescent="0.25">
      <c r="A3" s="55" t="s">
        <v>61</v>
      </c>
      <c r="B3" s="133" t="s">
        <v>63</v>
      </c>
      <c r="C3" s="57" t="s">
        <v>64</v>
      </c>
      <c r="D3" s="58"/>
      <c r="G3" s="63" t="str">
        <f>IF(D3=0, "Q1a. Provide a title for each investment reported.","")</f>
        <v>Q1a. Provide a title for each investment reported.</v>
      </c>
      <c r="AZ3" s="74">
        <v>0</v>
      </c>
      <c r="BA3" s="75" t="s">
        <v>65</v>
      </c>
      <c r="BC3" s="75" t="s">
        <v>66</v>
      </c>
      <c r="BE3" s="75" t="s">
        <v>68</v>
      </c>
      <c r="BF3" s="75"/>
      <c r="BG3" s="75" t="s">
        <v>128</v>
      </c>
      <c r="BH3" s="75"/>
      <c r="BI3" s="75" t="s">
        <v>132</v>
      </c>
      <c r="BK3" s="75" t="s">
        <v>69</v>
      </c>
      <c r="BM3" s="126" t="s">
        <v>205</v>
      </c>
    </row>
    <row r="4" spans="1:65" ht="31.5" x14ac:dyDescent="0.25">
      <c r="A4" s="55" t="s">
        <v>161</v>
      </c>
      <c r="B4" s="133" t="s">
        <v>197</v>
      </c>
      <c r="C4" s="57" t="s">
        <v>136</v>
      </c>
      <c r="D4" s="112" t="str">
        <f>Overview!E4</f>
        <v/>
      </c>
      <c r="G4" s="63"/>
      <c r="AZ4" s="74"/>
      <c r="BA4" s="75"/>
      <c r="BC4" s="75"/>
      <c r="BE4" s="75"/>
      <c r="BF4" s="75"/>
      <c r="BG4" s="75"/>
      <c r="BH4" s="75"/>
      <c r="BI4" s="75"/>
      <c r="BK4" s="75"/>
      <c r="BM4" s="127" t="s">
        <v>209</v>
      </c>
    </row>
    <row r="5" spans="1:65" ht="31.5" x14ac:dyDescent="0.25">
      <c r="A5" s="55">
        <v>2</v>
      </c>
      <c r="B5" s="133" t="s">
        <v>52</v>
      </c>
      <c r="C5" s="57" t="s">
        <v>136</v>
      </c>
      <c r="D5" s="112">
        <f>Overview!B1</f>
        <v>0</v>
      </c>
      <c r="G5" s="129"/>
      <c r="AZ5" s="71">
        <v>1</v>
      </c>
      <c r="BA5" s="76" t="str">
        <f>'Dropdown Contents'!I4</f>
        <v>ACO, PCMH, or formal Shared Savings Program</v>
      </c>
      <c r="BC5" s="76" t="str">
        <f>'Dropdown Contents'!K4</f>
        <v>Complex, High Needs Patients</v>
      </c>
      <c r="BE5" s="76" t="str">
        <f>'Dropdown Contents'!M4</f>
        <v>All Payers</v>
      </c>
      <c r="BF5" s="76"/>
      <c r="BG5" s="76" t="str">
        <f>'Dropdown Contents'!O4</f>
        <v>Behavioral Health Organization (owned by hospital/health system)</v>
      </c>
      <c r="BH5" s="76"/>
      <c r="BI5" s="76" t="str">
        <f>'Dropdown Contents'!Q4</f>
        <v>CRISP</v>
      </c>
      <c r="BK5" s="76" t="str">
        <f>'Dropdown Contents'!S4</f>
        <v>Total Hospital Admissions</v>
      </c>
      <c r="BM5" s="127" t="s">
        <v>208</v>
      </c>
    </row>
    <row r="6" spans="1:65" ht="31.5" x14ac:dyDescent="0.25">
      <c r="A6" s="55" t="s">
        <v>53</v>
      </c>
      <c r="B6" s="133" t="s">
        <v>7</v>
      </c>
      <c r="C6" s="57" t="s">
        <v>136</v>
      </c>
      <c r="D6" s="112" t="str">
        <f>Overview!B2</f>
        <v/>
      </c>
      <c r="G6" s="129"/>
      <c r="AZ6" s="71">
        <v>2</v>
      </c>
      <c r="BA6" s="76" t="str">
        <f>'Dropdown Contents'!I5</f>
        <v>Additional Physicians in Unregulated Space</v>
      </c>
      <c r="BC6" s="76" t="str">
        <f>'Dropdown Contents'!K5</f>
        <v>ED Patients</v>
      </c>
      <c r="BE6" s="76" t="str">
        <f>'Dropdown Contents'!M5</f>
        <v>Dually Eligible Patients</v>
      </c>
      <c r="BF6" s="76"/>
      <c r="BG6" s="76" t="str">
        <f>'Dropdown Contents'!O5</f>
        <v>Behavioral Health Organization (independent of hospital/health system)</v>
      </c>
      <c r="BH6" s="76"/>
      <c r="BI6" s="76" t="str">
        <f>'Dropdown Contents'!Q5</f>
        <v>Departments of Aging</v>
      </c>
      <c r="BK6" s="76" t="str">
        <f>'Dropdown Contents'!S5</f>
        <v>ED Visits</v>
      </c>
      <c r="BM6" s="127" t="s">
        <v>207</v>
      </c>
    </row>
    <row r="7" spans="1:65" ht="18" customHeight="1" x14ac:dyDescent="0.25">
      <c r="A7" s="146">
        <v>3</v>
      </c>
      <c r="B7" s="141" t="s">
        <v>65</v>
      </c>
      <c r="C7" s="57" t="s">
        <v>88</v>
      </c>
      <c r="D7" s="60"/>
      <c r="G7" s="63" t="str">
        <f>IF(D7=0, "Q3. Choose up to 3 applicable categories from pull-down list.","")</f>
        <v>Q3. Choose up to 3 applicable categories from pull-down list.</v>
      </c>
      <c r="AZ7" s="71">
        <v>3</v>
      </c>
      <c r="BA7" s="76" t="str">
        <f>'Dropdown Contents'!I6</f>
        <v>Community-Based Care Coordination</v>
      </c>
      <c r="BC7" s="76" t="str">
        <f>'Dropdown Contents'!K6</f>
        <v xml:space="preserve">Hospitalized Patients </v>
      </c>
      <c r="BE7" s="76" t="str">
        <f>'Dropdown Contents'!M6</f>
        <v>Medicaid Patients</v>
      </c>
      <c r="BF7" s="76"/>
      <c r="BG7" s="76" t="str">
        <f>'Dropdown Contents'!O6</f>
        <v>Community-based Care Managers</v>
      </c>
      <c r="BH7" s="76"/>
      <c r="BI7" s="76" t="str">
        <f>'Dropdown Contents'!Q6</f>
        <v>Faith-based Community Organizations</v>
      </c>
      <c r="BK7" s="76" t="str">
        <f>'Dropdown Contents'!S6</f>
        <v>Readmissions</v>
      </c>
      <c r="BM7" s="127" t="s">
        <v>206</v>
      </c>
    </row>
    <row r="8" spans="1:65" ht="18.75" customHeight="1" x14ac:dyDescent="0.25">
      <c r="A8" s="147"/>
      <c r="B8" s="142"/>
      <c r="C8" s="57" t="s">
        <v>89</v>
      </c>
      <c r="D8" s="60"/>
      <c r="G8" s="129"/>
      <c r="BA8" s="76" t="str">
        <f>'Dropdown Contents'!I7</f>
        <v>Consumer Education and Engagement</v>
      </c>
      <c r="BC8" s="76" t="str">
        <f>'Dropdown Contents'!K7</f>
        <v>Patients in Post-Acute Setting  or Long-term Care</v>
      </c>
      <c r="BE8" s="76" t="str">
        <f>'Dropdown Contents'!M7</f>
        <v>Medicare Patients</v>
      </c>
      <c r="BF8" s="76"/>
      <c r="BG8" s="76" t="str">
        <f>'Dropdown Contents'!O7</f>
        <v>Community Health Clinics (owned by hospital/health system)</v>
      </c>
      <c r="BH8" s="76"/>
      <c r="BI8" s="76" t="str">
        <f>'Dropdown Contents'!Q7</f>
        <v>Local Health Departments</v>
      </c>
      <c r="BK8" s="76" t="str">
        <f>'Dropdown Contents'!S7</f>
        <v>Prevention Quality Indicators (PQI)</v>
      </c>
      <c r="BM8" s="126"/>
    </row>
    <row r="9" spans="1:65" ht="20.25" customHeight="1" x14ac:dyDescent="0.25">
      <c r="A9" s="148"/>
      <c r="B9" s="142"/>
      <c r="C9" s="57" t="s">
        <v>89</v>
      </c>
      <c r="D9" s="60"/>
      <c r="G9" s="129"/>
      <c r="BA9" s="76" t="str">
        <f>'Dropdown Contents'!I8</f>
        <v>Disease Management (for Chronic Diseases)</v>
      </c>
      <c r="BC9" s="76" t="str">
        <f>'Dropdown Contents'!K8</f>
        <v>"Rising Risk", Patients with Chronic Conditions</v>
      </c>
      <c r="BE9" s="76" t="str">
        <f>'Dropdown Contents'!M8</f>
        <v>Uninsured/Underinsured Patients</v>
      </c>
      <c r="BG9" s="76" t="str">
        <f>'Dropdown Contents'!O8</f>
        <v>Community Health Clinics (independent of hospital/health system)</v>
      </c>
      <c r="BI9" s="76" t="str">
        <f>'Dropdown Contents'!Q8</f>
        <v>Local Health Improvement Coalitions (LHICs)</v>
      </c>
      <c r="BK9" s="76" t="str">
        <f>'Dropdown Contents'!S8</f>
        <v>Patient Experience (HCAHPS)</v>
      </c>
      <c r="BM9" s="126"/>
    </row>
    <row r="10" spans="1:65" ht="63" customHeight="1" x14ac:dyDescent="0.25">
      <c r="A10" s="55">
        <v>4</v>
      </c>
      <c r="B10" s="133" t="s">
        <v>74</v>
      </c>
      <c r="C10" s="57" t="s">
        <v>163</v>
      </c>
      <c r="D10" s="134"/>
      <c r="G10" s="63" t="str">
        <f>IF(D10=0, "Q4. Include a brief description of the investment, including rationale for investment and primary objective.","")</f>
        <v>Q4. Include a brief description of the investment, including rationale for investment and primary objective.</v>
      </c>
      <c r="BA10" s="76" t="str">
        <f>'Dropdown Contents'!I9</f>
        <v>Hospital Case Management</v>
      </c>
      <c r="BC10" s="76" t="str">
        <f>'Dropdown Contents'!K9</f>
        <v>Other Target Patient Population</v>
      </c>
      <c r="BE10" s="76" t="str">
        <f>'Dropdown Contents'!M9</f>
        <v xml:space="preserve"> </v>
      </c>
      <c r="BG10" s="76" t="str">
        <f>'Dropdown Contents'!O9</f>
        <v>Home Health (owned by hospital/health system)</v>
      </c>
      <c r="BI10" s="76" t="str">
        <f>'Dropdown Contents'!Q9</f>
        <v>Organizations that provide Social Services</v>
      </c>
      <c r="BK10" s="76" t="str">
        <f>'Dropdown Contents'!S9</f>
        <v>Other (Please Specify)</v>
      </c>
      <c r="BM10" s="128"/>
    </row>
    <row r="11" spans="1:65" ht="15.75" customHeight="1" x14ac:dyDescent="0.25">
      <c r="A11" s="138">
        <v>5</v>
      </c>
      <c r="B11" s="141" t="s">
        <v>77</v>
      </c>
      <c r="C11" s="57" t="s">
        <v>88</v>
      </c>
      <c r="D11" s="58"/>
      <c r="G11" s="63" t="str">
        <f>IF(D11=0, "Q5. Choose up to 3 applicable categories from pull-down list.","")</f>
        <v>Q5. Choose up to 3 applicable categories from pull-down list.</v>
      </c>
      <c r="BA11" s="76" t="str">
        <f>'Dropdown Contents'!I10</f>
        <v>IT, Data, and Data Analysis</v>
      </c>
      <c r="BC11" s="76" t="str">
        <f>'Dropdown Contents'!K10</f>
        <v xml:space="preserve"> </v>
      </c>
      <c r="BE11" s="76" t="str">
        <f>'Dropdown Contents'!M10</f>
        <v xml:space="preserve"> </v>
      </c>
      <c r="BG11" s="76" t="str">
        <f>'Dropdown Contents'!O10</f>
        <v>Home Health (independent of hospital/health system)</v>
      </c>
      <c r="BI11" s="76" t="str">
        <f>'Dropdown Contents'!Q10</f>
        <v>Schools</v>
      </c>
      <c r="BK11" s="76" t="str">
        <f>'Dropdown Contents'!S10</f>
        <v xml:space="preserve"> </v>
      </c>
    </row>
    <row r="12" spans="1:65" ht="15.75" customHeight="1" x14ac:dyDescent="0.25">
      <c r="A12" s="139"/>
      <c r="B12" s="142"/>
      <c r="C12" s="57" t="s">
        <v>89</v>
      </c>
      <c r="D12" s="58"/>
      <c r="G12" s="63"/>
      <c r="BA12" s="76" t="str">
        <f>'Dropdown Contents'!I11</f>
        <v>Patient Education</v>
      </c>
      <c r="BC12" s="76" t="str">
        <f>'Dropdown Contents'!K11</f>
        <v xml:space="preserve"> </v>
      </c>
      <c r="BE12" s="76" t="str">
        <f>'Dropdown Contents'!M11</f>
        <v xml:space="preserve"> </v>
      </c>
      <c r="BG12" s="76" t="str">
        <f>'Dropdown Contents'!O11</f>
        <v>Long-term Care Facilities and Skilled Nursing Facilities</v>
      </c>
      <c r="BI12" s="76" t="str">
        <f>'Dropdown Contents'!Q11</f>
        <v>Other</v>
      </c>
      <c r="BK12" s="76" t="str">
        <f>'Dropdown Contents'!S11</f>
        <v xml:space="preserve"> </v>
      </c>
    </row>
    <row r="13" spans="1:65" ht="47.25" x14ac:dyDescent="0.25">
      <c r="A13" s="140"/>
      <c r="B13" s="143"/>
      <c r="C13" s="57" t="s">
        <v>89</v>
      </c>
      <c r="D13" s="58"/>
      <c r="G13" s="63"/>
      <c r="BA13" s="76" t="str">
        <f>'Dropdown Contents'!I12</f>
        <v>Post-Discharge and Transitional Care</v>
      </c>
      <c r="BC13" s="76" t="str">
        <f>'Dropdown Contents'!K12</f>
        <v xml:space="preserve"> </v>
      </c>
      <c r="BE13" s="76" t="str">
        <f>'Dropdown Contents'!M12</f>
        <v xml:space="preserve"> </v>
      </c>
      <c r="BG13" s="76" t="str">
        <f>'Dropdown Contents'!O12</f>
        <v>Physician Practices (owned by hospital/health system)</v>
      </c>
      <c r="BI13" s="76" t="str">
        <f>'Dropdown Contents'!Q12</f>
        <v>None</v>
      </c>
      <c r="BK13" s="76" t="str">
        <f>'Dropdown Contents'!S12</f>
        <v xml:space="preserve"> </v>
      </c>
    </row>
    <row r="14" spans="1:65" ht="33.75" customHeight="1" x14ac:dyDescent="0.25">
      <c r="A14" s="132">
        <v>6</v>
      </c>
      <c r="B14" s="133" t="s">
        <v>68</v>
      </c>
      <c r="C14" s="57" t="s">
        <v>76</v>
      </c>
      <c r="D14" s="58"/>
      <c r="G14" s="63" t="str">
        <f>IF(D14=0, "Q6. Choose the most relevant category from pull-down list.","")</f>
        <v>Q6. Choose the most relevant category from pull-down list.</v>
      </c>
      <c r="BA14" s="76" t="str">
        <f>'Dropdown Contents'!I13</f>
        <v>Social Services</v>
      </c>
      <c r="BC14" s="76" t="str">
        <f>'Dropdown Contents'!K13</f>
        <v xml:space="preserve"> </v>
      </c>
      <c r="BE14" s="76" t="str">
        <f>'Dropdown Contents'!M13</f>
        <v xml:space="preserve"> </v>
      </c>
      <c r="BG14" s="76" t="str">
        <f>'Dropdown Contents'!O13</f>
        <v>Physician Practices (independent of hospital/health system)</v>
      </c>
      <c r="BI14" s="76" t="str">
        <f>'Dropdown Contents'!Q13</f>
        <v xml:space="preserve"> </v>
      </c>
      <c r="BK14" s="76" t="str">
        <f>'Dropdown Contents'!S13</f>
        <v xml:space="preserve"> </v>
      </c>
    </row>
    <row r="15" spans="1:65" ht="63" x14ac:dyDescent="0.25">
      <c r="A15" s="55">
        <v>7</v>
      </c>
      <c r="B15" s="133" t="s">
        <v>5</v>
      </c>
      <c r="C15" s="57" t="s">
        <v>4</v>
      </c>
      <c r="D15" s="64"/>
      <c r="G15" s="63" t="str">
        <f>IF(D15=0, "Q7. Provide dollar figure for investment expense.","")</f>
        <v>Q7. Provide dollar figure for investment expense.</v>
      </c>
      <c r="BA15" s="76" t="str">
        <f>'Dropdown Contents'!I14</f>
        <v>Telemonitoring/Telemedicine</v>
      </c>
      <c r="BC15" s="76" t="str">
        <f>'Dropdown Contents'!K14</f>
        <v xml:space="preserve"> </v>
      </c>
      <c r="BE15" s="76" t="str">
        <f>'Dropdown Contents'!M14</f>
        <v xml:space="preserve"> </v>
      </c>
      <c r="BG15" s="76" t="str">
        <f>'Dropdown Contents'!O14</f>
        <v>Retail Pharmacies</v>
      </c>
      <c r="BI15" s="76" t="str">
        <f>'Dropdown Contents'!Q14</f>
        <v xml:space="preserve"> </v>
      </c>
      <c r="BK15" s="76" t="str">
        <f>'Dropdown Contents'!S14</f>
        <v xml:space="preserve"> </v>
      </c>
    </row>
    <row r="16" spans="1:65" ht="63" x14ac:dyDescent="0.25">
      <c r="A16" s="55">
        <v>8</v>
      </c>
      <c r="B16" s="133" t="s">
        <v>3</v>
      </c>
      <c r="C16" s="57" t="s">
        <v>167</v>
      </c>
      <c r="D16" s="64"/>
      <c r="G16" s="63"/>
      <c r="BA16" s="76" t="str">
        <f>'Dropdown Contents'!I15</f>
        <v>Other</v>
      </c>
      <c r="BC16" s="76" t="str">
        <f>'Dropdown Contents'!K15</f>
        <v xml:space="preserve"> </v>
      </c>
      <c r="BE16" s="76" t="str">
        <f>'Dropdown Contents'!M15</f>
        <v xml:space="preserve"> </v>
      </c>
      <c r="BG16" s="76" t="str">
        <f>'Dropdown Contents'!O15</f>
        <v xml:space="preserve">Other </v>
      </c>
      <c r="BI16" s="76" t="str">
        <f>'Dropdown Contents'!Q15</f>
        <v xml:space="preserve"> </v>
      </c>
      <c r="BK16" s="76" t="str">
        <f>'Dropdown Contents'!S15</f>
        <v xml:space="preserve"> </v>
      </c>
    </row>
    <row r="17" spans="1:63" x14ac:dyDescent="0.25">
      <c r="A17" s="132">
        <v>9</v>
      </c>
      <c r="B17" s="133" t="s">
        <v>2</v>
      </c>
      <c r="C17" s="57" t="s">
        <v>1</v>
      </c>
      <c r="D17" s="65"/>
      <c r="E17" s="66"/>
      <c r="G17" s="63" t="str">
        <f>IF(D17=0, "Q9. Provide the date (Month YYYY) when the investment began.","")</f>
        <v>Q9. Provide the date (Month YYYY) when the investment began.</v>
      </c>
      <c r="BA17" s="76" t="str">
        <f>'Dropdown Contents'!I16</f>
        <v xml:space="preserve"> </v>
      </c>
      <c r="BC17" s="76" t="str">
        <f>'Dropdown Contents'!K16</f>
        <v xml:space="preserve"> </v>
      </c>
      <c r="BD17" s="72"/>
      <c r="BE17" s="76" t="str">
        <f>'Dropdown Contents'!M16</f>
        <v xml:space="preserve"> </v>
      </c>
      <c r="BF17" s="72"/>
      <c r="BG17" s="76" t="str">
        <f>'Dropdown Contents'!O16</f>
        <v>None</v>
      </c>
      <c r="BH17" s="72"/>
      <c r="BI17" s="76" t="str">
        <f>'Dropdown Contents'!Q16</f>
        <v xml:space="preserve"> </v>
      </c>
      <c r="BJ17" s="72"/>
      <c r="BK17" s="76" t="str">
        <f>'Dropdown Contents'!S16</f>
        <v xml:space="preserve"> </v>
      </c>
    </row>
    <row r="18" spans="1:63" ht="47.25" x14ac:dyDescent="0.25">
      <c r="A18" s="138">
        <v>10</v>
      </c>
      <c r="B18" s="145" t="s">
        <v>45</v>
      </c>
      <c r="C18" s="57" t="s">
        <v>44</v>
      </c>
      <c r="D18" s="70"/>
      <c r="G18" s="63" t="str">
        <f>IF(SUM(D18:D28)=0,"Q10. Provide the number of paid FTEs who are implementing this investment by employment category. At least one category must be included. You may include partial FTEs.","")</f>
        <v>Q10. Provide the number of paid FTEs who are implementing this investment by employment category. At least one category must be included. You may include partial FTEs.</v>
      </c>
      <c r="BA18" s="76" t="str">
        <f>'Dropdown Contents'!I17</f>
        <v xml:space="preserve"> </v>
      </c>
      <c r="BC18" s="76" t="str">
        <f>'Dropdown Contents'!K17</f>
        <v xml:space="preserve"> </v>
      </c>
      <c r="BD18" s="72"/>
      <c r="BE18" s="76" t="str">
        <f>'Dropdown Contents'!M17</f>
        <v xml:space="preserve"> </v>
      </c>
      <c r="BF18" s="72"/>
      <c r="BG18" s="76" t="str">
        <f>'Dropdown Contents'!O17</f>
        <v xml:space="preserve"> </v>
      </c>
      <c r="BH18" s="72"/>
      <c r="BI18" s="76" t="str">
        <f>'Dropdown Contents'!Q17</f>
        <v xml:space="preserve"> </v>
      </c>
      <c r="BJ18" s="72"/>
      <c r="BK18" s="76" t="str">
        <f>'Dropdown Contents'!S17</f>
        <v xml:space="preserve"> </v>
      </c>
    </row>
    <row r="19" spans="1:63" x14ac:dyDescent="0.25">
      <c r="A19" s="139"/>
      <c r="B19" s="145"/>
      <c r="C19" s="57" t="s">
        <v>19</v>
      </c>
      <c r="D19" s="110"/>
      <c r="G19" s="63"/>
      <c r="BA19" s="76" t="str">
        <f>'Dropdown Contents'!I18</f>
        <v xml:space="preserve"> </v>
      </c>
      <c r="BC19" s="76" t="str">
        <f>'Dropdown Contents'!K18</f>
        <v xml:space="preserve"> </v>
      </c>
      <c r="BD19" s="72"/>
      <c r="BE19" s="76" t="str">
        <f>'Dropdown Contents'!M18</f>
        <v xml:space="preserve"> </v>
      </c>
      <c r="BF19" s="72"/>
      <c r="BG19" s="76" t="str">
        <f>'Dropdown Contents'!O18</f>
        <v xml:space="preserve"> </v>
      </c>
      <c r="BH19" s="72"/>
      <c r="BI19" s="76" t="str">
        <f>'Dropdown Contents'!Q18</f>
        <v xml:space="preserve"> </v>
      </c>
      <c r="BJ19" s="72"/>
      <c r="BK19" s="76" t="str">
        <f>'Dropdown Contents'!S18</f>
        <v xml:space="preserve"> </v>
      </c>
    </row>
    <row r="20" spans="1:63" x14ac:dyDescent="0.25">
      <c r="A20" s="139"/>
      <c r="B20" s="145"/>
      <c r="C20" s="57" t="s">
        <v>20</v>
      </c>
      <c r="D20" s="110"/>
      <c r="G20" s="63"/>
      <c r="BA20" s="76" t="str">
        <f>'Dropdown Contents'!I19</f>
        <v xml:space="preserve"> </v>
      </c>
      <c r="BC20" s="76" t="str">
        <f>'Dropdown Contents'!K19</f>
        <v xml:space="preserve"> </v>
      </c>
      <c r="BD20" s="72"/>
      <c r="BE20" s="76" t="str">
        <f>'Dropdown Contents'!M19</f>
        <v xml:space="preserve"> </v>
      </c>
      <c r="BF20" s="72"/>
      <c r="BG20" s="76" t="str">
        <f>'Dropdown Contents'!O19</f>
        <v xml:space="preserve"> </v>
      </c>
      <c r="BH20" s="72"/>
      <c r="BI20" s="76" t="str">
        <f>'Dropdown Contents'!Q19</f>
        <v xml:space="preserve"> </v>
      </c>
      <c r="BJ20" s="72"/>
      <c r="BK20" s="76" t="str">
        <f>'Dropdown Contents'!S19</f>
        <v xml:space="preserve"> </v>
      </c>
    </row>
    <row r="21" spans="1:63" x14ac:dyDescent="0.25">
      <c r="A21" s="139"/>
      <c r="B21" s="145"/>
      <c r="C21" s="57" t="s">
        <v>21</v>
      </c>
      <c r="D21" s="110"/>
      <c r="G21" s="130"/>
      <c r="BA21" s="71" t="s">
        <v>160</v>
      </c>
      <c r="BD21" s="72"/>
      <c r="BE21" s="72"/>
      <c r="BF21" s="72"/>
      <c r="BG21" s="72"/>
      <c r="BH21" s="72"/>
      <c r="BI21" s="72"/>
      <c r="BJ21" s="72"/>
      <c r="BK21" s="72"/>
    </row>
    <row r="22" spans="1:63" x14ac:dyDescent="0.25">
      <c r="A22" s="139"/>
      <c r="B22" s="145"/>
      <c r="C22" s="57" t="s">
        <v>28</v>
      </c>
      <c r="D22" s="110"/>
      <c r="G22" s="63"/>
      <c r="BC22" s="77">
        <v>41834</v>
      </c>
      <c r="BD22" s="72"/>
      <c r="BE22" s="72"/>
      <c r="BF22" s="72"/>
      <c r="BG22" s="72"/>
      <c r="BH22" s="72"/>
      <c r="BI22" s="72"/>
      <c r="BJ22" s="72"/>
      <c r="BK22" s="72"/>
    </row>
    <row r="23" spans="1:63" x14ac:dyDescent="0.25">
      <c r="A23" s="139"/>
      <c r="B23" s="145"/>
      <c r="C23" s="57" t="s">
        <v>22</v>
      </c>
      <c r="D23" s="110"/>
      <c r="G23" s="63"/>
      <c r="BD23" s="72"/>
      <c r="BE23" s="72"/>
      <c r="BF23" s="72"/>
      <c r="BG23" s="72"/>
      <c r="BH23" s="72"/>
      <c r="BI23" s="72"/>
      <c r="BJ23" s="72"/>
      <c r="BK23" s="72"/>
    </row>
    <row r="24" spans="1:63" x14ac:dyDescent="0.25">
      <c r="A24" s="139"/>
      <c r="B24" s="145"/>
      <c r="C24" s="57" t="s">
        <v>23</v>
      </c>
      <c r="D24" s="110"/>
      <c r="G24" s="63"/>
      <c r="BD24" s="72"/>
      <c r="BE24" s="72"/>
      <c r="BF24" s="72"/>
      <c r="BG24" s="72"/>
      <c r="BH24" s="72"/>
      <c r="BI24" s="72"/>
      <c r="BJ24" s="72"/>
      <c r="BK24" s="72"/>
    </row>
    <row r="25" spans="1:63" x14ac:dyDescent="0.25">
      <c r="A25" s="139"/>
      <c r="B25" s="145"/>
      <c r="C25" s="57" t="s">
        <v>24</v>
      </c>
      <c r="D25" s="110"/>
      <c r="G25" s="63"/>
      <c r="BD25" s="72"/>
      <c r="BE25" s="72"/>
      <c r="BF25" s="72"/>
      <c r="BG25" s="72"/>
      <c r="BH25" s="72"/>
      <c r="BI25" s="72"/>
      <c r="BJ25" s="72"/>
      <c r="BK25" s="72"/>
    </row>
    <row r="26" spans="1:63" x14ac:dyDescent="0.25">
      <c r="A26" s="139"/>
      <c r="B26" s="145"/>
      <c r="C26" s="57" t="s">
        <v>17</v>
      </c>
      <c r="D26" s="110"/>
      <c r="G26" s="63"/>
      <c r="BD26" s="72"/>
      <c r="BE26" s="72"/>
      <c r="BF26" s="72"/>
      <c r="BG26" s="72"/>
      <c r="BH26" s="72"/>
      <c r="BI26" s="72"/>
      <c r="BJ26" s="72"/>
      <c r="BK26" s="72"/>
    </row>
    <row r="27" spans="1:63" x14ac:dyDescent="0.25">
      <c r="A27" s="139"/>
      <c r="B27" s="145"/>
      <c r="C27" s="57" t="s">
        <v>18</v>
      </c>
      <c r="D27" s="110"/>
      <c r="G27" s="63"/>
      <c r="BD27" s="72"/>
      <c r="BE27" s="72"/>
      <c r="BF27" s="72"/>
      <c r="BG27" s="72"/>
      <c r="BH27" s="72"/>
      <c r="BI27" s="72"/>
      <c r="BJ27" s="72"/>
      <c r="BK27" s="72"/>
    </row>
    <row r="28" spans="1:63" x14ac:dyDescent="0.25">
      <c r="A28" s="140"/>
      <c r="B28" s="145"/>
      <c r="C28" s="57" t="s">
        <v>6</v>
      </c>
      <c r="D28" s="110"/>
      <c r="G28" s="63"/>
      <c r="BD28" s="72"/>
      <c r="BE28" s="72"/>
      <c r="BF28" s="72"/>
      <c r="BG28" s="72"/>
      <c r="BH28" s="72"/>
      <c r="BI28" s="72"/>
      <c r="BJ28" s="72"/>
      <c r="BK28" s="72"/>
    </row>
    <row r="29" spans="1:63" x14ac:dyDescent="0.25">
      <c r="A29" s="55" t="s">
        <v>168</v>
      </c>
      <c r="B29" s="133" t="s">
        <v>0</v>
      </c>
      <c r="C29" s="112" t="s">
        <v>79</v>
      </c>
      <c r="D29" s="113">
        <f>SUM(D18:D28)</f>
        <v>0</v>
      </c>
      <c r="G29" s="63"/>
      <c r="BD29" s="72"/>
      <c r="BE29" s="72"/>
      <c r="BF29" s="72"/>
      <c r="BG29" s="72"/>
      <c r="BH29" s="72"/>
      <c r="BI29" s="72"/>
      <c r="BJ29" s="72"/>
      <c r="BK29" s="72"/>
    </row>
    <row r="30" spans="1:63" ht="15.75" customHeight="1" x14ac:dyDescent="0.25">
      <c r="A30" s="138">
        <v>11</v>
      </c>
      <c r="B30" s="141" t="s">
        <v>217</v>
      </c>
      <c r="C30" s="57" t="s">
        <v>88</v>
      </c>
      <c r="D30" s="62"/>
      <c r="G30" s="63" t="str">
        <f>IF(D30="", "Q11. Choose key partners in development/implementation from pull-down list.","")</f>
        <v>Q11. Choose key partners in development/implementation from pull-down list.</v>
      </c>
      <c r="BD30" s="72"/>
      <c r="BE30" s="72"/>
      <c r="BF30" s="72"/>
      <c r="BG30" s="72"/>
      <c r="BH30" s="72"/>
      <c r="BI30" s="72"/>
      <c r="BJ30" s="72"/>
      <c r="BK30" s="72"/>
    </row>
    <row r="31" spans="1:63" x14ac:dyDescent="0.25">
      <c r="A31" s="139"/>
      <c r="B31" s="142"/>
      <c r="C31" s="57" t="s">
        <v>89</v>
      </c>
      <c r="D31" s="62"/>
      <c r="G31" s="63"/>
      <c r="BD31" s="72"/>
      <c r="BE31" s="72"/>
      <c r="BF31" s="72"/>
      <c r="BG31" s="72"/>
      <c r="BH31" s="72"/>
      <c r="BI31" s="72"/>
      <c r="BJ31" s="72"/>
      <c r="BK31" s="72"/>
    </row>
    <row r="32" spans="1:63" x14ac:dyDescent="0.25">
      <c r="A32" s="139"/>
      <c r="B32" s="142"/>
      <c r="C32" s="57" t="s">
        <v>89</v>
      </c>
      <c r="D32" s="62"/>
      <c r="G32" s="63"/>
      <c r="BD32" s="72"/>
      <c r="BE32" s="72"/>
      <c r="BF32" s="72"/>
      <c r="BG32" s="72"/>
      <c r="BH32" s="72"/>
      <c r="BI32" s="72"/>
      <c r="BJ32" s="72"/>
      <c r="BK32" s="72"/>
    </row>
    <row r="33" spans="1:65" x14ac:dyDescent="0.25">
      <c r="A33" s="140"/>
      <c r="B33" s="143"/>
      <c r="C33" s="57" t="s">
        <v>170</v>
      </c>
      <c r="D33" s="78"/>
      <c r="G33" s="63"/>
    </row>
    <row r="34" spans="1:65" x14ac:dyDescent="0.25">
      <c r="A34" s="138">
        <v>12</v>
      </c>
      <c r="B34" s="141" t="s">
        <v>218</v>
      </c>
      <c r="C34" s="57" t="s">
        <v>88</v>
      </c>
      <c r="D34" s="62"/>
      <c r="G34" s="63" t="str">
        <f>IF(D34="", "Q12. Choose links to infrastructure/initiatives from pull-down list.","")</f>
        <v>Q12. Choose links to infrastructure/initiatives from pull-down list.</v>
      </c>
    </row>
    <row r="35" spans="1:65" x14ac:dyDescent="0.25">
      <c r="A35" s="139"/>
      <c r="B35" s="142"/>
      <c r="C35" s="57" t="s">
        <v>89</v>
      </c>
      <c r="D35" s="62"/>
      <c r="G35" s="63"/>
    </row>
    <row r="36" spans="1:65" x14ac:dyDescent="0.25">
      <c r="A36" s="139"/>
      <c r="B36" s="142"/>
      <c r="C36" s="57" t="s">
        <v>89</v>
      </c>
      <c r="D36" s="62"/>
      <c r="G36" s="63"/>
    </row>
    <row r="37" spans="1:65" ht="31.5" x14ac:dyDescent="0.25">
      <c r="A37" s="140"/>
      <c r="B37" s="143"/>
      <c r="C37" s="57" t="s">
        <v>216</v>
      </c>
      <c r="D37" s="78"/>
      <c r="G37" s="63"/>
    </row>
    <row r="38" spans="1:65" s="27" customFormat="1" ht="36.75" customHeight="1" x14ac:dyDescent="0.25">
      <c r="A38" s="138">
        <v>13</v>
      </c>
      <c r="B38" s="141" t="s">
        <v>210</v>
      </c>
      <c r="C38" s="67" t="s">
        <v>133</v>
      </c>
      <c r="D38" s="135"/>
      <c r="G38" s="131" t="str">
        <f>IF(D38="", "Q13. At least one metric series must be completed.","")</f>
        <v>Q13. At least one metric series must be completed.</v>
      </c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125"/>
      <c r="BM38" s="124"/>
    </row>
    <row r="39" spans="1:65" s="27" customFormat="1" ht="36.75" customHeight="1" x14ac:dyDescent="0.25">
      <c r="A39" s="139"/>
      <c r="B39" s="142"/>
      <c r="C39" s="67" t="s">
        <v>134</v>
      </c>
      <c r="D39" s="135"/>
      <c r="G39" s="131" t="str">
        <f>IF(D39="", "Q13. At least one metric series must be completed.","")</f>
        <v>Q13. At least one metric series must be completed.</v>
      </c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125"/>
      <c r="BM39" s="124"/>
    </row>
    <row r="40" spans="1:65" s="27" customFormat="1" ht="32.25" customHeight="1" x14ac:dyDescent="0.25">
      <c r="A40" s="139"/>
      <c r="B40" s="142"/>
      <c r="C40" s="27" t="s">
        <v>202</v>
      </c>
      <c r="D40" s="135"/>
      <c r="G40" s="131" t="str">
        <f>IF(D40="", "Q13. At least one metric series must be completed.","")</f>
        <v>Q13. At least one metric series must be completed.</v>
      </c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125"/>
      <c r="BM40" s="124"/>
    </row>
    <row r="41" spans="1:65" s="27" customFormat="1" ht="33.75" customHeight="1" x14ac:dyDescent="0.25">
      <c r="A41" s="139"/>
      <c r="B41" s="142"/>
      <c r="C41" s="88" t="s">
        <v>162</v>
      </c>
      <c r="D41" s="135"/>
      <c r="G41" s="131" t="str">
        <f>IF(D41="", "Q13. At least one metric series must be completed.","")</f>
        <v>Q13. At least one metric series must be completed.</v>
      </c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125"/>
      <c r="BM41" s="124"/>
    </row>
    <row r="42" spans="1:65" s="27" customFormat="1" ht="33.75" customHeight="1" x14ac:dyDescent="0.25">
      <c r="A42" s="139"/>
      <c r="B42" s="142"/>
      <c r="C42" s="88" t="s">
        <v>203</v>
      </c>
      <c r="D42" s="135"/>
      <c r="G42" s="131" t="str">
        <f t="shared" ref="G42:G43" si="0">IF(D42="", "Q13. At least one metric series must be completed.","")</f>
        <v>Q13. At least one metric series must be completed.</v>
      </c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125"/>
      <c r="BM42" s="124"/>
    </row>
    <row r="43" spans="1:65" s="27" customFormat="1" ht="33.75" customHeight="1" x14ac:dyDescent="0.25">
      <c r="A43" s="139"/>
      <c r="B43" s="142"/>
      <c r="C43" s="88" t="s">
        <v>204</v>
      </c>
      <c r="D43" s="135"/>
      <c r="G43" s="131" t="str">
        <f t="shared" si="0"/>
        <v>Q13. At least one metric series must be completed.</v>
      </c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125"/>
      <c r="BM43" s="124"/>
    </row>
    <row r="44" spans="1:65" s="27" customFormat="1" ht="32.25" customHeight="1" x14ac:dyDescent="0.25">
      <c r="A44" s="140"/>
      <c r="B44" s="143"/>
      <c r="C44" s="88" t="s">
        <v>135</v>
      </c>
      <c r="D44" s="135"/>
      <c r="G44" s="131" t="str">
        <f>IF(D44="", "Q13. At least one metric series must be completed.","")</f>
        <v>Q13. At least one metric series must be completed.</v>
      </c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125"/>
      <c r="BM44" s="124"/>
    </row>
    <row r="45" spans="1:65" s="27" customFormat="1" ht="30.75" customHeight="1" x14ac:dyDescent="0.25">
      <c r="A45" s="138" t="s">
        <v>169</v>
      </c>
      <c r="B45" s="141" t="s">
        <v>211</v>
      </c>
      <c r="C45" s="67" t="s">
        <v>133</v>
      </c>
      <c r="D45" s="135"/>
      <c r="G45" s="131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125"/>
      <c r="BM45" s="124"/>
    </row>
    <row r="46" spans="1:65" s="27" customFormat="1" ht="36.75" customHeight="1" x14ac:dyDescent="0.25">
      <c r="A46" s="139"/>
      <c r="B46" s="142"/>
      <c r="C46" s="67" t="s">
        <v>134</v>
      </c>
      <c r="D46" s="135"/>
      <c r="G46" s="131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L46" s="125"/>
      <c r="BM46" s="124"/>
    </row>
    <row r="47" spans="1:65" s="27" customFormat="1" ht="32.25" customHeight="1" x14ac:dyDescent="0.25">
      <c r="A47" s="139"/>
      <c r="B47" s="142"/>
      <c r="C47" s="27" t="s">
        <v>202</v>
      </c>
      <c r="D47" s="135"/>
      <c r="G47" s="131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125"/>
      <c r="BM47" s="124"/>
    </row>
    <row r="48" spans="1:65" s="27" customFormat="1" ht="33.75" customHeight="1" x14ac:dyDescent="0.25">
      <c r="A48" s="139"/>
      <c r="B48" s="142"/>
      <c r="C48" s="88" t="s">
        <v>162</v>
      </c>
      <c r="D48" s="135"/>
      <c r="G48" s="131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125"/>
      <c r="BM48" s="124"/>
    </row>
    <row r="49" spans="1:65" s="27" customFormat="1" ht="33.75" customHeight="1" x14ac:dyDescent="0.25">
      <c r="A49" s="139"/>
      <c r="B49" s="142"/>
      <c r="C49" s="88" t="s">
        <v>203</v>
      </c>
      <c r="D49" s="135"/>
      <c r="G49" s="131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125"/>
      <c r="BM49" s="124"/>
    </row>
    <row r="50" spans="1:65" s="27" customFormat="1" ht="33.75" customHeight="1" x14ac:dyDescent="0.25">
      <c r="A50" s="139"/>
      <c r="B50" s="142"/>
      <c r="C50" s="88" t="s">
        <v>204</v>
      </c>
      <c r="D50" s="135"/>
      <c r="G50" s="131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125"/>
      <c r="BM50" s="124"/>
    </row>
    <row r="51" spans="1:65" s="27" customFormat="1" ht="32.25" customHeight="1" x14ac:dyDescent="0.25">
      <c r="A51" s="140"/>
      <c r="B51" s="143"/>
      <c r="C51" s="88" t="s">
        <v>135</v>
      </c>
      <c r="D51" s="135"/>
      <c r="G51" s="131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125"/>
      <c r="BM51" s="124"/>
    </row>
    <row r="52" spans="1:65" ht="15.75" customHeight="1" x14ac:dyDescent="0.25">
      <c r="A52" s="138">
        <v>14</v>
      </c>
      <c r="B52" s="141" t="s">
        <v>200</v>
      </c>
      <c r="C52" s="149" t="s">
        <v>70</v>
      </c>
      <c r="D52" s="62"/>
      <c r="G52" s="63" t="str">
        <f>IF(D52="", "Q14. Choose key metrics impacted by the investment from pull-down list.","")</f>
        <v>Q14. Choose key metrics impacted by the investment from pull-down list.</v>
      </c>
    </row>
    <row r="53" spans="1:65" x14ac:dyDescent="0.25">
      <c r="A53" s="139"/>
      <c r="B53" s="142"/>
      <c r="C53" s="150"/>
      <c r="D53" s="62"/>
      <c r="G53" s="92"/>
      <c r="AZ53" s="72"/>
      <c r="BA53" s="72"/>
      <c r="BB53" s="72"/>
      <c r="BC53" s="72"/>
      <c r="BD53" s="72"/>
      <c r="BE53" s="72"/>
      <c r="BF53" s="72"/>
      <c r="BG53" s="72"/>
      <c r="BH53" s="72"/>
      <c r="BI53" s="72"/>
      <c r="BJ53" s="72"/>
      <c r="BK53" s="72"/>
    </row>
    <row r="54" spans="1:65" x14ac:dyDescent="0.25">
      <c r="A54" s="139"/>
      <c r="B54" s="142"/>
      <c r="C54" s="150"/>
      <c r="D54" s="62"/>
      <c r="G54" s="92"/>
      <c r="AZ54" s="72"/>
      <c r="BA54" s="72"/>
      <c r="BB54" s="72"/>
      <c r="BC54" s="72"/>
      <c r="BD54" s="72"/>
      <c r="BE54" s="72"/>
      <c r="BF54" s="72"/>
      <c r="BG54" s="72"/>
      <c r="BH54" s="72"/>
      <c r="BI54" s="72"/>
      <c r="BJ54" s="72"/>
      <c r="BK54" s="72"/>
    </row>
    <row r="55" spans="1:65" x14ac:dyDescent="0.25">
      <c r="A55" s="139"/>
      <c r="B55" s="142"/>
      <c r="C55" s="150"/>
      <c r="D55" s="62"/>
      <c r="G55" s="92"/>
      <c r="AZ55" s="72"/>
      <c r="BA55" s="72"/>
      <c r="BB55" s="72"/>
      <c r="BC55" s="72"/>
      <c r="BD55" s="72"/>
      <c r="BE55" s="72"/>
      <c r="BF55" s="72"/>
      <c r="BG55" s="72"/>
      <c r="BH55" s="72"/>
      <c r="BI55" s="72"/>
      <c r="BJ55" s="72"/>
      <c r="BK55" s="72"/>
    </row>
    <row r="56" spans="1:65" x14ac:dyDescent="0.25">
      <c r="A56" s="139"/>
      <c r="B56" s="142"/>
      <c r="C56" s="150"/>
      <c r="D56" s="62"/>
      <c r="G56" s="9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72"/>
      <c r="BK56" s="72"/>
    </row>
    <row r="57" spans="1:65" x14ac:dyDescent="0.25">
      <c r="A57" s="139"/>
      <c r="B57" s="142"/>
      <c r="C57" s="150"/>
      <c r="D57" s="62"/>
      <c r="G57" s="9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72"/>
      <c r="BK57" s="72"/>
    </row>
    <row r="58" spans="1:65" x14ac:dyDescent="0.25">
      <c r="A58" s="139"/>
      <c r="B58" s="142"/>
      <c r="C58" s="151"/>
      <c r="D58" s="62"/>
      <c r="G58" s="92"/>
      <c r="AZ58" s="72"/>
      <c r="BA58" s="72"/>
      <c r="BB58" s="72"/>
      <c r="BC58" s="72"/>
      <c r="BD58" s="72"/>
      <c r="BE58" s="72"/>
      <c r="BF58" s="72"/>
      <c r="BG58" s="72"/>
      <c r="BH58" s="72"/>
      <c r="BI58" s="72"/>
      <c r="BJ58" s="72"/>
      <c r="BK58" s="72"/>
    </row>
    <row r="59" spans="1:65" ht="47.25" x14ac:dyDescent="0.25">
      <c r="A59" s="140"/>
      <c r="B59" s="143"/>
      <c r="C59" s="57" t="s">
        <v>199</v>
      </c>
      <c r="D59" s="78"/>
      <c r="G59" s="92"/>
      <c r="AZ59" s="72"/>
      <c r="BA59" s="72"/>
      <c r="BB59" s="72"/>
      <c r="BC59" s="72"/>
      <c r="BD59" s="72"/>
      <c r="BE59" s="72"/>
      <c r="BF59" s="72"/>
      <c r="BG59" s="72"/>
      <c r="BH59" s="72"/>
      <c r="BI59" s="72"/>
      <c r="BJ59" s="72"/>
      <c r="BK59" s="72"/>
    </row>
    <row r="60" spans="1:65" ht="31.5" x14ac:dyDescent="0.25">
      <c r="A60" s="95">
        <v>15</v>
      </c>
      <c r="B60" s="96" t="s">
        <v>186</v>
      </c>
      <c r="C60" s="94" t="s">
        <v>222</v>
      </c>
      <c r="D60" s="97"/>
      <c r="G60" s="92" t="str">
        <f>IF(D60&amp;D63="", "Q15. Please calculate the estimated ROI for this investment, using the ROI calculation formula in the Instructions.","")</f>
        <v>Q15. Please calculate the estimated ROI for this investment, using the ROI calculation formula in the Instructions.</v>
      </c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2"/>
      <c r="BK60" s="72"/>
    </row>
    <row r="61" spans="1:65" x14ac:dyDescent="0.25">
      <c r="A61" s="95"/>
      <c r="B61" s="96"/>
      <c r="C61" s="94" t="s">
        <v>223</v>
      </c>
      <c r="D61" s="97"/>
      <c r="G61" s="9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2"/>
      <c r="BK61" s="72"/>
    </row>
    <row r="62" spans="1:65" x14ac:dyDescent="0.25">
      <c r="A62" s="95"/>
      <c r="B62" s="96"/>
      <c r="C62" s="94" t="s">
        <v>224</v>
      </c>
      <c r="D62" s="97"/>
      <c r="G62" s="92"/>
      <c r="AZ62" s="72"/>
      <c r="BA62" s="72"/>
      <c r="BB62" s="72"/>
      <c r="BC62" s="72"/>
      <c r="BD62" s="72"/>
      <c r="BE62" s="72"/>
      <c r="BF62" s="72"/>
      <c r="BG62" s="72"/>
      <c r="BH62" s="72"/>
      <c r="BI62" s="72"/>
      <c r="BJ62" s="72"/>
      <c r="BK62" s="72"/>
    </row>
    <row r="63" spans="1:65" x14ac:dyDescent="0.25">
      <c r="A63" s="95" t="s">
        <v>226</v>
      </c>
      <c r="B63" s="96"/>
      <c r="C63" s="94" t="s">
        <v>225</v>
      </c>
      <c r="D63" s="97"/>
      <c r="G63" s="92" t="str">
        <f>IF(D60&amp;D61&amp;D62&amp;D63="", "Q15a. Please explain why ROI cannot be calculated for this investment.","")</f>
        <v>Q15a. Please explain why ROI cannot be calculated for this investment.</v>
      </c>
      <c r="AZ63" s="72"/>
      <c r="BA63" s="72"/>
      <c r="BB63" s="72"/>
      <c r="BC63" s="72"/>
      <c r="BD63" s="72"/>
      <c r="BE63" s="72"/>
      <c r="BF63" s="72"/>
      <c r="BG63" s="72"/>
      <c r="BH63" s="72"/>
      <c r="BI63" s="72"/>
      <c r="BJ63" s="72"/>
      <c r="BK63" s="72"/>
    </row>
    <row r="64" spans="1:65" ht="31.5" x14ac:dyDescent="0.25">
      <c r="A64" s="95">
        <v>16</v>
      </c>
      <c r="B64" s="96" t="s">
        <v>228</v>
      </c>
      <c r="C64" s="94" t="s">
        <v>227</v>
      </c>
      <c r="D64" s="62"/>
      <c r="G64" s="92" t="str">
        <f>IF(D64="", "Q16. Please indicate likely impact on Non-Hospital Service Costs.","")</f>
        <v>Q16. Please indicate likely impact on Non-Hospital Service Costs.</v>
      </c>
    </row>
    <row r="65" spans="1:63" ht="31.5" x14ac:dyDescent="0.25">
      <c r="A65" s="95">
        <v>17</v>
      </c>
      <c r="B65" s="96" t="s">
        <v>187</v>
      </c>
      <c r="C65" s="94" t="s">
        <v>188</v>
      </c>
      <c r="D65" s="58"/>
      <c r="G65" s="92"/>
      <c r="AZ65" s="72"/>
      <c r="BA65" s="72"/>
      <c r="BB65" s="72"/>
      <c r="BC65" s="72"/>
      <c r="BD65" s="72"/>
      <c r="BE65" s="72"/>
      <c r="BF65" s="72"/>
      <c r="BG65" s="72"/>
      <c r="BH65" s="72"/>
      <c r="BI65" s="72"/>
      <c r="BJ65" s="72"/>
      <c r="BK65" s="72"/>
    </row>
    <row r="69" spans="1:63" x14ac:dyDescent="0.25">
      <c r="G69" s="26"/>
      <c r="AZ69" s="72"/>
      <c r="BA69" s="72"/>
      <c r="BB69" s="72"/>
      <c r="BC69" s="72"/>
      <c r="BD69" s="72"/>
      <c r="BE69" s="72"/>
      <c r="BF69" s="72"/>
      <c r="BG69" s="72"/>
      <c r="BH69" s="72"/>
      <c r="BI69" s="72"/>
      <c r="BJ69" s="72"/>
      <c r="BK69" s="72"/>
    </row>
  </sheetData>
  <sheetProtection algorithmName="SHA-512" hashValue="bNXlw+sKjaFMvZfDw4OwgQLczyCdCX58gvnVO+6uZoHYU0Le6pOL5tu5h3M8Rk9KvC4igdou+VCYUllfu8XT+w==" saltValue="XvyogK/qWwvLX0oEW32fLg==" spinCount="100000" sheet="1" objects="1" scenarios="1" selectLockedCells="1"/>
  <mergeCells count="18">
    <mergeCell ref="A18:A28"/>
    <mergeCell ref="B18:B28"/>
    <mergeCell ref="F1:G1"/>
    <mergeCell ref="A7:A9"/>
    <mergeCell ref="B7:B9"/>
    <mergeCell ref="A11:A13"/>
    <mergeCell ref="B11:B13"/>
    <mergeCell ref="A30:A33"/>
    <mergeCell ref="B30:B33"/>
    <mergeCell ref="A34:A37"/>
    <mergeCell ref="B34:B37"/>
    <mergeCell ref="A38:A44"/>
    <mergeCell ref="B38:B44"/>
    <mergeCell ref="A45:A51"/>
    <mergeCell ref="B45:B51"/>
    <mergeCell ref="A52:A59"/>
    <mergeCell ref="B52:B59"/>
    <mergeCell ref="C52:C58"/>
  </mergeCells>
  <conditionalFormatting sqref="D5:D6">
    <cfRule type="cellIs" dxfId="236" priority="26" operator="equal">
      <formula>0</formula>
    </cfRule>
  </conditionalFormatting>
  <conditionalFormatting sqref="D14">
    <cfRule type="containsBlanks" dxfId="235" priority="24">
      <formula>LEN(TRIM(D14))=0</formula>
    </cfRule>
  </conditionalFormatting>
  <conditionalFormatting sqref="D52">
    <cfRule type="containsBlanks" dxfId="234" priority="22">
      <formula>LEN(TRIM(D52))=0</formula>
    </cfRule>
  </conditionalFormatting>
  <conditionalFormatting sqref="D11:D13">
    <cfRule type="containsBlanks" dxfId="233" priority="25">
      <formula>LEN(TRIM(D11))=0</formula>
    </cfRule>
  </conditionalFormatting>
  <conditionalFormatting sqref="D15 D65">
    <cfRule type="containsBlanks" dxfId="232" priority="23">
      <formula>LEN(TRIM(D15))=0</formula>
    </cfRule>
  </conditionalFormatting>
  <conditionalFormatting sqref="D17">
    <cfRule type="containsBlanks" dxfId="231" priority="21">
      <formula>LEN(TRIM(D17))=0</formula>
    </cfRule>
  </conditionalFormatting>
  <conditionalFormatting sqref="D18:D28">
    <cfRule type="containsBlanks" dxfId="230" priority="20">
      <formula>LEN(TRIM(D18))=0</formula>
    </cfRule>
  </conditionalFormatting>
  <conditionalFormatting sqref="D16">
    <cfRule type="cellIs" dxfId="229" priority="14" stopIfTrue="1" operator="greaterThan">
      <formula>$D$15</formula>
    </cfRule>
    <cfRule type="containsBlanks" dxfId="228" priority="19">
      <formula>LEN(TRIM(D16))=0</formula>
    </cfRule>
  </conditionalFormatting>
  <conditionalFormatting sqref="D3">
    <cfRule type="containsBlanks" dxfId="227" priority="18">
      <formula>LEN(TRIM(D3))=0</formula>
    </cfRule>
  </conditionalFormatting>
  <conditionalFormatting sqref="D7:D9">
    <cfRule type="containsBlanks" dxfId="226" priority="17">
      <formula>LEN(TRIM(D7))=0</formula>
    </cfRule>
  </conditionalFormatting>
  <conditionalFormatting sqref="F1">
    <cfRule type="cellIs" dxfId="225" priority="16" operator="equal">
      <formula>"You still have questions to answer. See below."</formula>
    </cfRule>
  </conditionalFormatting>
  <conditionalFormatting sqref="D59">
    <cfRule type="containsBlanks" dxfId="224" priority="13">
      <formula>LEN(TRIM(D59))=0</formula>
    </cfRule>
  </conditionalFormatting>
  <conditionalFormatting sqref="D30">
    <cfRule type="containsBlanks" dxfId="223" priority="12">
      <formula>LEN(TRIM(D30))=0</formula>
    </cfRule>
  </conditionalFormatting>
  <conditionalFormatting sqref="D33">
    <cfRule type="containsBlanks" dxfId="222" priority="11">
      <formula>LEN(TRIM(D33))=0</formula>
    </cfRule>
  </conditionalFormatting>
  <conditionalFormatting sqref="D34">
    <cfRule type="containsBlanks" dxfId="221" priority="10">
      <formula>LEN(TRIM(D34))=0</formula>
    </cfRule>
  </conditionalFormatting>
  <conditionalFormatting sqref="D37">
    <cfRule type="containsBlanks" dxfId="220" priority="9">
      <formula>LEN(TRIM(D37))=0</formula>
    </cfRule>
  </conditionalFormatting>
  <conditionalFormatting sqref="D38:D44">
    <cfRule type="containsBlanks" dxfId="219" priority="8">
      <formula>LEN(TRIM(D38))=0</formula>
    </cfRule>
  </conditionalFormatting>
  <conditionalFormatting sqref="D45:D51">
    <cfRule type="containsBlanks" dxfId="218" priority="7">
      <formula>LEN(TRIM(D45))=0</formula>
    </cfRule>
  </conditionalFormatting>
  <conditionalFormatting sqref="D4">
    <cfRule type="cellIs" dxfId="217" priority="6" operator="equal">
      <formula>0</formula>
    </cfRule>
  </conditionalFormatting>
  <conditionalFormatting sqref="D31:D32">
    <cfRule type="containsBlanks" dxfId="216" priority="5">
      <formula>LEN(TRIM(D31))=0</formula>
    </cfRule>
  </conditionalFormatting>
  <conditionalFormatting sqref="D35:D36">
    <cfRule type="containsBlanks" dxfId="215" priority="4">
      <formula>LEN(TRIM(D35))=0</formula>
    </cfRule>
  </conditionalFormatting>
  <conditionalFormatting sqref="D53:D58">
    <cfRule type="containsBlanks" dxfId="214" priority="3">
      <formula>LEN(TRIM(D53))=0</formula>
    </cfRule>
  </conditionalFormatting>
  <conditionalFormatting sqref="D64">
    <cfRule type="containsBlanks" dxfId="213" priority="2">
      <formula>LEN(TRIM(D64))=0</formula>
    </cfRule>
  </conditionalFormatting>
  <conditionalFormatting sqref="D10">
    <cfRule type="containsBlanks" dxfId="212" priority="1">
      <formula>LEN(TRIM(D10))=0</formula>
    </cfRule>
  </conditionalFormatting>
  <dataValidations count="9">
    <dataValidation type="list" allowBlank="1" showInputMessage="1" showErrorMessage="1" sqref="D64">
      <formula1>$BM$4:$BM$7</formula1>
    </dataValidation>
    <dataValidation type="list" allowBlank="1" showInputMessage="1" showErrorMessage="1" sqref="D52:D58">
      <formula1>$BK$5:$BK$20</formula1>
    </dataValidation>
    <dataValidation type="list" allowBlank="1" showInputMessage="1" showErrorMessage="1" sqref="D34:D36">
      <formula1>$BI$5:$BI$20</formula1>
    </dataValidation>
    <dataValidation type="list" allowBlank="1" showInputMessage="1" showErrorMessage="1" sqref="D30:D32">
      <formula1>$BG$5:$BG$20</formula1>
    </dataValidation>
    <dataValidation type="list" allowBlank="1" showInputMessage="1" showErrorMessage="1" errorTitle="Target Patient Population" error="Select up to 3 categories if more than 1 category applies.  Rate in order of importance, with 1 being the most relevant and 3 the least." sqref="D11:D13">
      <formula1>$BC$5:$BC$20</formula1>
    </dataValidation>
    <dataValidation type="list" errorStyle="information" allowBlank="1" showInputMessage="1" errorTitle="Investment Category" error="Select the best category match for this investment. " sqref="D7:D9">
      <formula1>$BA$5:$BA$20</formula1>
    </dataValidation>
    <dataValidation type="list" allowBlank="1" showInputMessage="1" showErrorMessage="1" errorTitle="Target Payers" error="Select the category which best applies." sqref="D14">
      <formula1>$BE$5:$BE$20</formula1>
    </dataValidation>
    <dataValidation type="date" errorStyle="information" operator="greaterThan" allowBlank="1" showInputMessage="1" showErrorMessage="1" errorTitle="Start Date Too Early" error="The start date you have entered is before FY14. " sqref="D17">
      <formula1>41820</formula1>
    </dataValidation>
    <dataValidation type="whole" operator="lessThan" allowBlank="1" showInputMessage="1" showErrorMessage="1" errorTitle="Total Costs" error="Total costs are included in total expenses." sqref="D16">
      <formula1>D15</formula1>
    </dataValidation>
  </dataValidations>
  <pageMargins left="0.25" right="0.25" top="1" bottom="0.5" header="0.3" footer="0.3"/>
  <pageSetup scale="68" fitToHeight="0" orientation="portrait" horizontalDpi="4294967293" r:id="rId1"/>
  <headerFooter>
    <oddHeader>&amp;L&amp;G&amp;C&amp;"-,Bold Italic"&amp;20HSCRC Investment Report</oddHeader>
    <oddFooter>&amp;L&amp;D &amp;T&amp;CPage &amp;P&amp;R&amp;F</oddFooter>
  </headerFooter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" operator="containsText" id="{DF375504-409B-4F1A-8A6F-50076B5E36FF}">
            <xm:f>NOT(ISERROR(SEARCH("Congratulations, You are done!",F1)))</xm:f>
            <xm:f>"Congratulations, You are done!"</xm:f>
            <x14:dxf>
              <font>
                <b/>
                <i val="0"/>
                <color theme="0"/>
              </font>
              <fill>
                <patternFill>
                  <bgColor rgb="FF00B050"/>
                </patternFill>
              </fill>
            </x14:dxf>
          </x14:cfRule>
          <xm:sqref>F1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69"/>
  <sheetViews>
    <sheetView zoomScale="90" zoomScaleNormal="90" workbookViewId="0">
      <pane xSplit="2" ySplit="1" topLeftCell="C44" activePane="bottomRight" state="frozen"/>
      <selection pane="topRight" activeCell="C1" sqref="C1"/>
      <selection pane="bottomLeft" activeCell="A2" sqref="A2"/>
      <selection pane="bottomRight" activeCell="D1" sqref="D1"/>
    </sheetView>
  </sheetViews>
  <sheetFormatPr defaultColWidth="9.140625" defaultRowHeight="15.75" x14ac:dyDescent="0.25"/>
  <cols>
    <col min="1" max="1" width="4.42578125" style="68" bestFit="1" customWidth="1"/>
    <col min="2" max="2" width="37.85546875" style="59" customWidth="1"/>
    <col min="3" max="3" width="57.7109375" style="63" customWidth="1"/>
    <col min="4" max="4" width="49.28515625" style="69" customWidth="1"/>
    <col min="5" max="5" width="5.140625" style="26" customWidth="1"/>
    <col min="6" max="6" width="4.7109375" style="26" customWidth="1"/>
    <col min="7" max="7" width="76" style="59" bestFit="1" customWidth="1"/>
    <col min="8" max="8" width="28.5703125" style="26" customWidth="1"/>
    <col min="9" max="9" width="22.42578125" style="26" customWidth="1"/>
    <col min="10" max="51" width="9.140625" style="26"/>
    <col min="52" max="52" width="9.140625" style="71"/>
    <col min="53" max="53" width="45.42578125" style="71" bestFit="1" customWidth="1"/>
    <col min="54" max="54" width="3.7109375" style="71" customWidth="1"/>
    <col min="55" max="55" width="31.85546875" style="71" bestFit="1" customWidth="1"/>
    <col min="56" max="56" width="4" style="71" customWidth="1"/>
    <col min="57" max="57" width="24.140625" style="71" customWidth="1"/>
    <col min="58" max="58" width="4.42578125" style="71" customWidth="1"/>
    <col min="59" max="59" width="24.140625" style="71" customWidth="1"/>
    <col min="60" max="60" width="4" style="71" customWidth="1"/>
    <col min="61" max="61" width="24.140625" style="71" customWidth="1"/>
    <col min="62" max="62" width="3.85546875" style="71" customWidth="1"/>
    <col min="63" max="63" width="35.7109375" style="71" customWidth="1"/>
    <col min="64" max="64" width="4" style="72" customWidth="1"/>
    <col min="65" max="65" width="34.7109375" style="124" customWidth="1"/>
    <col min="66" max="66" width="23.28515625" style="26" customWidth="1"/>
    <col min="67" max="16384" width="9.140625" style="26"/>
  </cols>
  <sheetData>
    <row r="1" spans="1:65" ht="18.75" x14ac:dyDescent="0.25">
      <c r="A1" s="51"/>
      <c r="B1" s="52" t="s">
        <v>8</v>
      </c>
      <c r="C1" s="53" t="s">
        <v>25</v>
      </c>
      <c r="D1" s="54" t="s">
        <v>67</v>
      </c>
      <c r="F1" s="144" t="str">
        <f ca="1">IF(G2&amp;G3&amp;G7&amp;G11&amp;G14&amp;G15&amp;G17&amp;G18&amp;G30&amp;G34&amp;G38&amp;G39&amp;G40&amp;G41&amp;G44&amp;G52&amp;G60&amp;G63&amp;G64="","Congratulations, You are done!","You still have questions to answer. See below.")</f>
        <v>You still have questions to answer. See below.</v>
      </c>
      <c r="G1" s="144"/>
      <c r="H1" s="26">
        <f ca="1">FIND("]",I1)</f>
        <v>147</v>
      </c>
      <c r="I1" s="26" t="str">
        <f ca="1">CELL("filename",A1)</f>
        <v>S:\Waiver Modeling\Transformation-RFP Reports\GBR Infrastructure\GBR Infrastructure-Investment Reporting\Template Update 2016\[Template FINAL.xlsx]3</v>
      </c>
    </row>
    <row r="2" spans="1:65" s="27" customFormat="1" x14ac:dyDescent="0.25">
      <c r="A2" s="55">
        <v>1</v>
      </c>
      <c r="B2" s="133" t="s">
        <v>62</v>
      </c>
      <c r="C2" s="57" t="s">
        <v>78</v>
      </c>
      <c r="D2" s="112" t="str">
        <f ca="1">IF(RIGHT(I1,LEN(I1)-H1)="By-Investment Reporting Blank","",RIGHT(I1,LEN(I1)-H1))</f>
        <v>3</v>
      </c>
      <c r="G2" s="63" t="str">
        <f ca="1">IF(ISERROR(VALUE(D2)), "Q1. The worksheet tab must be anumber between 1 and 100.","")</f>
        <v/>
      </c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125"/>
      <c r="BM2" s="124"/>
    </row>
    <row r="3" spans="1:65" x14ac:dyDescent="0.25">
      <c r="A3" s="55" t="s">
        <v>61</v>
      </c>
      <c r="B3" s="133" t="s">
        <v>63</v>
      </c>
      <c r="C3" s="57" t="s">
        <v>64</v>
      </c>
      <c r="D3" s="58"/>
      <c r="G3" s="63" t="str">
        <f>IF(D3=0, "Q1a. Provide a title for each investment reported.","")</f>
        <v>Q1a. Provide a title for each investment reported.</v>
      </c>
      <c r="AZ3" s="74">
        <v>0</v>
      </c>
      <c r="BA3" s="75" t="s">
        <v>65</v>
      </c>
      <c r="BC3" s="75" t="s">
        <v>66</v>
      </c>
      <c r="BE3" s="75" t="s">
        <v>68</v>
      </c>
      <c r="BF3" s="75"/>
      <c r="BG3" s="75" t="s">
        <v>128</v>
      </c>
      <c r="BH3" s="75"/>
      <c r="BI3" s="75" t="s">
        <v>132</v>
      </c>
      <c r="BK3" s="75" t="s">
        <v>69</v>
      </c>
      <c r="BM3" s="126" t="s">
        <v>205</v>
      </c>
    </row>
    <row r="4" spans="1:65" ht="31.5" x14ac:dyDescent="0.25">
      <c r="A4" s="55" t="s">
        <v>161</v>
      </c>
      <c r="B4" s="133" t="s">
        <v>197</v>
      </c>
      <c r="C4" s="57" t="s">
        <v>136</v>
      </c>
      <c r="D4" s="112" t="str">
        <f>Overview!E4</f>
        <v/>
      </c>
      <c r="G4" s="63"/>
      <c r="AZ4" s="74"/>
      <c r="BA4" s="75"/>
      <c r="BC4" s="75"/>
      <c r="BE4" s="75"/>
      <c r="BF4" s="75"/>
      <c r="BG4" s="75"/>
      <c r="BH4" s="75"/>
      <c r="BI4" s="75"/>
      <c r="BK4" s="75"/>
      <c r="BM4" s="127" t="s">
        <v>209</v>
      </c>
    </row>
    <row r="5" spans="1:65" ht="31.5" x14ac:dyDescent="0.25">
      <c r="A5" s="55">
        <v>2</v>
      </c>
      <c r="B5" s="133" t="s">
        <v>52</v>
      </c>
      <c r="C5" s="57" t="s">
        <v>136</v>
      </c>
      <c r="D5" s="112">
        <f>Overview!B1</f>
        <v>0</v>
      </c>
      <c r="G5" s="129"/>
      <c r="AZ5" s="71">
        <v>1</v>
      </c>
      <c r="BA5" s="76" t="str">
        <f>'Dropdown Contents'!I4</f>
        <v>ACO, PCMH, or formal Shared Savings Program</v>
      </c>
      <c r="BC5" s="76" t="str">
        <f>'Dropdown Contents'!K4</f>
        <v>Complex, High Needs Patients</v>
      </c>
      <c r="BE5" s="76" t="str">
        <f>'Dropdown Contents'!M4</f>
        <v>All Payers</v>
      </c>
      <c r="BF5" s="76"/>
      <c r="BG5" s="76" t="str">
        <f>'Dropdown Contents'!O4</f>
        <v>Behavioral Health Organization (owned by hospital/health system)</v>
      </c>
      <c r="BH5" s="76"/>
      <c r="BI5" s="76" t="str">
        <f>'Dropdown Contents'!Q4</f>
        <v>CRISP</v>
      </c>
      <c r="BK5" s="76" t="str">
        <f>'Dropdown Contents'!S4</f>
        <v>Total Hospital Admissions</v>
      </c>
      <c r="BM5" s="127" t="s">
        <v>208</v>
      </c>
    </row>
    <row r="6" spans="1:65" ht="31.5" x14ac:dyDescent="0.25">
      <c r="A6" s="55" t="s">
        <v>53</v>
      </c>
      <c r="B6" s="133" t="s">
        <v>7</v>
      </c>
      <c r="C6" s="57" t="s">
        <v>136</v>
      </c>
      <c r="D6" s="112" t="str">
        <f>Overview!B2</f>
        <v/>
      </c>
      <c r="G6" s="129"/>
      <c r="AZ6" s="71">
        <v>2</v>
      </c>
      <c r="BA6" s="76" t="str">
        <f>'Dropdown Contents'!I5</f>
        <v>Additional Physicians in Unregulated Space</v>
      </c>
      <c r="BC6" s="76" t="str">
        <f>'Dropdown Contents'!K5</f>
        <v>ED Patients</v>
      </c>
      <c r="BE6" s="76" t="str">
        <f>'Dropdown Contents'!M5</f>
        <v>Dually Eligible Patients</v>
      </c>
      <c r="BF6" s="76"/>
      <c r="BG6" s="76" t="str">
        <f>'Dropdown Contents'!O5</f>
        <v>Behavioral Health Organization (independent of hospital/health system)</v>
      </c>
      <c r="BH6" s="76"/>
      <c r="BI6" s="76" t="str">
        <f>'Dropdown Contents'!Q5</f>
        <v>Departments of Aging</v>
      </c>
      <c r="BK6" s="76" t="str">
        <f>'Dropdown Contents'!S5</f>
        <v>ED Visits</v>
      </c>
      <c r="BM6" s="127" t="s">
        <v>207</v>
      </c>
    </row>
    <row r="7" spans="1:65" ht="18" customHeight="1" x14ac:dyDescent="0.25">
      <c r="A7" s="146">
        <v>3</v>
      </c>
      <c r="B7" s="141" t="s">
        <v>65</v>
      </c>
      <c r="C7" s="57" t="s">
        <v>88</v>
      </c>
      <c r="D7" s="60"/>
      <c r="G7" s="63" t="str">
        <f>IF(D7=0, "Q3. Choose up to 3 applicable categories from pull-down list.","")</f>
        <v>Q3. Choose up to 3 applicable categories from pull-down list.</v>
      </c>
      <c r="AZ7" s="71">
        <v>3</v>
      </c>
      <c r="BA7" s="76" t="str">
        <f>'Dropdown Contents'!I6</f>
        <v>Community-Based Care Coordination</v>
      </c>
      <c r="BC7" s="76" t="str">
        <f>'Dropdown Contents'!K6</f>
        <v xml:space="preserve">Hospitalized Patients </v>
      </c>
      <c r="BE7" s="76" t="str">
        <f>'Dropdown Contents'!M6</f>
        <v>Medicaid Patients</v>
      </c>
      <c r="BF7" s="76"/>
      <c r="BG7" s="76" t="str">
        <f>'Dropdown Contents'!O6</f>
        <v>Community-based Care Managers</v>
      </c>
      <c r="BH7" s="76"/>
      <c r="BI7" s="76" t="str">
        <f>'Dropdown Contents'!Q6</f>
        <v>Faith-based Community Organizations</v>
      </c>
      <c r="BK7" s="76" t="str">
        <f>'Dropdown Contents'!S6</f>
        <v>Readmissions</v>
      </c>
      <c r="BM7" s="127" t="s">
        <v>206</v>
      </c>
    </row>
    <row r="8" spans="1:65" ht="18.75" customHeight="1" x14ac:dyDescent="0.25">
      <c r="A8" s="147"/>
      <c r="B8" s="142"/>
      <c r="C8" s="57" t="s">
        <v>89</v>
      </c>
      <c r="D8" s="60"/>
      <c r="G8" s="129"/>
      <c r="BA8" s="76" t="str">
        <f>'Dropdown Contents'!I7</f>
        <v>Consumer Education and Engagement</v>
      </c>
      <c r="BC8" s="76" t="str">
        <f>'Dropdown Contents'!K7</f>
        <v>Patients in Post-Acute Setting  or Long-term Care</v>
      </c>
      <c r="BE8" s="76" t="str">
        <f>'Dropdown Contents'!M7</f>
        <v>Medicare Patients</v>
      </c>
      <c r="BF8" s="76"/>
      <c r="BG8" s="76" t="str">
        <f>'Dropdown Contents'!O7</f>
        <v>Community Health Clinics (owned by hospital/health system)</v>
      </c>
      <c r="BH8" s="76"/>
      <c r="BI8" s="76" t="str">
        <f>'Dropdown Contents'!Q7</f>
        <v>Local Health Departments</v>
      </c>
      <c r="BK8" s="76" t="str">
        <f>'Dropdown Contents'!S7</f>
        <v>Prevention Quality Indicators (PQI)</v>
      </c>
      <c r="BM8" s="126"/>
    </row>
    <row r="9" spans="1:65" ht="20.25" customHeight="1" x14ac:dyDescent="0.25">
      <c r="A9" s="148"/>
      <c r="B9" s="142"/>
      <c r="C9" s="57" t="s">
        <v>89</v>
      </c>
      <c r="D9" s="60"/>
      <c r="G9" s="129"/>
      <c r="BA9" s="76" t="str">
        <f>'Dropdown Contents'!I8</f>
        <v>Disease Management (for Chronic Diseases)</v>
      </c>
      <c r="BC9" s="76" t="str">
        <f>'Dropdown Contents'!K8</f>
        <v>"Rising Risk", Patients with Chronic Conditions</v>
      </c>
      <c r="BE9" s="76" t="str">
        <f>'Dropdown Contents'!M8</f>
        <v>Uninsured/Underinsured Patients</v>
      </c>
      <c r="BG9" s="76" t="str">
        <f>'Dropdown Contents'!O8</f>
        <v>Community Health Clinics (independent of hospital/health system)</v>
      </c>
      <c r="BI9" s="76" t="str">
        <f>'Dropdown Contents'!Q8</f>
        <v>Local Health Improvement Coalitions (LHICs)</v>
      </c>
      <c r="BK9" s="76" t="str">
        <f>'Dropdown Contents'!S8</f>
        <v>Patient Experience (HCAHPS)</v>
      </c>
      <c r="BM9" s="126"/>
    </row>
    <row r="10" spans="1:65" ht="63" customHeight="1" x14ac:dyDescent="0.25">
      <c r="A10" s="55">
        <v>4</v>
      </c>
      <c r="B10" s="133" t="s">
        <v>74</v>
      </c>
      <c r="C10" s="57" t="s">
        <v>163</v>
      </c>
      <c r="D10" s="134"/>
      <c r="G10" s="63" t="str">
        <f>IF(D10=0, "Q4. Include a brief description of the investment, including rationale for investment and primary objective.","")</f>
        <v>Q4. Include a brief description of the investment, including rationale for investment and primary objective.</v>
      </c>
      <c r="BA10" s="76" t="str">
        <f>'Dropdown Contents'!I9</f>
        <v>Hospital Case Management</v>
      </c>
      <c r="BC10" s="76" t="str">
        <f>'Dropdown Contents'!K9</f>
        <v>Other Target Patient Population</v>
      </c>
      <c r="BE10" s="76" t="str">
        <f>'Dropdown Contents'!M9</f>
        <v xml:space="preserve"> </v>
      </c>
      <c r="BG10" s="76" t="str">
        <f>'Dropdown Contents'!O9</f>
        <v>Home Health (owned by hospital/health system)</v>
      </c>
      <c r="BI10" s="76" t="str">
        <f>'Dropdown Contents'!Q9</f>
        <v>Organizations that provide Social Services</v>
      </c>
      <c r="BK10" s="76" t="str">
        <f>'Dropdown Contents'!S9</f>
        <v>Other (Please Specify)</v>
      </c>
      <c r="BM10" s="128"/>
    </row>
    <row r="11" spans="1:65" ht="15.75" customHeight="1" x14ac:dyDescent="0.25">
      <c r="A11" s="138">
        <v>5</v>
      </c>
      <c r="B11" s="141" t="s">
        <v>77</v>
      </c>
      <c r="C11" s="57" t="s">
        <v>88</v>
      </c>
      <c r="D11" s="58"/>
      <c r="G11" s="63" t="str">
        <f>IF(D11=0, "Q5. Choose up to 3 applicable categories from pull-down list.","")</f>
        <v>Q5. Choose up to 3 applicable categories from pull-down list.</v>
      </c>
      <c r="BA11" s="76" t="str">
        <f>'Dropdown Contents'!I10</f>
        <v>IT, Data, and Data Analysis</v>
      </c>
      <c r="BC11" s="76" t="str">
        <f>'Dropdown Contents'!K10</f>
        <v xml:space="preserve"> </v>
      </c>
      <c r="BE11" s="76" t="str">
        <f>'Dropdown Contents'!M10</f>
        <v xml:space="preserve"> </v>
      </c>
      <c r="BG11" s="76" t="str">
        <f>'Dropdown Contents'!O10</f>
        <v>Home Health (independent of hospital/health system)</v>
      </c>
      <c r="BI11" s="76" t="str">
        <f>'Dropdown Contents'!Q10</f>
        <v>Schools</v>
      </c>
      <c r="BK11" s="76" t="str">
        <f>'Dropdown Contents'!S10</f>
        <v xml:space="preserve"> </v>
      </c>
    </row>
    <row r="12" spans="1:65" ht="15.75" customHeight="1" x14ac:dyDescent="0.25">
      <c r="A12" s="139"/>
      <c r="B12" s="142"/>
      <c r="C12" s="57" t="s">
        <v>89</v>
      </c>
      <c r="D12" s="58"/>
      <c r="G12" s="63"/>
      <c r="BA12" s="76" t="str">
        <f>'Dropdown Contents'!I11</f>
        <v>Patient Education</v>
      </c>
      <c r="BC12" s="76" t="str">
        <f>'Dropdown Contents'!K11</f>
        <v xml:space="preserve"> </v>
      </c>
      <c r="BE12" s="76" t="str">
        <f>'Dropdown Contents'!M11</f>
        <v xml:space="preserve"> </v>
      </c>
      <c r="BG12" s="76" t="str">
        <f>'Dropdown Contents'!O11</f>
        <v>Long-term Care Facilities and Skilled Nursing Facilities</v>
      </c>
      <c r="BI12" s="76" t="str">
        <f>'Dropdown Contents'!Q11</f>
        <v>Other</v>
      </c>
      <c r="BK12" s="76" t="str">
        <f>'Dropdown Contents'!S11</f>
        <v xml:space="preserve"> </v>
      </c>
    </row>
    <row r="13" spans="1:65" ht="47.25" x14ac:dyDescent="0.25">
      <c r="A13" s="140"/>
      <c r="B13" s="143"/>
      <c r="C13" s="57" t="s">
        <v>89</v>
      </c>
      <c r="D13" s="58"/>
      <c r="G13" s="63"/>
      <c r="BA13" s="76" t="str">
        <f>'Dropdown Contents'!I12</f>
        <v>Post-Discharge and Transitional Care</v>
      </c>
      <c r="BC13" s="76" t="str">
        <f>'Dropdown Contents'!K12</f>
        <v xml:space="preserve"> </v>
      </c>
      <c r="BE13" s="76" t="str">
        <f>'Dropdown Contents'!M12</f>
        <v xml:space="preserve"> </v>
      </c>
      <c r="BG13" s="76" t="str">
        <f>'Dropdown Contents'!O12</f>
        <v>Physician Practices (owned by hospital/health system)</v>
      </c>
      <c r="BI13" s="76" t="str">
        <f>'Dropdown Contents'!Q12</f>
        <v>None</v>
      </c>
      <c r="BK13" s="76" t="str">
        <f>'Dropdown Contents'!S12</f>
        <v xml:space="preserve"> </v>
      </c>
    </row>
    <row r="14" spans="1:65" ht="33.75" customHeight="1" x14ac:dyDescent="0.25">
      <c r="A14" s="132">
        <v>6</v>
      </c>
      <c r="B14" s="133" t="s">
        <v>68</v>
      </c>
      <c r="C14" s="57" t="s">
        <v>76</v>
      </c>
      <c r="D14" s="58"/>
      <c r="G14" s="63" t="str">
        <f>IF(D14=0, "Q6. Choose the most relevant category from pull-down list.","")</f>
        <v>Q6. Choose the most relevant category from pull-down list.</v>
      </c>
      <c r="BA14" s="76" t="str">
        <f>'Dropdown Contents'!I13</f>
        <v>Social Services</v>
      </c>
      <c r="BC14" s="76" t="str">
        <f>'Dropdown Contents'!K13</f>
        <v xml:space="preserve"> </v>
      </c>
      <c r="BE14" s="76" t="str">
        <f>'Dropdown Contents'!M13</f>
        <v xml:space="preserve"> </v>
      </c>
      <c r="BG14" s="76" t="str">
        <f>'Dropdown Contents'!O13</f>
        <v>Physician Practices (independent of hospital/health system)</v>
      </c>
      <c r="BI14" s="76" t="str">
        <f>'Dropdown Contents'!Q13</f>
        <v xml:space="preserve"> </v>
      </c>
      <c r="BK14" s="76" t="str">
        <f>'Dropdown Contents'!S13</f>
        <v xml:space="preserve"> </v>
      </c>
    </row>
    <row r="15" spans="1:65" ht="63" x14ac:dyDescent="0.25">
      <c r="A15" s="55">
        <v>7</v>
      </c>
      <c r="B15" s="133" t="s">
        <v>5</v>
      </c>
      <c r="C15" s="57" t="s">
        <v>4</v>
      </c>
      <c r="D15" s="64"/>
      <c r="G15" s="63" t="str">
        <f>IF(D15=0, "Q7. Provide dollar figure for investment expense.","")</f>
        <v>Q7. Provide dollar figure for investment expense.</v>
      </c>
      <c r="BA15" s="76" t="str">
        <f>'Dropdown Contents'!I14</f>
        <v>Telemonitoring/Telemedicine</v>
      </c>
      <c r="BC15" s="76" t="str">
        <f>'Dropdown Contents'!K14</f>
        <v xml:space="preserve"> </v>
      </c>
      <c r="BE15" s="76" t="str">
        <f>'Dropdown Contents'!M14</f>
        <v xml:space="preserve"> </v>
      </c>
      <c r="BG15" s="76" t="str">
        <f>'Dropdown Contents'!O14</f>
        <v>Retail Pharmacies</v>
      </c>
      <c r="BI15" s="76" t="str">
        <f>'Dropdown Contents'!Q14</f>
        <v xml:space="preserve"> </v>
      </c>
      <c r="BK15" s="76" t="str">
        <f>'Dropdown Contents'!S14</f>
        <v xml:space="preserve"> </v>
      </c>
    </row>
    <row r="16" spans="1:65" ht="63" x14ac:dyDescent="0.25">
      <c r="A16" s="55">
        <v>8</v>
      </c>
      <c r="B16" s="133" t="s">
        <v>3</v>
      </c>
      <c r="C16" s="57" t="s">
        <v>167</v>
      </c>
      <c r="D16" s="64"/>
      <c r="G16" s="63"/>
      <c r="BA16" s="76" t="str">
        <f>'Dropdown Contents'!I15</f>
        <v>Other</v>
      </c>
      <c r="BC16" s="76" t="str">
        <f>'Dropdown Contents'!K15</f>
        <v xml:space="preserve"> </v>
      </c>
      <c r="BE16" s="76" t="str">
        <f>'Dropdown Contents'!M15</f>
        <v xml:space="preserve"> </v>
      </c>
      <c r="BG16" s="76" t="str">
        <f>'Dropdown Contents'!O15</f>
        <v xml:space="preserve">Other </v>
      </c>
      <c r="BI16" s="76" t="str">
        <f>'Dropdown Contents'!Q15</f>
        <v xml:space="preserve"> </v>
      </c>
      <c r="BK16" s="76" t="str">
        <f>'Dropdown Contents'!S15</f>
        <v xml:space="preserve"> </v>
      </c>
    </row>
    <row r="17" spans="1:63" x14ac:dyDescent="0.25">
      <c r="A17" s="132">
        <v>9</v>
      </c>
      <c r="B17" s="133" t="s">
        <v>2</v>
      </c>
      <c r="C17" s="57" t="s">
        <v>1</v>
      </c>
      <c r="D17" s="65"/>
      <c r="E17" s="66"/>
      <c r="G17" s="63" t="str">
        <f>IF(D17=0, "Q9. Provide the date (Month YYYY) when the investment began.","")</f>
        <v>Q9. Provide the date (Month YYYY) when the investment began.</v>
      </c>
      <c r="BA17" s="76" t="str">
        <f>'Dropdown Contents'!I16</f>
        <v xml:space="preserve"> </v>
      </c>
      <c r="BC17" s="76" t="str">
        <f>'Dropdown Contents'!K16</f>
        <v xml:space="preserve"> </v>
      </c>
      <c r="BD17" s="72"/>
      <c r="BE17" s="76" t="str">
        <f>'Dropdown Contents'!M16</f>
        <v xml:space="preserve"> </v>
      </c>
      <c r="BF17" s="72"/>
      <c r="BG17" s="76" t="str">
        <f>'Dropdown Contents'!O16</f>
        <v>None</v>
      </c>
      <c r="BH17" s="72"/>
      <c r="BI17" s="76" t="str">
        <f>'Dropdown Contents'!Q16</f>
        <v xml:space="preserve"> </v>
      </c>
      <c r="BJ17" s="72"/>
      <c r="BK17" s="76" t="str">
        <f>'Dropdown Contents'!S16</f>
        <v xml:space="preserve"> </v>
      </c>
    </row>
    <row r="18" spans="1:63" ht="47.25" x14ac:dyDescent="0.25">
      <c r="A18" s="138">
        <v>10</v>
      </c>
      <c r="B18" s="145" t="s">
        <v>45</v>
      </c>
      <c r="C18" s="57" t="s">
        <v>44</v>
      </c>
      <c r="D18" s="70"/>
      <c r="G18" s="63" t="str">
        <f>IF(SUM(D18:D28)=0,"Q10. Provide the number of paid FTEs who are implementing this investment by employment category. At least one category must be included. You may include partial FTEs.","")</f>
        <v>Q10. Provide the number of paid FTEs who are implementing this investment by employment category. At least one category must be included. You may include partial FTEs.</v>
      </c>
      <c r="BA18" s="76" t="str">
        <f>'Dropdown Contents'!I17</f>
        <v xml:space="preserve"> </v>
      </c>
      <c r="BC18" s="76" t="str">
        <f>'Dropdown Contents'!K17</f>
        <v xml:space="preserve"> </v>
      </c>
      <c r="BD18" s="72"/>
      <c r="BE18" s="76" t="str">
        <f>'Dropdown Contents'!M17</f>
        <v xml:space="preserve"> </v>
      </c>
      <c r="BF18" s="72"/>
      <c r="BG18" s="76" t="str">
        <f>'Dropdown Contents'!O17</f>
        <v xml:space="preserve"> </v>
      </c>
      <c r="BH18" s="72"/>
      <c r="BI18" s="76" t="str">
        <f>'Dropdown Contents'!Q17</f>
        <v xml:space="preserve"> </v>
      </c>
      <c r="BJ18" s="72"/>
      <c r="BK18" s="76" t="str">
        <f>'Dropdown Contents'!S17</f>
        <v xml:space="preserve"> </v>
      </c>
    </row>
    <row r="19" spans="1:63" x14ac:dyDescent="0.25">
      <c r="A19" s="139"/>
      <c r="B19" s="145"/>
      <c r="C19" s="57" t="s">
        <v>19</v>
      </c>
      <c r="D19" s="110"/>
      <c r="G19" s="63"/>
      <c r="BA19" s="76" t="str">
        <f>'Dropdown Contents'!I18</f>
        <v xml:space="preserve"> </v>
      </c>
      <c r="BC19" s="76" t="str">
        <f>'Dropdown Contents'!K18</f>
        <v xml:space="preserve"> </v>
      </c>
      <c r="BD19" s="72"/>
      <c r="BE19" s="76" t="str">
        <f>'Dropdown Contents'!M18</f>
        <v xml:space="preserve"> </v>
      </c>
      <c r="BF19" s="72"/>
      <c r="BG19" s="76" t="str">
        <f>'Dropdown Contents'!O18</f>
        <v xml:space="preserve"> </v>
      </c>
      <c r="BH19" s="72"/>
      <c r="BI19" s="76" t="str">
        <f>'Dropdown Contents'!Q18</f>
        <v xml:space="preserve"> </v>
      </c>
      <c r="BJ19" s="72"/>
      <c r="BK19" s="76" t="str">
        <f>'Dropdown Contents'!S18</f>
        <v xml:space="preserve"> </v>
      </c>
    </row>
    <row r="20" spans="1:63" x14ac:dyDescent="0.25">
      <c r="A20" s="139"/>
      <c r="B20" s="145"/>
      <c r="C20" s="57" t="s">
        <v>20</v>
      </c>
      <c r="D20" s="110"/>
      <c r="G20" s="63"/>
      <c r="BA20" s="76" t="str">
        <f>'Dropdown Contents'!I19</f>
        <v xml:space="preserve"> </v>
      </c>
      <c r="BC20" s="76" t="str">
        <f>'Dropdown Contents'!K19</f>
        <v xml:space="preserve"> </v>
      </c>
      <c r="BD20" s="72"/>
      <c r="BE20" s="76" t="str">
        <f>'Dropdown Contents'!M19</f>
        <v xml:space="preserve"> </v>
      </c>
      <c r="BF20" s="72"/>
      <c r="BG20" s="76" t="str">
        <f>'Dropdown Contents'!O19</f>
        <v xml:space="preserve"> </v>
      </c>
      <c r="BH20" s="72"/>
      <c r="BI20" s="76" t="str">
        <f>'Dropdown Contents'!Q19</f>
        <v xml:space="preserve"> </v>
      </c>
      <c r="BJ20" s="72"/>
      <c r="BK20" s="76" t="str">
        <f>'Dropdown Contents'!S19</f>
        <v xml:space="preserve"> </v>
      </c>
    </row>
    <row r="21" spans="1:63" x14ac:dyDescent="0.25">
      <c r="A21" s="139"/>
      <c r="B21" s="145"/>
      <c r="C21" s="57" t="s">
        <v>21</v>
      </c>
      <c r="D21" s="110"/>
      <c r="G21" s="130"/>
      <c r="BA21" s="71" t="s">
        <v>160</v>
      </c>
      <c r="BD21" s="72"/>
      <c r="BE21" s="72"/>
      <c r="BF21" s="72"/>
      <c r="BG21" s="72"/>
      <c r="BH21" s="72"/>
      <c r="BI21" s="72"/>
      <c r="BJ21" s="72"/>
      <c r="BK21" s="72"/>
    </row>
    <row r="22" spans="1:63" x14ac:dyDescent="0.25">
      <c r="A22" s="139"/>
      <c r="B22" s="145"/>
      <c r="C22" s="57" t="s">
        <v>28</v>
      </c>
      <c r="D22" s="110"/>
      <c r="G22" s="63"/>
      <c r="BC22" s="77">
        <v>41834</v>
      </c>
      <c r="BD22" s="72"/>
      <c r="BE22" s="72"/>
      <c r="BF22" s="72"/>
      <c r="BG22" s="72"/>
      <c r="BH22" s="72"/>
      <c r="BI22" s="72"/>
      <c r="BJ22" s="72"/>
      <c r="BK22" s="72"/>
    </row>
    <row r="23" spans="1:63" x14ac:dyDescent="0.25">
      <c r="A23" s="139"/>
      <c r="B23" s="145"/>
      <c r="C23" s="57" t="s">
        <v>22</v>
      </c>
      <c r="D23" s="110"/>
      <c r="G23" s="63"/>
      <c r="BD23" s="72"/>
      <c r="BE23" s="72"/>
      <c r="BF23" s="72"/>
      <c r="BG23" s="72"/>
      <c r="BH23" s="72"/>
      <c r="BI23" s="72"/>
      <c r="BJ23" s="72"/>
      <c r="BK23" s="72"/>
    </row>
    <row r="24" spans="1:63" x14ac:dyDescent="0.25">
      <c r="A24" s="139"/>
      <c r="B24" s="145"/>
      <c r="C24" s="57" t="s">
        <v>23</v>
      </c>
      <c r="D24" s="110"/>
      <c r="G24" s="63"/>
      <c r="BD24" s="72"/>
      <c r="BE24" s="72"/>
      <c r="BF24" s="72"/>
      <c r="BG24" s="72"/>
      <c r="BH24" s="72"/>
      <c r="BI24" s="72"/>
      <c r="BJ24" s="72"/>
      <c r="BK24" s="72"/>
    </row>
    <row r="25" spans="1:63" x14ac:dyDescent="0.25">
      <c r="A25" s="139"/>
      <c r="B25" s="145"/>
      <c r="C25" s="57" t="s">
        <v>24</v>
      </c>
      <c r="D25" s="110"/>
      <c r="G25" s="63"/>
      <c r="BD25" s="72"/>
      <c r="BE25" s="72"/>
      <c r="BF25" s="72"/>
      <c r="BG25" s="72"/>
      <c r="BH25" s="72"/>
      <c r="BI25" s="72"/>
      <c r="BJ25" s="72"/>
      <c r="BK25" s="72"/>
    </row>
    <row r="26" spans="1:63" x14ac:dyDescent="0.25">
      <c r="A26" s="139"/>
      <c r="B26" s="145"/>
      <c r="C26" s="57" t="s">
        <v>17</v>
      </c>
      <c r="D26" s="110"/>
      <c r="G26" s="63"/>
      <c r="BD26" s="72"/>
      <c r="BE26" s="72"/>
      <c r="BF26" s="72"/>
      <c r="BG26" s="72"/>
      <c r="BH26" s="72"/>
      <c r="BI26" s="72"/>
      <c r="BJ26" s="72"/>
      <c r="BK26" s="72"/>
    </row>
    <row r="27" spans="1:63" x14ac:dyDescent="0.25">
      <c r="A27" s="139"/>
      <c r="B27" s="145"/>
      <c r="C27" s="57" t="s">
        <v>18</v>
      </c>
      <c r="D27" s="110"/>
      <c r="G27" s="63"/>
      <c r="BD27" s="72"/>
      <c r="BE27" s="72"/>
      <c r="BF27" s="72"/>
      <c r="BG27" s="72"/>
      <c r="BH27" s="72"/>
      <c r="BI27" s="72"/>
      <c r="BJ27" s="72"/>
      <c r="BK27" s="72"/>
    </row>
    <row r="28" spans="1:63" x14ac:dyDescent="0.25">
      <c r="A28" s="140"/>
      <c r="B28" s="145"/>
      <c r="C28" s="57" t="s">
        <v>6</v>
      </c>
      <c r="D28" s="110"/>
      <c r="G28" s="63"/>
      <c r="BD28" s="72"/>
      <c r="BE28" s="72"/>
      <c r="BF28" s="72"/>
      <c r="BG28" s="72"/>
      <c r="BH28" s="72"/>
      <c r="BI28" s="72"/>
      <c r="BJ28" s="72"/>
      <c r="BK28" s="72"/>
    </row>
    <row r="29" spans="1:63" x14ac:dyDescent="0.25">
      <c r="A29" s="55" t="s">
        <v>168</v>
      </c>
      <c r="B29" s="133" t="s">
        <v>0</v>
      </c>
      <c r="C29" s="112" t="s">
        <v>79</v>
      </c>
      <c r="D29" s="113">
        <f>SUM(D18:D28)</f>
        <v>0</v>
      </c>
      <c r="G29" s="63"/>
      <c r="BD29" s="72"/>
      <c r="BE29" s="72"/>
      <c r="BF29" s="72"/>
      <c r="BG29" s="72"/>
      <c r="BH29" s="72"/>
      <c r="BI29" s="72"/>
      <c r="BJ29" s="72"/>
      <c r="BK29" s="72"/>
    </row>
    <row r="30" spans="1:63" ht="15.75" customHeight="1" x14ac:dyDescent="0.25">
      <c r="A30" s="138">
        <v>11</v>
      </c>
      <c r="B30" s="141" t="s">
        <v>217</v>
      </c>
      <c r="C30" s="57" t="s">
        <v>88</v>
      </c>
      <c r="D30" s="62"/>
      <c r="G30" s="63" t="str">
        <f>IF(D30="", "Q11. Choose key partners in development/implementation from pull-down list.","")</f>
        <v>Q11. Choose key partners in development/implementation from pull-down list.</v>
      </c>
      <c r="BD30" s="72"/>
      <c r="BE30" s="72"/>
      <c r="BF30" s="72"/>
      <c r="BG30" s="72"/>
      <c r="BH30" s="72"/>
      <c r="BI30" s="72"/>
      <c r="BJ30" s="72"/>
      <c r="BK30" s="72"/>
    </row>
    <row r="31" spans="1:63" x14ac:dyDescent="0.25">
      <c r="A31" s="139"/>
      <c r="B31" s="142"/>
      <c r="C31" s="57" t="s">
        <v>89</v>
      </c>
      <c r="D31" s="62"/>
      <c r="G31" s="63"/>
      <c r="BD31" s="72"/>
      <c r="BE31" s="72"/>
      <c r="BF31" s="72"/>
      <c r="BG31" s="72"/>
      <c r="BH31" s="72"/>
      <c r="BI31" s="72"/>
      <c r="BJ31" s="72"/>
      <c r="BK31" s="72"/>
    </row>
    <row r="32" spans="1:63" x14ac:dyDescent="0.25">
      <c r="A32" s="139"/>
      <c r="B32" s="142"/>
      <c r="C32" s="57" t="s">
        <v>89</v>
      </c>
      <c r="D32" s="62"/>
      <c r="G32" s="63"/>
      <c r="BD32" s="72"/>
      <c r="BE32" s="72"/>
      <c r="BF32" s="72"/>
      <c r="BG32" s="72"/>
      <c r="BH32" s="72"/>
      <c r="BI32" s="72"/>
      <c r="BJ32" s="72"/>
      <c r="BK32" s="72"/>
    </row>
    <row r="33" spans="1:65" x14ac:dyDescent="0.25">
      <c r="A33" s="140"/>
      <c r="B33" s="143"/>
      <c r="C33" s="57" t="s">
        <v>170</v>
      </c>
      <c r="D33" s="78"/>
      <c r="G33" s="63"/>
    </row>
    <row r="34" spans="1:65" x14ac:dyDescent="0.25">
      <c r="A34" s="138">
        <v>12</v>
      </c>
      <c r="B34" s="141" t="s">
        <v>218</v>
      </c>
      <c r="C34" s="57" t="s">
        <v>88</v>
      </c>
      <c r="D34" s="62"/>
      <c r="G34" s="63" t="str">
        <f>IF(D34="", "Q12. Choose links to infrastructure/initiatives from pull-down list.","")</f>
        <v>Q12. Choose links to infrastructure/initiatives from pull-down list.</v>
      </c>
    </row>
    <row r="35" spans="1:65" x14ac:dyDescent="0.25">
      <c r="A35" s="139"/>
      <c r="B35" s="142"/>
      <c r="C35" s="57" t="s">
        <v>89</v>
      </c>
      <c r="D35" s="62"/>
      <c r="G35" s="63"/>
    </row>
    <row r="36" spans="1:65" x14ac:dyDescent="0.25">
      <c r="A36" s="139"/>
      <c r="B36" s="142"/>
      <c r="C36" s="57" t="s">
        <v>89</v>
      </c>
      <c r="D36" s="62"/>
      <c r="G36" s="63"/>
    </row>
    <row r="37" spans="1:65" ht="31.5" x14ac:dyDescent="0.25">
      <c r="A37" s="140"/>
      <c r="B37" s="143"/>
      <c r="C37" s="57" t="s">
        <v>216</v>
      </c>
      <c r="D37" s="78"/>
      <c r="G37" s="63"/>
    </row>
    <row r="38" spans="1:65" s="27" customFormat="1" ht="36.75" customHeight="1" x14ac:dyDescent="0.25">
      <c r="A38" s="138">
        <v>13</v>
      </c>
      <c r="B38" s="141" t="s">
        <v>210</v>
      </c>
      <c r="C38" s="67" t="s">
        <v>133</v>
      </c>
      <c r="D38" s="135"/>
      <c r="G38" s="131" t="str">
        <f>IF(D38="", "Q13. At least one metric series must be completed.","")</f>
        <v>Q13. At least one metric series must be completed.</v>
      </c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125"/>
      <c r="BM38" s="124"/>
    </row>
    <row r="39" spans="1:65" s="27" customFormat="1" ht="36.75" customHeight="1" x14ac:dyDescent="0.25">
      <c r="A39" s="139"/>
      <c r="B39" s="142"/>
      <c r="C39" s="67" t="s">
        <v>134</v>
      </c>
      <c r="D39" s="135"/>
      <c r="G39" s="131" t="str">
        <f>IF(D39="", "Q13. At least one metric series must be completed.","")</f>
        <v>Q13. At least one metric series must be completed.</v>
      </c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125"/>
      <c r="BM39" s="124"/>
    </row>
    <row r="40" spans="1:65" s="27" customFormat="1" ht="32.25" customHeight="1" x14ac:dyDescent="0.25">
      <c r="A40" s="139"/>
      <c r="B40" s="142"/>
      <c r="C40" s="27" t="s">
        <v>202</v>
      </c>
      <c r="D40" s="135"/>
      <c r="G40" s="131" t="str">
        <f>IF(D40="", "Q13. At least one metric series must be completed.","")</f>
        <v>Q13. At least one metric series must be completed.</v>
      </c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125"/>
      <c r="BM40" s="124"/>
    </row>
    <row r="41" spans="1:65" s="27" customFormat="1" ht="33.75" customHeight="1" x14ac:dyDescent="0.25">
      <c r="A41" s="139"/>
      <c r="B41" s="142"/>
      <c r="C41" s="88" t="s">
        <v>162</v>
      </c>
      <c r="D41" s="135"/>
      <c r="G41" s="131" t="str">
        <f>IF(D41="", "Q13. At least one metric series must be completed.","")</f>
        <v>Q13. At least one metric series must be completed.</v>
      </c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125"/>
      <c r="BM41" s="124"/>
    </row>
    <row r="42" spans="1:65" s="27" customFormat="1" ht="33.75" customHeight="1" x14ac:dyDescent="0.25">
      <c r="A42" s="139"/>
      <c r="B42" s="142"/>
      <c r="C42" s="88" t="s">
        <v>203</v>
      </c>
      <c r="D42" s="135"/>
      <c r="G42" s="131" t="str">
        <f t="shared" ref="G42:G43" si="0">IF(D42="", "Q13. At least one metric series must be completed.","")</f>
        <v>Q13. At least one metric series must be completed.</v>
      </c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125"/>
      <c r="BM42" s="124"/>
    </row>
    <row r="43" spans="1:65" s="27" customFormat="1" ht="33.75" customHeight="1" x14ac:dyDescent="0.25">
      <c r="A43" s="139"/>
      <c r="B43" s="142"/>
      <c r="C43" s="88" t="s">
        <v>204</v>
      </c>
      <c r="D43" s="135"/>
      <c r="G43" s="131" t="str">
        <f t="shared" si="0"/>
        <v>Q13. At least one metric series must be completed.</v>
      </c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125"/>
      <c r="BM43" s="124"/>
    </row>
    <row r="44" spans="1:65" s="27" customFormat="1" ht="32.25" customHeight="1" x14ac:dyDescent="0.25">
      <c r="A44" s="140"/>
      <c r="B44" s="143"/>
      <c r="C44" s="88" t="s">
        <v>135</v>
      </c>
      <c r="D44" s="135"/>
      <c r="G44" s="131" t="str">
        <f>IF(D44="", "Q13. At least one metric series must be completed.","")</f>
        <v>Q13. At least one metric series must be completed.</v>
      </c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125"/>
      <c r="BM44" s="124"/>
    </row>
    <row r="45" spans="1:65" s="27" customFormat="1" ht="30.75" customHeight="1" x14ac:dyDescent="0.25">
      <c r="A45" s="138" t="s">
        <v>169</v>
      </c>
      <c r="B45" s="141" t="s">
        <v>211</v>
      </c>
      <c r="C45" s="67" t="s">
        <v>133</v>
      </c>
      <c r="D45" s="135"/>
      <c r="G45" s="131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125"/>
      <c r="BM45" s="124"/>
    </row>
    <row r="46" spans="1:65" s="27" customFormat="1" ht="36.75" customHeight="1" x14ac:dyDescent="0.25">
      <c r="A46" s="139"/>
      <c r="B46" s="142"/>
      <c r="C46" s="67" t="s">
        <v>134</v>
      </c>
      <c r="D46" s="135"/>
      <c r="G46" s="131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L46" s="125"/>
      <c r="BM46" s="124"/>
    </row>
    <row r="47" spans="1:65" s="27" customFormat="1" ht="32.25" customHeight="1" x14ac:dyDescent="0.25">
      <c r="A47" s="139"/>
      <c r="B47" s="142"/>
      <c r="C47" s="27" t="s">
        <v>202</v>
      </c>
      <c r="D47" s="135"/>
      <c r="G47" s="131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125"/>
      <c r="BM47" s="124"/>
    </row>
    <row r="48" spans="1:65" s="27" customFormat="1" ht="33.75" customHeight="1" x14ac:dyDescent="0.25">
      <c r="A48" s="139"/>
      <c r="B48" s="142"/>
      <c r="C48" s="88" t="s">
        <v>162</v>
      </c>
      <c r="D48" s="135"/>
      <c r="G48" s="131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125"/>
      <c r="BM48" s="124"/>
    </row>
    <row r="49" spans="1:65" s="27" customFormat="1" ht="33.75" customHeight="1" x14ac:dyDescent="0.25">
      <c r="A49" s="139"/>
      <c r="B49" s="142"/>
      <c r="C49" s="88" t="s">
        <v>203</v>
      </c>
      <c r="D49" s="135"/>
      <c r="G49" s="131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125"/>
      <c r="BM49" s="124"/>
    </row>
    <row r="50" spans="1:65" s="27" customFormat="1" ht="33.75" customHeight="1" x14ac:dyDescent="0.25">
      <c r="A50" s="139"/>
      <c r="B50" s="142"/>
      <c r="C50" s="88" t="s">
        <v>204</v>
      </c>
      <c r="D50" s="135"/>
      <c r="G50" s="131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125"/>
      <c r="BM50" s="124"/>
    </row>
    <row r="51" spans="1:65" s="27" customFormat="1" ht="32.25" customHeight="1" x14ac:dyDescent="0.25">
      <c r="A51" s="140"/>
      <c r="B51" s="143"/>
      <c r="C51" s="88" t="s">
        <v>135</v>
      </c>
      <c r="D51" s="135"/>
      <c r="G51" s="131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125"/>
      <c r="BM51" s="124"/>
    </row>
    <row r="52" spans="1:65" ht="15.75" customHeight="1" x14ac:dyDescent="0.25">
      <c r="A52" s="138">
        <v>14</v>
      </c>
      <c r="B52" s="141" t="s">
        <v>200</v>
      </c>
      <c r="C52" s="149" t="s">
        <v>70</v>
      </c>
      <c r="D52" s="62"/>
      <c r="G52" s="63" t="str">
        <f>IF(D52="", "Q14. Choose key metrics impacted by the investment from pull-down list.","")</f>
        <v>Q14. Choose key metrics impacted by the investment from pull-down list.</v>
      </c>
    </row>
    <row r="53" spans="1:65" x14ac:dyDescent="0.25">
      <c r="A53" s="139"/>
      <c r="B53" s="142"/>
      <c r="C53" s="150"/>
      <c r="D53" s="62"/>
      <c r="G53" s="92"/>
      <c r="AZ53" s="72"/>
      <c r="BA53" s="72"/>
      <c r="BB53" s="72"/>
      <c r="BC53" s="72"/>
      <c r="BD53" s="72"/>
      <c r="BE53" s="72"/>
      <c r="BF53" s="72"/>
      <c r="BG53" s="72"/>
      <c r="BH53" s="72"/>
      <c r="BI53" s="72"/>
      <c r="BJ53" s="72"/>
      <c r="BK53" s="72"/>
    </row>
    <row r="54" spans="1:65" x14ac:dyDescent="0.25">
      <c r="A54" s="139"/>
      <c r="B54" s="142"/>
      <c r="C54" s="150"/>
      <c r="D54" s="62"/>
      <c r="G54" s="92"/>
      <c r="AZ54" s="72"/>
      <c r="BA54" s="72"/>
      <c r="BB54" s="72"/>
      <c r="BC54" s="72"/>
      <c r="BD54" s="72"/>
      <c r="BE54" s="72"/>
      <c r="BF54" s="72"/>
      <c r="BG54" s="72"/>
      <c r="BH54" s="72"/>
      <c r="BI54" s="72"/>
      <c r="BJ54" s="72"/>
      <c r="BK54" s="72"/>
    </row>
    <row r="55" spans="1:65" x14ac:dyDescent="0.25">
      <c r="A55" s="139"/>
      <c r="B55" s="142"/>
      <c r="C55" s="150"/>
      <c r="D55" s="62"/>
      <c r="G55" s="92"/>
      <c r="AZ55" s="72"/>
      <c r="BA55" s="72"/>
      <c r="BB55" s="72"/>
      <c r="BC55" s="72"/>
      <c r="BD55" s="72"/>
      <c r="BE55" s="72"/>
      <c r="BF55" s="72"/>
      <c r="BG55" s="72"/>
      <c r="BH55" s="72"/>
      <c r="BI55" s="72"/>
      <c r="BJ55" s="72"/>
      <c r="BK55" s="72"/>
    </row>
    <row r="56" spans="1:65" x14ac:dyDescent="0.25">
      <c r="A56" s="139"/>
      <c r="B56" s="142"/>
      <c r="C56" s="150"/>
      <c r="D56" s="62"/>
      <c r="G56" s="9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72"/>
      <c r="BK56" s="72"/>
    </row>
    <row r="57" spans="1:65" x14ac:dyDescent="0.25">
      <c r="A57" s="139"/>
      <c r="B57" s="142"/>
      <c r="C57" s="150"/>
      <c r="D57" s="62"/>
      <c r="G57" s="9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72"/>
      <c r="BK57" s="72"/>
    </row>
    <row r="58" spans="1:65" x14ac:dyDescent="0.25">
      <c r="A58" s="139"/>
      <c r="B58" s="142"/>
      <c r="C58" s="151"/>
      <c r="D58" s="62"/>
      <c r="G58" s="92"/>
      <c r="AZ58" s="72"/>
      <c r="BA58" s="72"/>
      <c r="BB58" s="72"/>
      <c r="BC58" s="72"/>
      <c r="BD58" s="72"/>
      <c r="BE58" s="72"/>
      <c r="BF58" s="72"/>
      <c r="BG58" s="72"/>
      <c r="BH58" s="72"/>
      <c r="BI58" s="72"/>
      <c r="BJ58" s="72"/>
      <c r="BK58" s="72"/>
    </row>
    <row r="59" spans="1:65" ht="47.25" x14ac:dyDescent="0.25">
      <c r="A59" s="140"/>
      <c r="B59" s="143"/>
      <c r="C59" s="57" t="s">
        <v>199</v>
      </c>
      <c r="D59" s="78"/>
      <c r="G59" s="92"/>
      <c r="AZ59" s="72"/>
      <c r="BA59" s="72"/>
      <c r="BB59" s="72"/>
      <c r="BC59" s="72"/>
      <c r="BD59" s="72"/>
      <c r="BE59" s="72"/>
      <c r="BF59" s="72"/>
      <c r="BG59" s="72"/>
      <c r="BH59" s="72"/>
      <c r="BI59" s="72"/>
      <c r="BJ59" s="72"/>
      <c r="BK59" s="72"/>
    </row>
    <row r="60" spans="1:65" ht="31.5" x14ac:dyDescent="0.25">
      <c r="A60" s="95">
        <v>15</v>
      </c>
      <c r="B60" s="96" t="s">
        <v>186</v>
      </c>
      <c r="C60" s="94" t="s">
        <v>222</v>
      </c>
      <c r="D60" s="97"/>
      <c r="G60" s="92" t="str">
        <f>IF(D60&amp;D63="", "Q15. Please calculate the estimated ROI for this investment, using the ROI calculation formula in the Instructions.","")</f>
        <v>Q15. Please calculate the estimated ROI for this investment, using the ROI calculation formula in the Instructions.</v>
      </c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2"/>
      <c r="BK60" s="72"/>
    </row>
    <row r="61" spans="1:65" x14ac:dyDescent="0.25">
      <c r="A61" s="95"/>
      <c r="B61" s="96"/>
      <c r="C61" s="94" t="s">
        <v>223</v>
      </c>
      <c r="D61" s="97"/>
      <c r="G61" s="9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2"/>
      <c r="BK61" s="72"/>
    </row>
    <row r="62" spans="1:65" x14ac:dyDescent="0.25">
      <c r="A62" s="95"/>
      <c r="B62" s="96"/>
      <c r="C62" s="94" t="s">
        <v>224</v>
      </c>
      <c r="D62" s="97"/>
      <c r="G62" s="92"/>
      <c r="AZ62" s="72"/>
      <c r="BA62" s="72"/>
      <c r="BB62" s="72"/>
      <c r="BC62" s="72"/>
      <c r="BD62" s="72"/>
      <c r="BE62" s="72"/>
      <c r="BF62" s="72"/>
      <c r="BG62" s="72"/>
      <c r="BH62" s="72"/>
      <c r="BI62" s="72"/>
      <c r="BJ62" s="72"/>
      <c r="BK62" s="72"/>
    </row>
    <row r="63" spans="1:65" x14ac:dyDescent="0.25">
      <c r="A63" s="95" t="s">
        <v>226</v>
      </c>
      <c r="B63" s="96"/>
      <c r="C63" s="94" t="s">
        <v>225</v>
      </c>
      <c r="D63" s="97"/>
      <c r="G63" s="92" t="str">
        <f>IF(D60&amp;D61&amp;D62&amp;D63="", "Q15a. Please explain why ROI cannot be calculated for this investment.","")</f>
        <v>Q15a. Please explain why ROI cannot be calculated for this investment.</v>
      </c>
      <c r="AZ63" s="72"/>
      <c r="BA63" s="72"/>
      <c r="BB63" s="72"/>
      <c r="BC63" s="72"/>
      <c r="BD63" s="72"/>
      <c r="BE63" s="72"/>
      <c r="BF63" s="72"/>
      <c r="BG63" s="72"/>
      <c r="BH63" s="72"/>
      <c r="BI63" s="72"/>
      <c r="BJ63" s="72"/>
      <c r="BK63" s="72"/>
    </row>
    <row r="64" spans="1:65" ht="31.5" x14ac:dyDescent="0.25">
      <c r="A64" s="95">
        <v>16</v>
      </c>
      <c r="B64" s="96" t="s">
        <v>228</v>
      </c>
      <c r="C64" s="94" t="s">
        <v>227</v>
      </c>
      <c r="D64" s="62"/>
      <c r="G64" s="92" t="str">
        <f>IF(D64="", "Q16. Please indicate likely impact on Non-Hospital Service Costs.","")</f>
        <v>Q16. Please indicate likely impact on Non-Hospital Service Costs.</v>
      </c>
    </row>
    <row r="65" spans="1:63" ht="31.5" x14ac:dyDescent="0.25">
      <c r="A65" s="95">
        <v>17</v>
      </c>
      <c r="B65" s="96" t="s">
        <v>187</v>
      </c>
      <c r="C65" s="94" t="s">
        <v>188</v>
      </c>
      <c r="D65" s="58"/>
      <c r="G65" s="92"/>
      <c r="AZ65" s="72"/>
      <c r="BA65" s="72"/>
      <c r="BB65" s="72"/>
      <c r="BC65" s="72"/>
      <c r="BD65" s="72"/>
      <c r="BE65" s="72"/>
      <c r="BF65" s="72"/>
      <c r="BG65" s="72"/>
      <c r="BH65" s="72"/>
      <c r="BI65" s="72"/>
      <c r="BJ65" s="72"/>
      <c r="BK65" s="72"/>
    </row>
    <row r="69" spans="1:63" x14ac:dyDescent="0.25">
      <c r="G69" s="26"/>
      <c r="AZ69" s="72"/>
      <c r="BA69" s="72"/>
      <c r="BB69" s="72"/>
      <c r="BC69" s="72"/>
      <c r="BD69" s="72"/>
      <c r="BE69" s="72"/>
      <c r="BF69" s="72"/>
      <c r="BG69" s="72"/>
      <c r="BH69" s="72"/>
      <c r="BI69" s="72"/>
      <c r="BJ69" s="72"/>
      <c r="BK69" s="72"/>
    </row>
  </sheetData>
  <sheetProtection algorithmName="SHA-512" hashValue="bNXlw+sKjaFMvZfDw4OwgQLczyCdCX58gvnVO+6uZoHYU0Le6pOL5tu5h3M8Rk9KvC4igdou+VCYUllfu8XT+w==" saltValue="XvyogK/qWwvLX0oEW32fLg==" spinCount="100000" sheet="1" objects="1" scenarios="1" selectLockedCells="1"/>
  <mergeCells count="18">
    <mergeCell ref="A18:A28"/>
    <mergeCell ref="B18:B28"/>
    <mergeCell ref="F1:G1"/>
    <mergeCell ref="A7:A9"/>
    <mergeCell ref="B7:B9"/>
    <mergeCell ref="A11:A13"/>
    <mergeCell ref="B11:B13"/>
    <mergeCell ref="A30:A33"/>
    <mergeCell ref="B30:B33"/>
    <mergeCell ref="A34:A37"/>
    <mergeCell ref="B34:B37"/>
    <mergeCell ref="A38:A44"/>
    <mergeCell ref="B38:B44"/>
    <mergeCell ref="A45:A51"/>
    <mergeCell ref="B45:B51"/>
    <mergeCell ref="A52:A59"/>
    <mergeCell ref="B52:B59"/>
    <mergeCell ref="C52:C58"/>
  </mergeCells>
  <conditionalFormatting sqref="D5:D6">
    <cfRule type="cellIs" dxfId="210" priority="26" operator="equal">
      <formula>0</formula>
    </cfRule>
  </conditionalFormatting>
  <conditionalFormatting sqref="D14">
    <cfRule type="containsBlanks" dxfId="209" priority="24">
      <formula>LEN(TRIM(D14))=0</formula>
    </cfRule>
  </conditionalFormatting>
  <conditionalFormatting sqref="D52">
    <cfRule type="containsBlanks" dxfId="208" priority="22">
      <formula>LEN(TRIM(D52))=0</formula>
    </cfRule>
  </conditionalFormatting>
  <conditionalFormatting sqref="D11:D13">
    <cfRule type="containsBlanks" dxfId="207" priority="25">
      <formula>LEN(TRIM(D11))=0</formula>
    </cfRule>
  </conditionalFormatting>
  <conditionalFormatting sqref="D15 D65">
    <cfRule type="containsBlanks" dxfId="206" priority="23">
      <formula>LEN(TRIM(D15))=0</formula>
    </cfRule>
  </conditionalFormatting>
  <conditionalFormatting sqref="D17">
    <cfRule type="containsBlanks" dxfId="205" priority="21">
      <formula>LEN(TRIM(D17))=0</formula>
    </cfRule>
  </conditionalFormatting>
  <conditionalFormatting sqref="D18:D28">
    <cfRule type="containsBlanks" dxfId="204" priority="20">
      <formula>LEN(TRIM(D18))=0</formula>
    </cfRule>
  </conditionalFormatting>
  <conditionalFormatting sqref="D16">
    <cfRule type="cellIs" dxfId="203" priority="14" stopIfTrue="1" operator="greaterThan">
      <formula>$D$15</formula>
    </cfRule>
    <cfRule type="containsBlanks" dxfId="202" priority="19">
      <formula>LEN(TRIM(D16))=0</formula>
    </cfRule>
  </conditionalFormatting>
  <conditionalFormatting sqref="D3">
    <cfRule type="containsBlanks" dxfId="201" priority="18">
      <formula>LEN(TRIM(D3))=0</formula>
    </cfRule>
  </conditionalFormatting>
  <conditionalFormatting sqref="D7:D9">
    <cfRule type="containsBlanks" dxfId="200" priority="17">
      <formula>LEN(TRIM(D7))=0</formula>
    </cfRule>
  </conditionalFormatting>
  <conditionalFormatting sqref="F1">
    <cfRule type="cellIs" dxfId="199" priority="16" operator="equal">
      <formula>"You still have questions to answer. See below."</formula>
    </cfRule>
  </conditionalFormatting>
  <conditionalFormatting sqref="D59">
    <cfRule type="containsBlanks" dxfId="198" priority="13">
      <formula>LEN(TRIM(D59))=0</formula>
    </cfRule>
  </conditionalFormatting>
  <conditionalFormatting sqref="D30">
    <cfRule type="containsBlanks" dxfId="197" priority="12">
      <formula>LEN(TRIM(D30))=0</formula>
    </cfRule>
  </conditionalFormatting>
  <conditionalFormatting sqref="D33">
    <cfRule type="containsBlanks" dxfId="196" priority="11">
      <formula>LEN(TRIM(D33))=0</formula>
    </cfRule>
  </conditionalFormatting>
  <conditionalFormatting sqref="D34">
    <cfRule type="containsBlanks" dxfId="195" priority="10">
      <formula>LEN(TRIM(D34))=0</formula>
    </cfRule>
  </conditionalFormatting>
  <conditionalFormatting sqref="D37">
    <cfRule type="containsBlanks" dxfId="194" priority="9">
      <formula>LEN(TRIM(D37))=0</formula>
    </cfRule>
  </conditionalFormatting>
  <conditionalFormatting sqref="D38:D44">
    <cfRule type="containsBlanks" dxfId="193" priority="8">
      <formula>LEN(TRIM(D38))=0</formula>
    </cfRule>
  </conditionalFormatting>
  <conditionalFormatting sqref="D45:D51">
    <cfRule type="containsBlanks" dxfId="192" priority="7">
      <formula>LEN(TRIM(D45))=0</formula>
    </cfRule>
  </conditionalFormatting>
  <conditionalFormatting sqref="D4">
    <cfRule type="cellIs" dxfId="191" priority="6" operator="equal">
      <formula>0</formula>
    </cfRule>
  </conditionalFormatting>
  <conditionalFormatting sqref="D31:D32">
    <cfRule type="containsBlanks" dxfId="190" priority="5">
      <formula>LEN(TRIM(D31))=0</formula>
    </cfRule>
  </conditionalFormatting>
  <conditionalFormatting sqref="D35:D36">
    <cfRule type="containsBlanks" dxfId="189" priority="4">
      <formula>LEN(TRIM(D35))=0</formula>
    </cfRule>
  </conditionalFormatting>
  <conditionalFormatting sqref="D53:D58">
    <cfRule type="containsBlanks" dxfId="188" priority="3">
      <formula>LEN(TRIM(D53))=0</formula>
    </cfRule>
  </conditionalFormatting>
  <conditionalFormatting sqref="D64">
    <cfRule type="containsBlanks" dxfId="187" priority="2">
      <formula>LEN(TRIM(D64))=0</formula>
    </cfRule>
  </conditionalFormatting>
  <conditionalFormatting sqref="D10">
    <cfRule type="containsBlanks" dxfId="186" priority="1">
      <formula>LEN(TRIM(D10))=0</formula>
    </cfRule>
  </conditionalFormatting>
  <dataValidations count="9">
    <dataValidation type="list" allowBlank="1" showInputMessage="1" showErrorMessage="1" sqref="D64">
      <formula1>$BM$4:$BM$7</formula1>
    </dataValidation>
    <dataValidation type="list" allowBlank="1" showInputMessage="1" showErrorMessage="1" sqref="D52:D58">
      <formula1>$BK$5:$BK$20</formula1>
    </dataValidation>
    <dataValidation type="list" allowBlank="1" showInputMessage="1" showErrorMessage="1" sqref="D34:D36">
      <formula1>$BI$5:$BI$20</formula1>
    </dataValidation>
    <dataValidation type="list" allowBlank="1" showInputMessage="1" showErrorMessage="1" sqref="D30:D32">
      <formula1>$BG$5:$BG$20</formula1>
    </dataValidation>
    <dataValidation type="list" allowBlank="1" showInputMessage="1" showErrorMessage="1" errorTitle="Target Patient Population" error="Select up to 3 categories if more than 1 category applies.  Rate in order of importance, with 1 being the most relevant and 3 the least." sqref="D11:D13">
      <formula1>$BC$5:$BC$20</formula1>
    </dataValidation>
    <dataValidation type="list" errorStyle="information" allowBlank="1" showInputMessage="1" errorTitle="Investment Category" error="Select the best category match for this investment. " sqref="D7:D9">
      <formula1>$BA$5:$BA$20</formula1>
    </dataValidation>
    <dataValidation type="list" allowBlank="1" showInputMessage="1" showErrorMessage="1" errorTitle="Target Payers" error="Select the category which best applies." sqref="D14">
      <formula1>$BE$5:$BE$20</formula1>
    </dataValidation>
    <dataValidation type="date" errorStyle="information" operator="greaterThan" allowBlank="1" showInputMessage="1" showErrorMessage="1" errorTitle="Start Date Too Early" error="The start date you have entered is before FY14. " sqref="D17">
      <formula1>41820</formula1>
    </dataValidation>
    <dataValidation type="whole" operator="lessThan" allowBlank="1" showInputMessage="1" showErrorMessage="1" errorTitle="Total Costs" error="Total costs are included in total expenses." sqref="D16">
      <formula1>D15</formula1>
    </dataValidation>
  </dataValidations>
  <pageMargins left="0.25" right="0.25" top="1" bottom="0.5" header="0.3" footer="0.3"/>
  <pageSetup scale="68" fitToHeight="0" orientation="portrait" horizontalDpi="4294967293" r:id="rId1"/>
  <headerFooter>
    <oddHeader>&amp;L&amp;G&amp;C&amp;"-,Bold Italic"&amp;20HSCRC Investment Report</oddHeader>
    <oddFooter>&amp;L&amp;D &amp;T&amp;CPage &amp;P&amp;R&amp;F</oddFooter>
  </headerFooter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" operator="containsText" id="{7C6D27C4-E724-4561-B94E-E8154DE5DDD3}">
            <xm:f>NOT(ISERROR(SEARCH("Congratulations, You are done!",F1)))</xm:f>
            <xm:f>"Congratulations, You are done!"</xm:f>
            <x14:dxf>
              <font>
                <b/>
                <i val="0"/>
                <color theme="0"/>
              </font>
              <fill>
                <patternFill>
                  <bgColor rgb="FF00B050"/>
                </patternFill>
              </fill>
            </x14:dxf>
          </x14:cfRule>
          <xm:sqref>F1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69"/>
  <sheetViews>
    <sheetView zoomScale="90" zoomScaleNormal="90" workbookViewId="0">
      <pane xSplit="2" ySplit="1" topLeftCell="C44" activePane="bottomRight" state="frozen"/>
      <selection pane="topRight" activeCell="C1" sqref="C1"/>
      <selection pane="bottomLeft" activeCell="A2" sqref="A2"/>
      <selection pane="bottomRight" activeCell="D1" sqref="D1"/>
    </sheetView>
  </sheetViews>
  <sheetFormatPr defaultColWidth="9.140625" defaultRowHeight="15.75" x14ac:dyDescent="0.25"/>
  <cols>
    <col min="1" max="1" width="4.42578125" style="68" bestFit="1" customWidth="1"/>
    <col min="2" max="2" width="37.85546875" style="59" customWidth="1"/>
    <col min="3" max="3" width="57.7109375" style="63" customWidth="1"/>
    <col min="4" max="4" width="49.28515625" style="69" customWidth="1"/>
    <col min="5" max="5" width="5.140625" style="26" customWidth="1"/>
    <col min="6" max="6" width="4.7109375" style="26" customWidth="1"/>
    <col min="7" max="7" width="76" style="59" bestFit="1" customWidth="1"/>
    <col min="8" max="8" width="28.5703125" style="26" customWidth="1"/>
    <col min="9" max="9" width="22.42578125" style="26" customWidth="1"/>
    <col min="10" max="51" width="9.140625" style="26"/>
    <col min="52" max="52" width="9.140625" style="71"/>
    <col min="53" max="53" width="45.42578125" style="71" bestFit="1" customWidth="1"/>
    <col min="54" max="54" width="3.7109375" style="71" customWidth="1"/>
    <col min="55" max="55" width="31.85546875" style="71" bestFit="1" customWidth="1"/>
    <col min="56" max="56" width="4" style="71" customWidth="1"/>
    <col min="57" max="57" width="24.140625" style="71" customWidth="1"/>
    <col min="58" max="58" width="4.42578125" style="71" customWidth="1"/>
    <col min="59" max="59" width="24.140625" style="71" customWidth="1"/>
    <col min="60" max="60" width="4" style="71" customWidth="1"/>
    <col min="61" max="61" width="24.140625" style="71" customWidth="1"/>
    <col min="62" max="62" width="3.85546875" style="71" customWidth="1"/>
    <col min="63" max="63" width="35.7109375" style="71" customWidth="1"/>
    <col min="64" max="64" width="4" style="72" customWidth="1"/>
    <col min="65" max="65" width="34.7109375" style="124" customWidth="1"/>
    <col min="66" max="66" width="23.28515625" style="26" customWidth="1"/>
    <col min="67" max="16384" width="9.140625" style="26"/>
  </cols>
  <sheetData>
    <row r="1" spans="1:65" ht="18.75" x14ac:dyDescent="0.25">
      <c r="A1" s="51"/>
      <c r="B1" s="52" t="s">
        <v>8</v>
      </c>
      <c r="C1" s="53" t="s">
        <v>25</v>
      </c>
      <c r="D1" s="54" t="s">
        <v>67</v>
      </c>
      <c r="F1" s="144" t="str">
        <f ca="1">IF(G2&amp;G3&amp;G7&amp;G11&amp;G14&amp;G15&amp;G17&amp;G18&amp;G30&amp;G34&amp;G38&amp;G39&amp;G40&amp;G41&amp;G44&amp;G52&amp;G60&amp;G63&amp;G64="","Congratulations, You are done!","You still have questions to answer. See below.")</f>
        <v>You still have questions to answer. See below.</v>
      </c>
      <c r="G1" s="144"/>
      <c r="H1" s="26">
        <f ca="1">FIND("]",I1)</f>
        <v>147</v>
      </c>
      <c r="I1" s="26" t="str">
        <f ca="1">CELL("filename",A1)</f>
        <v>S:\Waiver Modeling\Transformation-RFP Reports\GBR Infrastructure\GBR Infrastructure-Investment Reporting\Template Update 2016\[Template FINAL.xlsx]4</v>
      </c>
    </row>
    <row r="2" spans="1:65" s="27" customFormat="1" x14ac:dyDescent="0.25">
      <c r="A2" s="55">
        <v>1</v>
      </c>
      <c r="B2" s="133" t="s">
        <v>62</v>
      </c>
      <c r="C2" s="57" t="s">
        <v>78</v>
      </c>
      <c r="D2" s="112" t="str">
        <f ca="1">IF(RIGHT(I1,LEN(I1)-H1)="By-Investment Reporting Blank","",RIGHT(I1,LEN(I1)-H1))</f>
        <v>4</v>
      </c>
      <c r="G2" s="63" t="str">
        <f ca="1">IF(ISERROR(VALUE(D2)), "Q1. The worksheet tab must be anumber between 1 and 100.","")</f>
        <v/>
      </c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125"/>
      <c r="BM2" s="124"/>
    </row>
    <row r="3" spans="1:65" x14ac:dyDescent="0.25">
      <c r="A3" s="55" t="s">
        <v>61</v>
      </c>
      <c r="B3" s="133" t="s">
        <v>63</v>
      </c>
      <c r="C3" s="57" t="s">
        <v>64</v>
      </c>
      <c r="D3" s="58"/>
      <c r="G3" s="63" t="str">
        <f>IF(D3=0, "Q1a. Provide a title for each investment reported.","")</f>
        <v>Q1a. Provide a title for each investment reported.</v>
      </c>
      <c r="AZ3" s="74">
        <v>0</v>
      </c>
      <c r="BA3" s="75" t="s">
        <v>65</v>
      </c>
      <c r="BC3" s="75" t="s">
        <v>66</v>
      </c>
      <c r="BE3" s="75" t="s">
        <v>68</v>
      </c>
      <c r="BF3" s="75"/>
      <c r="BG3" s="75" t="s">
        <v>128</v>
      </c>
      <c r="BH3" s="75"/>
      <c r="BI3" s="75" t="s">
        <v>132</v>
      </c>
      <c r="BK3" s="75" t="s">
        <v>69</v>
      </c>
      <c r="BM3" s="126" t="s">
        <v>205</v>
      </c>
    </row>
    <row r="4" spans="1:65" ht="31.5" x14ac:dyDescent="0.25">
      <c r="A4" s="55" t="s">
        <v>161</v>
      </c>
      <c r="B4" s="133" t="s">
        <v>197</v>
      </c>
      <c r="C4" s="57" t="s">
        <v>136</v>
      </c>
      <c r="D4" s="112" t="str">
        <f>Overview!E4</f>
        <v/>
      </c>
      <c r="G4" s="63"/>
      <c r="AZ4" s="74"/>
      <c r="BA4" s="75"/>
      <c r="BC4" s="75"/>
      <c r="BE4" s="75"/>
      <c r="BF4" s="75"/>
      <c r="BG4" s="75"/>
      <c r="BH4" s="75"/>
      <c r="BI4" s="75"/>
      <c r="BK4" s="75"/>
      <c r="BM4" s="127" t="s">
        <v>209</v>
      </c>
    </row>
    <row r="5" spans="1:65" ht="31.5" x14ac:dyDescent="0.25">
      <c r="A5" s="55">
        <v>2</v>
      </c>
      <c r="B5" s="133" t="s">
        <v>52</v>
      </c>
      <c r="C5" s="57" t="s">
        <v>136</v>
      </c>
      <c r="D5" s="112">
        <f>Overview!B1</f>
        <v>0</v>
      </c>
      <c r="G5" s="129"/>
      <c r="AZ5" s="71">
        <v>1</v>
      </c>
      <c r="BA5" s="76" t="str">
        <f>'Dropdown Contents'!I4</f>
        <v>ACO, PCMH, or formal Shared Savings Program</v>
      </c>
      <c r="BC5" s="76" t="str">
        <f>'Dropdown Contents'!K4</f>
        <v>Complex, High Needs Patients</v>
      </c>
      <c r="BE5" s="76" t="str">
        <f>'Dropdown Contents'!M4</f>
        <v>All Payers</v>
      </c>
      <c r="BF5" s="76"/>
      <c r="BG5" s="76" t="str">
        <f>'Dropdown Contents'!O4</f>
        <v>Behavioral Health Organization (owned by hospital/health system)</v>
      </c>
      <c r="BH5" s="76"/>
      <c r="BI5" s="76" t="str">
        <f>'Dropdown Contents'!Q4</f>
        <v>CRISP</v>
      </c>
      <c r="BK5" s="76" t="str">
        <f>'Dropdown Contents'!S4</f>
        <v>Total Hospital Admissions</v>
      </c>
      <c r="BM5" s="127" t="s">
        <v>208</v>
      </c>
    </row>
    <row r="6" spans="1:65" ht="31.5" x14ac:dyDescent="0.25">
      <c r="A6" s="55" t="s">
        <v>53</v>
      </c>
      <c r="B6" s="133" t="s">
        <v>7</v>
      </c>
      <c r="C6" s="57" t="s">
        <v>136</v>
      </c>
      <c r="D6" s="112" t="str">
        <f>Overview!B2</f>
        <v/>
      </c>
      <c r="G6" s="129"/>
      <c r="AZ6" s="71">
        <v>2</v>
      </c>
      <c r="BA6" s="76" t="str">
        <f>'Dropdown Contents'!I5</f>
        <v>Additional Physicians in Unregulated Space</v>
      </c>
      <c r="BC6" s="76" t="str">
        <f>'Dropdown Contents'!K5</f>
        <v>ED Patients</v>
      </c>
      <c r="BE6" s="76" t="str">
        <f>'Dropdown Contents'!M5</f>
        <v>Dually Eligible Patients</v>
      </c>
      <c r="BF6" s="76"/>
      <c r="BG6" s="76" t="str">
        <f>'Dropdown Contents'!O5</f>
        <v>Behavioral Health Organization (independent of hospital/health system)</v>
      </c>
      <c r="BH6" s="76"/>
      <c r="BI6" s="76" t="str">
        <f>'Dropdown Contents'!Q5</f>
        <v>Departments of Aging</v>
      </c>
      <c r="BK6" s="76" t="str">
        <f>'Dropdown Contents'!S5</f>
        <v>ED Visits</v>
      </c>
      <c r="BM6" s="127" t="s">
        <v>207</v>
      </c>
    </row>
    <row r="7" spans="1:65" ht="18" customHeight="1" x14ac:dyDescent="0.25">
      <c r="A7" s="146">
        <v>3</v>
      </c>
      <c r="B7" s="141" t="s">
        <v>65</v>
      </c>
      <c r="C7" s="57" t="s">
        <v>88</v>
      </c>
      <c r="D7" s="60"/>
      <c r="G7" s="63" t="str">
        <f>IF(D7=0, "Q3. Choose up to 3 applicable categories from pull-down list.","")</f>
        <v>Q3. Choose up to 3 applicable categories from pull-down list.</v>
      </c>
      <c r="AZ7" s="71">
        <v>3</v>
      </c>
      <c r="BA7" s="76" t="str">
        <f>'Dropdown Contents'!I6</f>
        <v>Community-Based Care Coordination</v>
      </c>
      <c r="BC7" s="76" t="str">
        <f>'Dropdown Contents'!K6</f>
        <v xml:space="preserve">Hospitalized Patients </v>
      </c>
      <c r="BE7" s="76" t="str">
        <f>'Dropdown Contents'!M6</f>
        <v>Medicaid Patients</v>
      </c>
      <c r="BF7" s="76"/>
      <c r="BG7" s="76" t="str">
        <f>'Dropdown Contents'!O6</f>
        <v>Community-based Care Managers</v>
      </c>
      <c r="BH7" s="76"/>
      <c r="BI7" s="76" t="str">
        <f>'Dropdown Contents'!Q6</f>
        <v>Faith-based Community Organizations</v>
      </c>
      <c r="BK7" s="76" t="str">
        <f>'Dropdown Contents'!S6</f>
        <v>Readmissions</v>
      </c>
      <c r="BM7" s="127" t="s">
        <v>206</v>
      </c>
    </row>
    <row r="8" spans="1:65" ht="18.75" customHeight="1" x14ac:dyDescent="0.25">
      <c r="A8" s="147"/>
      <c r="B8" s="142"/>
      <c r="C8" s="57" t="s">
        <v>89</v>
      </c>
      <c r="D8" s="60"/>
      <c r="G8" s="129"/>
      <c r="BA8" s="76" t="str">
        <f>'Dropdown Contents'!I7</f>
        <v>Consumer Education and Engagement</v>
      </c>
      <c r="BC8" s="76" t="str">
        <f>'Dropdown Contents'!K7</f>
        <v>Patients in Post-Acute Setting  or Long-term Care</v>
      </c>
      <c r="BE8" s="76" t="str">
        <f>'Dropdown Contents'!M7</f>
        <v>Medicare Patients</v>
      </c>
      <c r="BF8" s="76"/>
      <c r="BG8" s="76" t="str">
        <f>'Dropdown Contents'!O7</f>
        <v>Community Health Clinics (owned by hospital/health system)</v>
      </c>
      <c r="BH8" s="76"/>
      <c r="BI8" s="76" t="str">
        <f>'Dropdown Contents'!Q7</f>
        <v>Local Health Departments</v>
      </c>
      <c r="BK8" s="76" t="str">
        <f>'Dropdown Contents'!S7</f>
        <v>Prevention Quality Indicators (PQI)</v>
      </c>
      <c r="BM8" s="126"/>
    </row>
    <row r="9" spans="1:65" ht="20.25" customHeight="1" x14ac:dyDescent="0.25">
      <c r="A9" s="148"/>
      <c r="B9" s="142"/>
      <c r="C9" s="57" t="s">
        <v>89</v>
      </c>
      <c r="D9" s="60"/>
      <c r="G9" s="129"/>
      <c r="BA9" s="76" t="str">
        <f>'Dropdown Contents'!I8</f>
        <v>Disease Management (for Chronic Diseases)</v>
      </c>
      <c r="BC9" s="76" t="str">
        <f>'Dropdown Contents'!K8</f>
        <v>"Rising Risk", Patients with Chronic Conditions</v>
      </c>
      <c r="BE9" s="76" t="str">
        <f>'Dropdown Contents'!M8</f>
        <v>Uninsured/Underinsured Patients</v>
      </c>
      <c r="BG9" s="76" t="str">
        <f>'Dropdown Contents'!O8</f>
        <v>Community Health Clinics (independent of hospital/health system)</v>
      </c>
      <c r="BI9" s="76" t="str">
        <f>'Dropdown Contents'!Q8</f>
        <v>Local Health Improvement Coalitions (LHICs)</v>
      </c>
      <c r="BK9" s="76" t="str">
        <f>'Dropdown Contents'!S8</f>
        <v>Patient Experience (HCAHPS)</v>
      </c>
      <c r="BM9" s="126"/>
    </row>
    <row r="10" spans="1:65" ht="63" customHeight="1" x14ac:dyDescent="0.25">
      <c r="A10" s="55">
        <v>4</v>
      </c>
      <c r="B10" s="133" t="s">
        <v>74</v>
      </c>
      <c r="C10" s="57" t="s">
        <v>163</v>
      </c>
      <c r="D10" s="134"/>
      <c r="G10" s="63" t="str">
        <f>IF(D10=0, "Q4. Include a brief description of the investment, including rationale for investment and primary objective.","")</f>
        <v>Q4. Include a brief description of the investment, including rationale for investment and primary objective.</v>
      </c>
      <c r="BA10" s="76" t="str">
        <f>'Dropdown Contents'!I9</f>
        <v>Hospital Case Management</v>
      </c>
      <c r="BC10" s="76" t="str">
        <f>'Dropdown Contents'!K9</f>
        <v>Other Target Patient Population</v>
      </c>
      <c r="BE10" s="76" t="str">
        <f>'Dropdown Contents'!M9</f>
        <v xml:space="preserve"> </v>
      </c>
      <c r="BG10" s="76" t="str">
        <f>'Dropdown Contents'!O9</f>
        <v>Home Health (owned by hospital/health system)</v>
      </c>
      <c r="BI10" s="76" t="str">
        <f>'Dropdown Contents'!Q9</f>
        <v>Organizations that provide Social Services</v>
      </c>
      <c r="BK10" s="76" t="str">
        <f>'Dropdown Contents'!S9</f>
        <v>Other (Please Specify)</v>
      </c>
      <c r="BM10" s="128"/>
    </row>
    <row r="11" spans="1:65" ht="15.75" customHeight="1" x14ac:dyDescent="0.25">
      <c r="A11" s="138">
        <v>5</v>
      </c>
      <c r="B11" s="141" t="s">
        <v>77</v>
      </c>
      <c r="C11" s="57" t="s">
        <v>88</v>
      </c>
      <c r="D11" s="58"/>
      <c r="G11" s="63" t="str">
        <f>IF(D11=0, "Q5. Choose up to 3 applicable categories from pull-down list.","")</f>
        <v>Q5. Choose up to 3 applicable categories from pull-down list.</v>
      </c>
      <c r="BA11" s="76" t="str">
        <f>'Dropdown Contents'!I10</f>
        <v>IT, Data, and Data Analysis</v>
      </c>
      <c r="BC11" s="76" t="str">
        <f>'Dropdown Contents'!K10</f>
        <v xml:space="preserve"> </v>
      </c>
      <c r="BE11" s="76" t="str">
        <f>'Dropdown Contents'!M10</f>
        <v xml:space="preserve"> </v>
      </c>
      <c r="BG11" s="76" t="str">
        <f>'Dropdown Contents'!O10</f>
        <v>Home Health (independent of hospital/health system)</v>
      </c>
      <c r="BI11" s="76" t="str">
        <f>'Dropdown Contents'!Q10</f>
        <v>Schools</v>
      </c>
      <c r="BK11" s="76" t="str">
        <f>'Dropdown Contents'!S10</f>
        <v xml:space="preserve"> </v>
      </c>
    </row>
    <row r="12" spans="1:65" ht="15.75" customHeight="1" x14ac:dyDescent="0.25">
      <c r="A12" s="139"/>
      <c r="B12" s="142"/>
      <c r="C12" s="57" t="s">
        <v>89</v>
      </c>
      <c r="D12" s="58"/>
      <c r="G12" s="63"/>
      <c r="BA12" s="76" t="str">
        <f>'Dropdown Contents'!I11</f>
        <v>Patient Education</v>
      </c>
      <c r="BC12" s="76" t="str">
        <f>'Dropdown Contents'!K11</f>
        <v xml:space="preserve"> </v>
      </c>
      <c r="BE12" s="76" t="str">
        <f>'Dropdown Contents'!M11</f>
        <v xml:space="preserve"> </v>
      </c>
      <c r="BG12" s="76" t="str">
        <f>'Dropdown Contents'!O11</f>
        <v>Long-term Care Facilities and Skilled Nursing Facilities</v>
      </c>
      <c r="BI12" s="76" t="str">
        <f>'Dropdown Contents'!Q11</f>
        <v>Other</v>
      </c>
      <c r="BK12" s="76" t="str">
        <f>'Dropdown Contents'!S11</f>
        <v xml:space="preserve"> </v>
      </c>
    </row>
    <row r="13" spans="1:65" ht="47.25" x14ac:dyDescent="0.25">
      <c r="A13" s="140"/>
      <c r="B13" s="143"/>
      <c r="C13" s="57" t="s">
        <v>89</v>
      </c>
      <c r="D13" s="58"/>
      <c r="G13" s="63"/>
      <c r="BA13" s="76" t="str">
        <f>'Dropdown Contents'!I12</f>
        <v>Post-Discharge and Transitional Care</v>
      </c>
      <c r="BC13" s="76" t="str">
        <f>'Dropdown Contents'!K12</f>
        <v xml:space="preserve"> </v>
      </c>
      <c r="BE13" s="76" t="str">
        <f>'Dropdown Contents'!M12</f>
        <v xml:space="preserve"> </v>
      </c>
      <c r="BG13" s="76" t="str">
        <f>'Dropdown Contents'!O12</f>
        <v>Physician Practices (owned by hospital/health system)</v>
      </c>
      <c r="BI13" s="76" t="str">
        <f>'Dropdown Contents'!Q12</f>
        <v>None</v>
      </c>
      <c r="BK13" s="76" t="str">
        <f>'Dropdown Contents'!S12</f>
        <v xml:space="preserve"> </v>
      </c>
    </row>
    <row r="14" spans="1:65" ht="33.75" customHeight="1" x14ac:dyDescent="0.25">
      <c r="A14" s="132">
        <v>6</v>
      </c>
      <c r="B14" s="133" t="s">
        <v>68</v>
      </c>
      <c r="C14" s="57" t="s">
        <v>76</v>
      </c>
      <c r="D14" s="58"/>
      <c r="G14" s="63" t="str">
        <f>IF(D14=0, "Q6. Choose the most relevant category from pull-down list.","")</f>
        <v>Q6. Choose the most relevant category from pull-down list.</v>
      </c>
      <c r="BA14" s="76" t="str">
        <f>'Dropdown Contents'!I13</f>
        <v>Social Services</v>
      </c>
      <c r="BC14" s="76" t="str">
        <f>'Dropdown Contents'!K13</f>
        <v xml:space="preserve"> </v>
      </c>
      <c r="BE14" s="76" t="str">
        <f>'Dropdown Contents'!M13</f>
        <v xml:space="preserve"> </v>
      </c>
      <c r="BG14" s="76" t="str">
        <f>'Dropdown Contents'!O13</f>
        <v>Physician Practices (independent of hospital/health system)</v>
      </c>
      <c r="BI14" s="76" t="str">
        <f>'Dropdown Contents'!Q13</f>
        <v xml:space="preserve"> </v>
      </c>
      <c r="BK14" s="76" t="str">
        <f>'Dropdown Contents'!S13</f>
        <v xml:space="preserve"> </v>
      </c>
    </row>
    <row r="15" spans="1:65" ht="63" x14ac:dyDescent="0.25">
      <c r="A15" s="55">
        <v>7</v>
      </c>
      <c r="B15" s="133" t="s">
        <v>5</v>
      </c>
      <c r="C15" s="57" t="s">
        <v>4</v>
      </c>
      <c r="D15" s="64"/>
      <c r="G15" s="63" t="str">
        <f>IF(D15=0, "Q7. Provide dollar figure for investment expense.","")</f>
        <v>Q7. Provide dollar figure for investment expense.</v>
      </c>
      <c r="BA15" s="76" t="str">
        <f>'Dropdown Contents'!I14</f>
        <v>Telemonitoring/Telemedicine</v>
      </c>
      <c r="BC15" s="76" t="str">
        <f>'Dropdown Contents'!K14</f>
        <v xml:space="preserve"> </v>
      </c>
      <c r="BE15" s="76" t="str">
        <f>'Dropdown Contents'!M14</f>
        <v xml:space="preserve"> </v>
      </c>
      <c r="BG15" s="76" t="str">
        <f>'Dropdown Contents'!O14</f>
        <v>Retail Pharmacies</v>
      </c>
      <c r="BI15" s="76" t="str">
        <f>'Dropdown Contents'!Q14</f>
        <v xml:space="preserve"> </v>
      </c>
      <c r="BK15" s="76" t="str">
        <f>'Dropdown Contents'!S14</f>
        <v xml:space="preserve"> </v>
      </c>
    </row>
    <row r="16" spans="1:65" ht="63" x14ac:dyDescent="0.25">
      <c r="A16" s="55">
        <v>8</v>
      </c>
      <c r="B16" s="133" t="s">
        <v>3</v>
      </c>
      <c r="C16" s="57" t="s">
        <v>167</v>
      </c>
      <c r="D16" s="64"/>
      <c r="G16" s="63"/>
      <c r="BA16" s="76" t="str">
        <f>'Dropdown Contents'!I15</f>
        <v>Other</v>
      </c>
      <c r="BC16" s="76" t="str">
        <f>'Dropdown Contents'!K15</f>
        <v xml:space="preserve"> </v>
      </c>
      <c r="BE16" s="76" t="str">
        <f>'Dropdown Contents'!M15</f>
        <v xml:space="preserve"> </v>
      </c>
      <c r="BG16" s="76" t="str">
        <f>'Dropdown Contents'!O15</f>
        <v xml:space="preserve">Other </v>
      </c>
      <c r="BI16" s="76" t="str">
        <f>'Dropdown Contents'!Q15</f>
        <v xml:space="preserve"> </v>
      </c>
      <c r="BK16" s="76" t="str">
        <f>'Dropdown Contents'!S15</f>
        <v xml:space="preserve"> </v>
      </c>
    </row>
    <row r="17" spans="1:63" x14ac:dyDescent="0.25">
      <c r="A17" s="132">
        <v>9</v>
      </c>
      <c r="B17" s="133" t="s">
        <v>2</v>
      </c>
      <c r="C17" s="57" t="s">
        <v>1</v>
      </c>
      <c r="D17" s="65"/>
      <c r="E17" s="66"/>
      <c r="G17" s="63" t="str">
        <f>IF(D17=0, "Q9. Provide the date (Month YYYY) when the investment began.","")</f>
        <v>Q9. Provide the date (Month YYYY) when the investment began.</v>
      </c>
      <c r="BA17" s="76" t="str">
        <f>'Dropdown Contents'!I16</f>
        <v xml:space="preserve"> </v>
      </c>
      <c r="BC17" s="76" t="str">
        <f>'Dropdown Contents'!K16</f>
        <v xml:space="preserve"> </v>
      </c>
      <c r="BD17" s="72"/>
      <c r="BE17" s="76" t="str">
        <f>'Dropdown Contents'!M16</f>
        <v xml:space="preserve"> </v>
      </c>
      <c r="BF17" s="72"/>
      <c r="BG17" s="76" t="str">
        <f>'Dropdown Contents'!O16</f>
        <v>None</v>
      </c>
      <c r="BH17" s="72"/>
      <c r="BI17" s="76" t="str">
        <f>'Dropdown Contents'!Q16</f>
        <v xml:space="preserve"> </v>
      </c>
      <c r="BJ17" s="72"/>
      <c r="BK17" s="76" t="str">
        <f>'Dropdown Contents'!S16</f>
        <v xml:space="preserve"> </v>
      </c>
    </row>
    <row r="18" spans="1:63" ht="47.25" x14ac:dyDescent="0.25">
      <c r="A18" s="138">
        <v>10</v>
      </c>
      <c r="B18" s="145" t="s">
        <v>45</v>
      </c>
      <c r="C18" s="57" t="s">
        <v>44</v>
      </c>
      <c r="D18" s="70"/>
      <c r="G18" s="63" t="str">
        <f>IF(SUM(D18:D28)=0,"Q10. Provide the number of paid FTEs who are implementing this investment by employment category. At least one category must be included. You may include partial FTEs.","")</f>
        <v>Q10. Provide the number of paid FTEs who are implementing this investment by employment category. At least one category must be included. You may include partial FTEs.</v>
      </c>
      <c r="BA18" s="76" t="str">
        <f>'Dropdown Contents'!I17</f>
        <v xml:space="preserve"> </v>
      </c>
      <c r="BC18" s="76" t="str">
        <f>'Dropdown Contents'!K17</f>
        <v xml:space="preserve"> </v>
      </c>
      <c r="BD18" s="72"/>
      <c r="BE18" s="76" t="str">
        <f>'Dropdown Contents'!M17</f>
        <v xml:space="preserve"> </v>
      </c>
      <c r="BF18" s="72"/>
      <c r="BG18" s="76" t="str">
        <f>'Dropdown Contents'!O17</f>
        <v xml:space="preserve"> </v>
      </c>
      <c r="BH18" s="72"/>
      <c r="BI18" s="76" t="str">
        <f>'Dropdown Contents'!Q17</f>
        <v xml:space="preserve"> </v>
      </c>
      <c r="BJ18" s="72"/>
      <c r="BK18" s="76" t="str">
        <f>'Dropdown Contents'!S17</f>
        <v xml:space="preserve"> </v>
      </c>
    </row>
    <row r="19" spans="1:63" x14ac:dyDescent="0.25">
      <c r="A19" s="139"/>
      <c r="B19" s="145"/>
      <c r="C19" s="57" t="s">
        <v>19</v>
      </c>
      <c r="D19" s="110"/>
      <c r="G19" s="63"/>
      <c r="BA19" s="76" t="str">
        <f>'Dropdown Contents'!I18</f>
        <v xml:space="preserve"> </v>
      </c>
      <c r="BC19" s="76" t="str">
        <f>'Dropdown Contents'!K18</f>
        <v xml:space="preserve"> </v>
      </c>
      <c r="BD19" s="72"/>
      <c r="BE19" s="76" t="str">
        <f>'Dropdown Contents'!M18</f>
        <v xml:space="preserve"> </v>
      </c>
      <c r="BF19" s="72"/>
      <c r="BG19" s="76" t="str">
        <f>'Dropdown Contents'!O18</f>
        <v xml:space="preserve"> </v>
      </c>
      <c r="BH19" s="72"/>
      <c r="BI19" s="76" t="str">
        <f>'Dropdown Contents'!Q18</f>
        <v xml:space="preserve"> </v>
      </c>
      <c r="BJ19" s="72"/>
      <c r="BK19" s="76" t="str">
        <f>'Dropdown Contents'!S18</f>
        <v xml:space="preserve"> </v>
      </c>
    </row>
    <row r="20" spans="1:63" x14ac:dyDescent="0.25">
      <c r="A20" s="139"/>
      <c r="B20" s="145"/>
      <c r="C20" s="57" t="s">
        <v>20</v>
      </c>
      <c r="D20" s="110"/>
      <c r="G20" s="63"/>
      <c r="BA20" s="76" t="str">
        <f>'Dropdown Contents'!I19</f>
        <v xml:space="preserve"> </v>
      </c>
      <c r="BC20" s="76" t="str">
        <f>'Dropdown Contents'!K19</f>
        <v xml:space="preserve"> </v>
      </c>
      <c r="BD20" s="72"/>
      <c r="BE20" s="76" t="str">
        <f>'Dropdown Contents'!M19</f>
        <v xml:space="preserve"> </v>
      </c>
      <c r="BF20" s="72"/>
      <c r="BG20" s="76" t="str">
        <f>'Dropdown Contents'!O19</f>
        <v xml:space="preserve"> </v>
      </c>
      <c r="BH20" s="72"/>
      <c r="BI20" s="76" t="str">
        <f>'Dropdown Contents'!Q19</f>
        <v xml:space="preserve"> </v>
      </c>
      <c r="BJ20" s="72"/>
      <c r="BK20" s="76" t="str">
        <f>'Dropdown Contents'!S19</f>
        <v xml:space="preserve"> </v>
      </c>
    </row>
    <row r="21" spans="1:63" x14ac:dyDescent="0.25">
      <c r="A21" s="139"/>
      <c r="B21" s="145"/>
      <c r="C21" s="57" t="s">
        <v>21</v>
      </c>
      <c r="D21" s="110"/>
      <c r="G21" s="130"/>
      <c r="BA21" s="71" t="s">
        <v>160</v>
      </c>
      <c r="BD21" s="72"/>
      <c r="BE21" s="72"/>
      <c r="BF21" s="72"/>
      <c r="BG21" s="72"/>
      <c r="BH21" s="72"/>
      <c r="BI21" s="72"/>
      <c r="BJ21" s="72"/>
      <c r="BK21" s="72"/>
    </row>
    <row r="22" spans="1:63" x14ac:dyDescent="0.25">
      <c r="A22" s="139"/>
      <c r="B22" s="145"/>
      <c r="C22" s="57" t="s">
        <v>28</v>
      </c>
      <c r="D22" s="110"/>
      <c r="G22" s="63"/>
      <c r="BC22" s="77">
        <v>41834</v>
      </c>
      <c r="BD22" s="72"/>
      <c r="BE22" s="72"/>
      <c r="BF22" s="72"/>
      <c r="BG22" s="72"/>
      <c r="BH22" s="72"/>
      <c r="BI22" s="72"/>
      <c r="BJ22" s="72"/>
      <c r="BK22" s="72"/>
    </row>
    <row r="23" spans="1:63" x14ac:dyDescent="0.25">
      <c r="A23" s="139"/>
      <c r="B23" s="145"/>
      <c r="C23" s="57" t="s">
        <v>22</v>
      </c>
      <c r="D23" s="110"/>
      <c r="G23" s="63"/>
      <c r="BD23" s="72"/>
      <c r="BE23" s="72"/>
      <c r="BF23" s="72"/>
      <c r="BG23" s="72"/>
      <c r="BH23" s="72"/>
      <c r="BI23" s="72"/>
      <c r="BJ23" s="72"/>
      <c r="BK23" s="72"/>
    </row>
    <row r="24" spans="1:63" x14ac:dyDescent="0.25">
      <c r="A24" s="139"/>
      <c r="B24" s="145"/>
      <c r="C24" s="57" t="s">
        <v>23</v>
      </c>
      <c r="D24" s="110"/>
      <c r="G24" s="63"/>
      <c r="BD24" s="72"/>
      <c r="BE24" s="72"/>
      <c r="BF24" s="72"/>
      <c r="BG24" s="72"/>
      <c r="BH24" s="72"/>
      <c r="BI24" s="72"/>
      <c r="BJ24" s="72"/>
      <c r="BK24" s="72"/>
    </row>
    <row r="25" spans="1:63" x14ac:dyDescent="0.25">
      <c r="A25" s="139"/>
      <c r="B25" s="145"/>
      <c r="C25" s="57" t="s">
        <v>24</v>
      </c>
      <c r="D25" s="110"/>
      <c r="G25" s="63"/>
      <c r="BD25" s="72"/>
      <c r="BE25" s="72"/>
      <c r="BF25" s="72"/>
      <c r="BG25" s="72"/>
      <c r="BH25" s="72"/>
      <c r="BI25" s="72"/>
      <c r="BJ25" s="72"/>
      <c r="BK25" s="72"/>
    </row>
    <row r="26" spans="1:63" x14ac:dyDescent="0.25">
      <c r="A26" s="139"/>
      <c r="B26" s="145"/>
      <c r="C26" s="57" t="s">
        <v>17</v>
      </c>
      <c r="D26" s="110"/>
      <c r="G26" s="63"/>
      <c r="BD26" s="72"/>
      <c r="BE26" s="72"/>
      <c r="BF26" s="72"/>
      <c r="BG26" s="72"/>
      <c r="BH26" s="72"/>
      <c r="BI26" s="72"/>
      <c r="BJ26" s="72"/>
      <c r="BK26" s="72"/>
    </row>
    <row r="27" spans="1:63" x14ac:dyDescent="0.25">
      <c r="A27" s="139"/>
      <c r="B27" s="145"/>
      <c r="C27" s="57" t="s">
        <v>18</v>
      </c>
      <c r="D27" s="110"/>
      <c r="G27" s="63"/>
      <c r="BD27" s="72"/>
      <c r="BE27" s="72"/>
      <c r="BF27" s="72"/>
      <c r="BG27" s="72"/>
      <c r="BH27" s="72"/>
      <c r="BI27" s="72"/>
      <c r="BJ27" s="72"/>
      <c r="BK27" s="72"/>
    </row>
    <row r="28" spans="1:63" x14ac:dyDescent="0.25">
      <c r="A28" s="140"/>
      <c r="B28" s="145"/>
      <c r="C28" s="57" t="s">
        <v>6</v>
      </c>
      <c r="D28" s="110"/>
      <c r="G28" s="63"/>
      <c r="BD28" s="72"/>
      <c r="BE28" s="72"/>
      <c r="BF28" s="72"/>
      <c r="BG28" s="72"/>
      <c r="BH28" s="72"/>
      <c r="BI28" s="72"/>
      <c r="BJ28" s="72"/>
      <c r="BK28" s="72"/>
    </row>
    <row r="29" spans="1:63" x14ac:dyDescent="0.25">
      <c r="A29" s="55" t="s">
        <v>168</v>
      </c>
      <c r="B29" s="133" t="s">
        <v>0</v>
      </c>
      <c r="C29" s="112" t="s">
        <v>79</v>
      </c>
      <c r="D29" s="113">
        <f>SUM(D18:D28)</f>
        <v>0</v>
      </c>
      <c r="G29" s="63"/>
      <c r="BD29" s="72"/>
      <c r="BE29" s="72"/>
      <c r="BF29" s="72"/>
      <c r="BG29" s="72"/>
      <c r="BH29" s="72"/>
      <c r="BI29" s="72"/>
      <c r="BJ29" s="72"/>
      <c r="BK29" s="72"/>
    </row>
    <row r="30" spans="1:63" ht="15.75" customHeight="1" x14ac:dyDescent="0.25">
      <c r="A30" s="138">
        <v>11</v>
      </c>
      <c r="B30" s="141" t="s">
        <v>217</v>
      </c>
      <c r="C30" s="57" t="s">
        <v>88</v>
      </c>
      <c r="D30" s="62"/>
      <c r="G30" s="63" t="str">
        <f>IF(D30="", "Q11. Choose key partners in development/implementation from pull-down list.","")</f>
        <v>Q11. Choose key partners in development/implementation from pull-down list.</v>
      </c>
      <c r="BD30" s="72"/>
      <c r="BE30" s="72"/>
      <c r="BF30" s="72"/>
      <c r="BG30" s="72"/>
      <c r="BH30" s="72"/>
      <c r="BI30" s="72"/>
      <c r="BJ30" s="72"/>
      <c r="BK30" s="72"/>
    </row>
    <row r="31" spans="1:63" x14ac:dyDescent="0.25">
      <c r="A31" s="139"/>
      <c r="B31" s="142"/>
      <c r="C31" s="57" t="s">
        <v>89</v>
      </c>
      <c r="D31" s="62"/>
      <c r="G31" s="63"/>
      <c r="BD31" s="72"/>
      <c r="BE31" s="72"/>
      <c r="BF31" s="72"/>
      <c r="BG31" s="72"/>
      <c r="BH31" s="72"/>
      <c r="BI31" s="72"/>
      <c r="BJ31" s="72"/>
      <c r="BK31" s="72"/>
    </row>
    <row r="32" spans="1:63" x14ac:dyDescent="0.25">
      <c r="A32" s="139"/>
      <c r="B32" s="142"/>
      <c r="C32" s="57" t="s">
        <v>89</v>
      </c>
      <c r="D32" s="62"/>
      <c r="G32" s="63"/>
      <c r="BD32" s="72"/>
      <c r="BE32" s="72"/>
      <c r="BF32" s="72"/>
      <c r="BG32" s="72"/>
      <c r="BH32" s="72"/>
      <c r="BI32" s="72"/>
      <c r="BJ32" s="72"/>
      <c r="BK32" s="72"/>
    </row>
    <row r="33" spans="1:65" x14ac:dyDescent="0.25">
      <c r="A33" s="140"/>
      <c r="B33" s="143"/>
      <c r="C33" s="57" t="s">
        <v>170</v>
      </c>
      <c r="D33" s="78"/>
      <c r="G33" s="63"/>
    </row>
    <row r="34" spans="1:65" x14ac:dyDescent="0.25">
      <c r="A34" s="138">
        <v>12</v>
      </c>
      <c r="B34" s="141" t="s">
        <v>218</v>
      </c>
      <c r="C34" s="57" t="s">
        <v>88</v>
      </c>
      <c r="D34" s="62"/>
      <c r="G34" s="63" t="str">
        <f>IF(D34="", "Q12. Choose links to infrastructure/initiatives from pull-down list.","")</f>
        <v>Q12. Choose links to infrastructure/initiatives from pull-down list.</v>
      </c>
    </row>
    <row r="35" spans="1:65" x14ac:dyDescent="0.25">
      <c r="A35" s="139"/>
      <c r="B35" s="142"/>
      <c r="C35" s="57" t="s">
        <v>89</v>
      </c>
      <c r="D35" s="62"/>
      <c r="G35" s="63"/>
    </row>
    <row r="36" spans="1:65" x14ac:dyDescent="0.25">
      <c r="A36" s="139"/>
      <c r="B36" s="142"/>
      <c r="C36" s="57" t="s">
        <v>89</v>
      </c>
      <c r="D36" s="62"/>
      <c r="G36" s="63"/>
    </row>
    <row r="37" spans="1:65" ht="31.5" x14ac:dyDescent="0.25">
      <c r="A37" s="140"/>
      <c r="B37" s="143"/>
      <c r="C37" s="57" t="s">
        <v>216</v>
      </c>
      <c r="D37" s="78"/>
      <c r="G37" s="63"/>
    </row>
    <row r="38" spans="1:65" s="27" customFormat="1" ht="36.75" customHeight="1" x14ac:dyDescent="0.25">
      <c r="A38" s="138">
        <v>13</v>
      </c>
      <c r="B38" s="141" t="s">
        <v>210</v>
      </c>
      <c r="C38" s="67" t="s">
        <v>133</v>
      </c>
      <c r="D38" s="135"/>
      <c r="G38" s="131" t="str">
        <f>IF(D38="", "Q13. At least one metric series must be completed.","")</f>
        <v>Q13. At least one metric series must be completed.</v>
      </c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125"/>
      <c r="BM38" s="124"/>
    </row>
    <row r="39" spans="1:65" s="27" customFormat="1" ht="36.75" customHeight="1" x14ac:dyDescent="0.25">
      <c r="A39" s="139"/>
      <c r="B39" s="142"/>
      <c r="C39" s="67" t="s">
        <v>134</v>
      </c>
      <c r="D39" s="135"/>
      <c r="G39" s="131" t="str">
        <f>IF(D39="", "Q13. At least one metric series must be completed.","")</f>
        <v>Q13. At least one metric series must be completed.</v>
      </c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125"/>
      <c r="BM39" s="124"/>
    </row>
    <row r="40" spans="1:65" s="27" customFormat="1" ht="32.25" customHeight="1" x14ac:dyDescent="0.25">
      <c r="A40" s="139"/>
      <c r="B40" s="142"/>
      <c r="C40" s="27" t="s">
        <v>202</v>
      </c>
      <c r="D40" s="135"/>
      <c r="G40" s="131" t="str">
        <f>IF(D40="", "Q13. At least one metric series must be completed.","")</f>
        <v>Q13. At least one metric series must be completed.</v>
      </c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125"/>
      <c r="BM40" s="124"/>
    </row>
    <row r="41" spans="1:65" s="27" customFormat="1" ht="33.75" customHeight="1" x14ac:dyDescent="0.25">
      <c r="A41" s="139"/>
      <c r="B41" s="142"/>
      <c r="C41" s="88" t="s">
        <v>162</v>
      </c>
      <c r="D41" s="135"/>
      <c r="G41" s="131" t="str">
        <f>IF(D41="", "Q13. At least one metric series must be completed.","")</f>
        <v>Q13. At least one metric series must be completed.</v>
      </c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125"/>
      <c r="BM41" s="124"/>
    </row>
    <row r="42" spans="1:65" s="27" customFormat="1" ht="33.75" customHeight="1" x14ac:dyDescent="0.25">
      <c r="A42" s="139"/>
      <c r="B42" s="142"/>
      <c r="C42" s="88" t="s">
        <v>203</v>
      </c>
      <c r="D42" s="135"/>
      <c r="G42" s="131" t="str">
        <f t="shared" ref="G42:G43" si="0">IF(D42="", "Q13. At least one metric series must be completed.","")</f>
        <v>Q13. At least one metric series must be completed.</v>
      </c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125"/>
      <c r="BM42" s="124"/>
    </row>
    <row r="43" spans="1:65" s="27" customFormat="1" ht="33.75" customHeight="1" x14ac:dyDescent="0.25">
      <c r="A43" s="139"/>
      <c r="B43" s="142"/>
      <c r="C43" s="88" t="s">
        <v>204</v>
      </c>
      <c r="D43" s="135"/>
      <c r="G43" s="131" t="str">
        <f t="shared" si="0"/>
        <v>Q13. At least one metric series must be completed.</v>
      </c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125"/>
      <c r="BM43" s="124"/>
    </row>
    <row r="44" spans="1:65" s="27" customFormat="1" ht="32.25" customHeight="1" x14ac:dyDescent="0.25">
      <c r="A44" s="140"/>
      <c r="B44" s="143"/>
      <c r="C44" s="88" t="s">
        <v>135</v>
      </c>
      <c r="D44" s="135"/>
      <c r="G44" s="131" t="str">
        <f>IF(D44="", "Q13. At least one metric series must be completed.","")</f>
        <v>Q13. At least one metric series must be completed.</v>
      </c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125"/>
      <c r="BM44" s="124"/>
    </row>
    <row r="45" spans="1:65" s="27" customFormat="1" ht="30.75" customHeight="1" x14ac:dyDescent="0.25">
      <c r="A45" s="138" t="s">
        <v>169</v>
      </c>
      <c r="B45" s="141" t="s">
        <v>211</v>
      </c>
      <c r="C45" s="67" t="s">
        <v>133</v>
      </c>
      <c r="D45" s="135"/>
      <c r="G45" s="131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125"/>
      <c r="BM45" s="124"/>
    </row>
    <row r="46" spans="1:65" s="27" customFormat="1" ht="36.75" customHeight="1" x14ac:dyDescent="0.25">
      <c r="A46" s="139"/>
      <c r="B46" s="142"/>
      <c r="C46" s="67" t="s">
        <v>134</v>
      </c>
      <c r="D46" s="135"/>
      <c r="G46" s="131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L46" s="125"/>
      <c r="BM46" s="124"/>
    </row>
    <row r="47" spans="1:65" s="27" customFormat="1" ht="32.25" customHeight="1" x14ac:dyDescent="0.25">
      <c r="A47" s="139"/>
      <c r="B47" s="142"/>
      <c r="C47" s="27" t="s">
        <v>202</v>
      </c>
      <c r="D47" s="135"/>
      <c r="G47" s="131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125"/>
      <c r="BM47" s="124"/>
    </row>
    <row r="48" spans="1:65" s="27" customFormat="1" ht="33.75" customHeight="1" x14ac:dyDescent="0.25">
      <c r="A48" s="139"/>
      <c r="B48" s="142"/>
      <c r="C48" s="88" t="s">
        <v>162</v>
      </c>
      <c r="D48" s="135"/>
      <c r="G48" s="131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125"/>
      <c r="BM48" s="124"/>
    </row>
    <row r="49" spans="1:65" s="27" customFormat="1" ht="33.75" customHeight="1" x14ac:dyDescent="0.25">
      <c r="A49" s="139"/>
      <c r="B49" s="142"/>
      <c r="C49" s="88" t="s">
        <v>203</v>
      </c>
      <c r="D49" s="135"/>
      <c r="G49" s="131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125"/>
      <c r="BM49" s="124"/>
    </row>
    <row r="50" spans="1:65" s="27" customFormat="1" ht="33.75" customHeight="1" x14ac:dyDescent="0.25">
      <c r="A50" s="139"/>
      <c r="B50" s="142"/>
      <c r="C50" s="88" t="s">
        <v>204</v>
      </c>
      <c r="D50" s="135"/>
      <c r="G50" s="131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125"/>
      <c r="BM50" s="124"/>
    </row>
    <row r="51" spans="1:65" s="27" customFormat="1" ht="32.25" customHeight="1" x14ac:dyDescent="0.25">
      <c r="A51" s="140"/>
      <c r="B51" s="143"/>
      <c r="C51" s="88" t="s">
        <v>135</v>
      </c>
      <c r="D51" s="135"/>
      <c r="G51" s="131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125"/>
      <c r="BM51" s="124"/>
    </row>
    <row r="52" spans="1:65" ht="15.75" customHeight="1" x14ac:dyDescent="0.25">
      <c r="A52" s="138">
        <v>14</v>
      </c>
      <c r="B52" s="141" t="s">
        <v>200</v>
      </c>
      <c r="C52" s="149" t="s">
        <v>70</v>
      </c>
      <c r="D52" s="62"/>
      <c r="G52" s="63" t="str">
        <f>IF(D52="", "Q14. Choose key metrics impacted by the investment from pull-down list.","")</f>
        <v>Q14. Choose key metrics impacted by the investment from pull-down list.</v>
      </c>
    </row>
    <row r="53" spans="1:65" x14ac:dyDescent="0.25">
      <c r="A53" s="139"/>
      <c r="B53" s="142"/>
      <c r="C53" s="150"/>
      <c r="D53" s="62"/>
      <c r="G53" s="92"/>
      <c r="AZ53" s="72"/>
      <c r="BA53" s="72"/>
      <c r="BB53" s="72"/>
      <c r="BC53" s="72"/>
      <c r="BD53" s="72"/>
      <c r="BE53" s="72"/>
      <c r="BF53" s="72"/>
      <c r="BG53" s="72"/>
      <c r="BH53" s="72"/>
      <c r="BI53" s="72"/>
      <c r="BJ53" s="72"/>
      <c r="BK53" s="72"/>
    </row>
    <row r="54" spans="1:65" x14ac:dyDescent="0.25">
      <c r="A54" s="139"/>
      <c r="B54" s="142"/>
      <c r="C54" s="150"/>
      <c r="D54" s="62"/>
      <c r="G54" s="92"/>
      <c r="AZ54" s="72"/>
      <c r="BA54" s="72"/>
      <c r="BB54" s="72"/>
      <c r="BC54" s="72"/>
      <c r="BD54" s="72"/>
      <c r="BE54" s="72"/>
      <c r="BF54" s="72"/>
      <c r="BG54" s="72"/>
      <c r="BH54" s="72"/>
      <c r="BI54" s="72"/>
      <c r="BJ54" s="72"/>
      <c r="BK54" s="72"/>
    </row>
    <row r="55" spans="1:65" x14ac:dyDescent="0.25">
      <c r="A55" s="139"/>
      <c r="B55" s="142"/>
      <c r="C55" s="150"/>
      <c r="D55" s="62"/>
      <c r="G55" s="92"/>
      <c r="AZ55" s="72"/>
      <c r="BA55" s="72"/>
      <c r="BB55" s="72"/>
      <c r="BC55" s="72"/>
      <c r="BD55" s="72"/>
      <c r="BE55" s="72"/>
      <c r="BF55" s="72"/>
      <c r="BG55" s="72"/>
      <c r="BH55" s="72"/>
      <c r="BI55" s="72"/>
      <c r="BJ55" s="72"/>
      <c r="BK55" s="72"/>
    </row>
    <row r="56" spans="1:65" x14ac:dyDescent="0.25">
      <c r="A56" s="139"/>
      <c r="B56" s="142"/>
      <c r="C56" s="150"/>
      <c r="D56" s="62"/>
      <c r="G56" s="9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72"/>
      <c r="BK56" s="72"/>
    </row>
    <row r="57" spans="1:65" x14ac:dyDescent="0.25">
      <c r="A57" s="139"/>
      <c r="B57" s="142"/>
      <c r="C57" s="150"/>
      <c r="D57" s="62"/>
      <c r="G57" s="9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72"/>
      <c r="BK57" s="72"/>
    </row>
    <row r="58" spans="1:65" x14ac:dyDescent="0.25">
      <c r="A58" s="139"/>
      <c r="B58" s="142"/>
      <c r="C58" s="151"/>
      <c r="D58" s="62"/>
      <c r="G58" s="92"/>
      <c r="AZ58" s="72"/>
      <c r="BA58" s="72"/>
      <c r="BB58" s="72"/>
      <c r="BC58" s="72"/>
      <c r="BD58" s="72"/>
      <c r="BE58" s="72"/>
      <c r="BF58" s="72"/>
      <c r="BG58" s="72"/>
      <c r="BH58" s="72"/>
      <c r="BI58" s="72"/>
      <c r="BJ58" s="72"/>
      <c r="BK58" s="72"/>
    </row>
    <row r="59" spans="1:65" ht="47.25" x14ac:dyDescent="0.25">
      <c r="A59" s="140"/>
      <c r="B59" s="143"/>
      <c r="C59" s="57" t="s">
        <v>199</v>
      </c>
      <c r="D59" s="78"/>
      <c r="G59" s="92"/>
      <c r="AZ59" s="72"/>
      <c r="BA59" s="72"/>
      <c r="BB59" s="72"/>
      <c r="BC59" s="72"/>
      <c r="BD59" s="72"/>
      <c r="BE59" s="72"/>
      <c r="BF59" s="72"/>
      <c r="BG59" s="72"/>
      <c r="BH59" s="72"/>
      <c r="BI59" s="72"/>
      <c r="BJ59" s="72"/>
      <c r="BK59" s="72"/>
    </row>
    <row r="60" spans="1:65" ht="31.5" x14ac:dyDescent="0.25">
      <c r="A60" s="95">
        <v>15</v>
      </c>
      <c r="B60" s="96" t="s">
        <v>186</v>
      </c>
      <c r="C60" s="94" t="s">
        <v>222</v>
      </c>
      <c r="D60" s="97"/>
      <c r="G60" s="92" t="str">
        <f>IF(D60&amp;D63="", "Q15. Please calculate the estimated ROI for this investment, using the ROI calculation formula in the Instructions.","")</f>
        <v>Q15. Please calculate the estimated ROI for this investment, using the ROI calculation formula in the Instructions.</v>
      </c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2"/>
      <c r="BK60" s="72"/>
    </row>
    <row r="61" spans="1:65" x14ac:dyDescent="0.25">
      <c r="A61" s="95"/>
      <c r="B61" s="96"/>
      <c r="C61" s="94" t="s">
        <v>223</v>
      </c>
      <c r="D61" s="97"/>
      <c r="G61" s="9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2"/>
      <c r="BK61" s="72"/>
    </row>
    <row r="62" spans="1:65" x14ac:dyDescent="0.25">
      <c r="A62" s="95"/>
      <c r="B62" s="96"/>
      <c r="C62" s="94" t="s">
        <v>224</v>
      </c>
      <c r="D62" s="97"/>
      <c r="G62" s="92"/>
      <c r="AZ62" s="72"/>
      <c r="BA62" s="72"/>
      <c r="BB62" s="72"/>
      <c r="BC62" s="72"/>
      <c r="BD62" s="72"/>
      <c r="BE62" s="72"/>
      <c r="BF62" s="72"/>
      <c r="BG62" s="72"/>
      <c r="BH62" s="72"/>
      <c r="BI62" s="72"/>
      <c r="BJ62" s="72"/>
      <c r="BK62" s="72"/>
    </row>
    <row r="63" spans="1:65" x14ac:dyDescent="0.25">
      <c r="A63" s="95" t="s">
        <v>226</v>
      </c>
      <c r="B63" s="96"/>
      <c r="C63" s="94" t="s">
        <v>225</v>
      </c>
      <c r="D63" s="97"/>
      <c r="G63" s="92" t="str">
        <f>IF(D60&amp;D61&amp;D62&amp;D63="", "Q15a. Please explain why ROI cannot be calculated for this investment.","")</f>
        <v>Q15a. Please explain why ROI cannot be calculated for this investment.</v>
      </c>
      <c r="AZ63" s="72"/>
      <c r="BA63" s="72"/>
      <c r="BB63" s="72"/>
      <c r="BC63" s="72"/>
      <c r="BD63" s="72"/>
      <c r="BE63" s="72"/>
      <c r="BF63" s="72"/>
      <c r="BG63" s="72"/>
      <c r="BH63" s="72"/>
      <c r="BI63" s="72"/>
      <c r="BJ63" s="72"/>
      <c r="BK63" s="72"/>
    </row>
    <row r="64" spans="1:65" ht="31.5" x14ac:dyDescent="0.25">
      <c r="A64" s="95">
        <v>16</v>
      </c>
      <c r="B64" s="96" t="s">
        <v>228</v>
      </c>
      <c r="C64" s="94" t="s">
        <v>227</v>
      </c>
      <c r="D64" s="62"/>
      <c r="G64" s="92" t="str">
        <f>IF(D64="", "Q16. Please indicate likely impact on Non-Hospital Service Costs.","")</f>
        <v>Q16. Please indicate likely impact on Non-Hospital Service Costs.</v>
      </c>
    </row>
    <row r="65" spans="1:63" ht="31.5" x14ac:dyDescent="0.25">
      <c r="A65" s="95">
        <v>17</v>
      </c>
      <c r="B65" s="96" t="s">
        <v>187</v>
      </c>
      <c r="C65" s="94" t="s">
        <v>188</v>
      </c>
      <c r="D65" s="58"/>
      <c r="G65" s="92"/>
      <c r="AZ65" s="72"/>
      <c r="BA65" s="72"/>
      <c r="BB65" s="72"/>
      <c r="BC65" s="72"/>
      <c r="BD65" s="72"/>
      <c r="BE65" s="72"/>
      <c r="BF65" s="72"/>
      <c r="BG65" s="72"/>
      <c r="BH65" s="72"/>
      <c r="BI65" s="72"/>
      <c r="BJ65" s="72"/>
      <c r="BK65" s="72"/>
    </row>
    <row r="69" spans="1:63" x14ac:dyDescent="0.25">
      <c r="G69" s="26"/>
      <c r="AZ69" s="72"/>
      <c r="BA69" s="72"/>
      <c r="BB69" s="72"/>
      <c r="BC69" s="72"/>
      <c r="BD69" s="72"/>
      <c r="BE69" s="72"/>
      <c r="BF69" s="72"/>
      <c r="BG69" s="72"/>
      <c r="BH69" s="72"/>
      <c r="BI69" s="72"/>
      <c r="BJ69" s="72"/>
      <c r="BK69" s="72"/>
    </row>
  </sheetData>
  <sheetProtection algorithmName="SHA-512" hashValue="bNXlw+sKjaFMvZfDw4OwgQLczyCdCX58gvnVO+6uZoHYU0Le6pOL5tu5h3M8Rk9KvC4igdou+VCYUllfu8XT+w==" saltValue="XvyogK/qWwvLX0oEW32fLg==" spinCount="100000" sheet="1" objects="1" scenarios="1" selectLockedCells="1"/>
  <mergeCells count="18">
    <mergeCell ref="A18:A28"/>
    <mergeCell ref="B18:B28"/>
    <mergeCell ref="F1:G1"/>
    <mergeCell ref="A7:A9"/>
    <mergeCell ref="B7:B9"/>
    <mergeCell ref="A11:A13"/>
    <mergeCell ref="B11:B13"/>
    <mergeCell ref="A30:A33"/>
    <mergeCell ref="B30:B33"/>
    <mergeCell ref="A34:A37"/>
    <mergeCell ref="B34:B37"/>
    <mergeCell ref="A38:A44"/>
    <mergeCell ref="B38:B44"/>
    <mergeCell ref="A45:A51"/>
    <mergeCell ref="B45:B51"/>
    <mergeCell ref="A52:A59"/>
    <mergeCell ref="B52:B59"/>
    <mergeCell ref="C52:C58"/>
  </mergeCells>
  <conditionalFormatting sqref="D5:D6">
    <cfRule type="cellIs" dxfId="184" priority="26" operator="equal">
      <formula>0</formula>
    </cfRule>
  </conditionalFormatting>
  <conditionalFormatting sqref="D14">
    <cfRule type="containsBlanks" dxfId="183" priority="24">
      <formula>LEN(TRIM(D14))=0</formula>
    </cfRule>
  </conditionalFormatting>
  <conditionalFormatting sqref="D52">
    <cfRule type="containsBlanks" dxfId="182" priority="22">
      <formula>LEN(TRIM(D52))=0</formula>
    </cfRule>
  </conditionalFormatting>
  <conditionalFormatting sqref="D11:D13">
    <cfRule type="containsBlanks" dxfId="181" priority="25">
      <formula>LEN(TRIM(D11))=0</formula>
    </cfRule>
  </conditionalFormatting>
  <conditionalFormatting sqref="D15 D65">
    <cfRule type="containsBlanks" dxfId="180" priority="23">
      <formula>LEN(TRIM(D15))=0</formula>
    </cfRule>
  </conditionalFormatting>
  <conditionalFormatting sqref="D17">
    <cfRule type="containsBlanks" dxfId="179" priority="21">
      <formula>LEN(TRIM(D17))=0</formula>
    </cfRule>
  </conditionalFormatting>
  <conditionalFormatting sqref="D18:D28">
    <cfRule type="containsBlanks" dxfId="178" priority="20">
      <formula>LEN(TRIM(D18))=0</formula>
    </cfRule>
  </conditionalFormatting>
  <conditionalFormatting sqref="D16">
    <cfRule type="cellIs" dxfId="177" priority="14" stopIfTrue="1" operator="greaterThan">
      <formula>$D$15</formula>
    </cfRule>
    <cfRule type="containsBlanks" dxfId="176" priority="19">
      <formula>LEN(TRIM(D16))=0</formula>
    </cfRule>
  </conditionalFormatting>
  <conditionalFormatting sqref="D3">
    <cfRule type="containsBlanks" dxfId="175" priority="18">
      <formula>LEN(TRIM(D3))=0</formula>
    </cfRule>
  </conditionalFormatting>
  <conditionalFormatting sqref="D7:D9">
    <cfRule type="containsBlanks" dxfId="174" priority="17">
      <formula>LEN(TRIM(D7))=0</formula>
    </cfRule>
  </conditionalFormatting>
  <conditionalFormatting sqref="F1">
    <cfRule type="cellIs" dxfId="173" priority="16" operator="equal">
      <formula>"You still have questions to answer. See below."</formula>
    </cfRule>
  </conditionalFormatting>
  <conditionalFormatting sqref="D59">
    <cfRule type="containsBlanks" dxfId="172" priority="13">
      <formula>LEN(TRIM(D59))=0</formula>
    </cfRule>
  </conditionalFormatting>
  <conditionalFormatting sqref="D30">
    <cfRule type="containsBlanks" dxfId="171" priority="12">
      <formula>LEN(TRIM(D30))=0</formula>
    </cfRule>
  </conditionalFormatting>
  <conditionalFormatting sqref="D33">
    <cfRule type="containsBlanks" dxfId="170" priority="11">
      <formula>LEN(TRIM(D33))=0</formula>
    </cfRule>
  </conditionalFormatting>
  <conditionalFormatting sqref="D34">
    <cfRule type="containsBlanks" dxfId="169" priority="10">
      <formula>LEN(TRIM(D34))=0</formula>
    </cfRule>
  </conditionalFormatting>
  <conditionalFormatting sqref="D37">
    <cfRule type="containsBlanks" dxfId="168" priority="9">
      <formula>LEN(TRIM(D37))=0</formula>
    </cfRule>
  </conditionalFormatting>
  <conditionalFormatting sqref="D38:D44">
    <cfRule type="containsBlanks" dxfId="167" priority="8">
      <formula>LEN(TRIM(D38))=0</formula>
    </cfRule>
  </conditionalFormatting>
  <conditionalFormatting sqref="D45:D51">
    <cfRule type="containsBlanks" dxfId="166" priority="7">
      <formula>LEN(TRIM(D45))=0</formula>
    </cfRule>
  </conditionalFormatting>
  <conditionalFormatting sqref="D4">
    <cfRule type="cellIs" dxfId="165" priority="6" operator="equal">
      <formula>0</formula>
    </cfRule>
  </conditionalFormatting>
  <conditionalFormatting sqref="D31:D32">
    <cfRule type="containsBlanks" dxfId="164" priority="5">
      <formula>LEN(TRIM(D31))=0</formula>
    </cfRule>
  </conditionalFormatting>
  <conditionalFormatting sqref="D35:D36">
    <cfRule type="containsBlanks" dxfId="163" priority="4">
      <formula>LEN(TRIM(D35))=0</formula>
    </cfRule>
  </conditionalFormatting>
  <conditionalFormatting sqref="D53:D58">
    <cfRule type="containsBlanks" dxfId="162" priority="3">
      <formula>LEN(TRIM(D53))=0</formula>
    </cfRule>
  </conditionalFormatting>
  <conditionalFormatting sqref="D64">
    <cfRule type="containsBlanks" dxfId="161" priority="2">
      <formula>LEN(TRIM(D64))=0</formula>
    </cfRule>
  </conditionalFormatting>
  <conditionalFormatting sqref="D10">
    <cfRule type="containsBlanks" dxfId="160" priority="1">
      <formula>LEN(TRIM(D10))=0</formula>
    </cfRule>
  </conditionalFormatting>
  <dataValidations count="9">
    <dataValidation type="list" allowBlank="1" showInputMessage="1" showErrorMessage="1" sqref="D64">
      <formula1>$BM$4:$BM$7</formula1>
    </dataValidation>
    <dataValidation type="list" allowBlank="1" showInputMessage="1" showErrorMessage="1" sqref="D52:D58">
      <formula1>$BK$5:$BK$20</formula1>
    </dataValidation>
    <dataValidation type="list" allowBlank="1" showInputMessage="1" showErrorMessage="1" sqref="D34:D36">
      <formula1>$BI$5:$BI$20</formula1>
    </dataValidation>
    <dataValidation type="list" allowBlank="1" showInputMessage="1" showErrorMessage="1" sqref="D30:D32">
      <formula1>$BG$5:$BG$20</formula1>
    </dataValidation>
    <dataValidation type="list" allowBlank="1" showInputMessage="1" showErrorMessage="1" errorTitle="Target Patient Population" error="Select up to 3 categories if more than 1 category applies.  Rate in order of importance, with 1 being the most relevant and 3 the least." sqref="D11:D13">
      <formula1>$BC$5:$BC$20</formula1>
    </dataValidation>
    <dataValidation type="list" errorStyle="information" allowBlank="1" showInputMessage="1" errorTitle="Investment Category" error="Select the best category match for this investment. " sqref="D7:D9">
      <formula1>$BA$5:$BA$20</formula1>
    </dataValidation>
    <dataValidation type="list" allowBlank="1" showInputMessage="1" showErrorMessage="1" errorTitle="Target Payers" error="Select the category which best applies." sqref="D14">
      <formula1>$BE$5:$BE$20</formula1>
    </dataValidation>
    <dataValidation type="date" errorStyle="information" operator="greaterThan" allowBlank="1" showInputMessage="1" showErrorMessage="1" errorTitle="Start Date Too Early" error="The start date you have entered is before FY14. " sqref="D17">
      <formula1>41820</formula1>
    </dataValidation>
    <dataValidation type="whole" operator="lessThan" allowBlank="1" showInputMessage="1" showErrorMessage="1" errorTitle="Total Costs" error="Total costs are included in total expenses." sqref="D16">
      <formula1>D15</formula1>
    </dataValidation>
  </dataValidations>
  <pageMargins left="0.25" right="0.25" top="1" bottom="0.5" header="0.3" footer="0.3"/>
  <pageSetup scale="68" fitToHeight="0" orientation="portrait" horizontalDpi="4294967293" r:id="rId1"/>
  <headerFooter>
    <oddHeader>&amp;L&amp;G&amp;C&amp;"-,Bold Italic"&amp;20HSCRC Investment Report</oddHeader>
    <oddFooter>&amp;L&amp;D &amp;T&amp;CPage &amp;P&amp;R&amp;F</oddFooter>
  </headerFooter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" operator="containsText" id="{232DB78D-A717-462F-93DE-B9BDEC042AFB}">
            <xm:f>NOT(ISERROR(SEARCH("Congratulations, You are done!",F1)))</xm:f>
            <xm:f>"Congratulations, You are done!"</xm:f>
            <x14:dxf>
              <font>
                <b/>
                <i val="0"/>
                <color theme="0"/>
              </font>
              <fill>
                <patternFill>
                  <bgColor rgb="FF00B050"/>
                </patternFill>
              </fill>
            </x14:dxf>
          </x14:cfRule>
          <xm:sqref>F1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69"/>
  <sheetViews>
    <sheetView zoomScale="90" zoomScaleNormal="90" workbookViewId="0">
      <pane xSplit="2" ySplit="1" topLeftCell="C44" activePane="bottomRight" state="frozen"/>
      <selection pane="topRight" activeCell="C1" sqref="C1"/>
      <selection pane="bottomLeft" activeCell="A2" sqref="A2"/>
      <selection pane="bottomRight" activeCell="D1" sqref="D1"/>
    </sheetView>
  </sheetViews>
  <sheetFormatPr defaultColWidth="9.140625" defaultRowHeight="15.75" x14ac:dyDescent="0.25"/>
  <cols>
    <col min="1" max="1" width="4.42578125" style="68" bestFit="1" customWidth="1"/>
    <col min="2" max="2" width="37.85546875" style="59" customWidth="1"/>
    <col min="3" max="3" width="57.7109375" style="63" customWidth="1"/>
    <col min="4" max="4" width="49.28515625" style="69" customWidth="1"/>
    <col min="5" max="5" width="5.140625" style="26" customWidth="1"/>
    <col min="6" max="6" width="4.7109375" style="26" customWidth="1"/>
    <col min="7" max="7" width="76" style="59" bestFit="1" customWidth="1"/>
    <col min="8" max="8" width="28.5703125" style="26" customWidth="1"/>
    <col min="9" max="9" width="22.42578125" style="26" customWidth="1"/>
    <col min="10" max="51" width="9.140625" style="26"/>
    <col min="52" max="52" width="9.140625" style="71"/>
    <col min="53" max="53" width="45.42578125" style="71" bestFit="1" customWidth="1"/>
    <col min="54" max="54" width="3.7109375" style="71" customWidth="1"/>
    <col min="55" max="55" width="31.85546875" style="71" bestFit="1" customWidth="1"/>
    <col min="56" max="56" width="4" style="71" customWidth="1"/>
    <col min="57" max="57" width="24.140625" style="71" customWidth="1"/>
    <col min="58" max="58" width="4.42578125" style="71" customWidth="1"/>
    <col min="59" max="59" width="24.140625" style="71" customWidth="1"/>
    <col min="60" max="60" width="4" style="71" customWidth="1"/>
    <col min="61" max="61" width="24.140625" style="71" customWidth="1"/>
    <col min="62" max="62" width="3.85546875" style="71" customWidth="1"/>
    <col min="63" max="63" width="35.7109375" style="71" customWidth="1"/>
    <col min="64" max="64" width="4" style="72" customWidth="1"/>
    <col min="65" max="65" width="34.7109375" style="124" customWidth="1"/>
    <col min="66" max="66" width="23.28515625" style="26" customWidth="1"/>
    <col min="67" max="16384" width="9.140625" style="26"/>
  </cols>
  <sheetData>
    <row r="1" spans="1:65" ht="18.75" x14ac:dyDescent="0.25">
      <c r="A1" s="51"/>
      <c r="B1" s="52" t="s">
        <v>8</v>
      </c>
      <c r="C1" s="53" t="s">
        <v>25</v>
      </c>
      <c r="D1" s="54" t="s">
        <v>67</v>
      </c>
      <c r="F1" s="144" t="str">
        <f ca="1">IF(G2&amp;G3&amp;G7&amp;G11&amp;G14&amp;G15&amp;G17&amp;G18&amp;G30&amp;G34&amp;G38&amp;G39&amp;G40&amp;G41&amp;G44&amp;G52&amp;G60&amp;G63&amp;G64="","Congratulations, You are done!","You still have questions to answer. See below.")</f>
        <v>You still have questions to answer. See below.</v>
      </c>
      <c r="G1" s="144"/>
      <c r="H1" s="26">
        <f ca="1">FIND("]",I1)</f>
        <v>147</v>
      </c>
      <c r="I1" s="26" t="str">
        <f ca="1">CELL("filename",A1)</f>
        <v>S:\Waiver Modeling\Transformation-RFP Reports\GBR Infrastructure\GBR Infrastructure-Investment Reporting\Template Update 2016\[Template FINAL.xlsx]5</v>
      </c>
    </row>
    <row r="2" spans="1:65" s="27" customFormat="1" x14ac:dyDescent="0.25">
      <c r="A2" s="55">
        <v>1</v>
      </c>
      <c r="B2" s="133" t="s">
        <v>62</v>
      </c>
      <c r="C2" s="57" t="s">
        <v>78</v>
      </c>
      <c r="D2" s="112" t="str">
        <f ca="1">IF(RIGHT(I1,LEN(I1)-H1)="By-Investment Reporting Blank","",RIGHT(I1,LEN(I1)-H1))</f>
        <v>5</v>
      </c>
      <c r="G2" s="63" t="str">
        <f ca="1">IF(ISERROR(VALUE(D2)), "Q1. The worksheet tab must be anumber between 1 and 100.","")</f>
        <v/>
      </c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125"/>
      <c r="BM2" s="124"/>
    </row>
    <row r="3" spans="1:65" x14ac:dyDescent="0.25">
      <c r="A3" s="55" t="s">
        <v>61</v>
      </c>
      <c r="B3" s="133" t="s">
        <v>63</v>
      </c>
      <c r="C3" s="57" t="s">
        <v>64</v>
      </c>
      <c r="D3" s="58"/>
      <c r="G3" s="63" t="str">
        <f>IF(D3=0, "Q1a. Provide a title for each investment reported.","")</f>
        <v>Q1a. Provide a title for each investment reported.</v>
      </c>
      <c r="AZ3" s="74">
        <v>0</v>
      </c>
      <c r="BA3" s="75" t="s">
        <v>65</v>
      </c>
      <c r="BC3" s="75" t="s">
        <v>66</v>
      </c>
      <c r="BE3" s="75" t="s">
        <v>68</v>
      </c>
      <c r="BF3" s="75"/>
      <c r="BG3" s="75" t="s">
        <v>128</v>
      </c>
      <c r="BH3" s="75"/>
      <c r="BI3" s="75" t="s">
        <v>132</v>
      </c>
      <c r="BK3" s="75" t="s">
        <v>69</v>
      </c>
      <c r="BM3" s="126" t="s">
        <v>205</v>
      </c>
    </row>
    <row r="4" spans="1:65" ht="31.5" x14ac:dyDescent="0.25">
      <c r="A4" s="55" t="s">
        <v>161</v>
      </c>
      <c r="B4" s="133" t="s">
        <v>197</v>
      </c>
      <c r="C4" s="57" t="s">
        <v>136</v>
      </c>
      <c r="D4" s="112" t="str">
        <f>Overview!E4</f>
        <v/>
      </c>
      <c r="G4" s="63"/>
      <c r="AZ4" s="74"/>
      <c r="BA4" s="75"/>
      <c r="BC4" s="75"/>
      <c r="BE4" s="75"/>
      <c r="BF4" s="75"/>
      <c r="BG4" s="75"/>
      <c r="BH4" s="75"/>
      <c r="BI4" s="75"/>
      <c r="BK4" s="75"/>
      <c r="BM4" s="127" t="s">
        <v>209</v>
      </c>
    </row>
    <row r="5" spans="1:65" ht="31.5" x14ac:dyDescent="0.25">
      <c r="A5" s="55">
        <v>2</v>
      </c>
      <c r="B5" s="133" t="s">
        <v>52</v>
      </c>
      <c r="C5" s="57" t="s">
        <v>136</v>
      </c>
      <c r="D5" s="112">
        <f>Overview!B1</f>
        <v>0</v>
      </c>
      <c r="G5" s="129"/>
      <c r="AZ5" s="71">
        <v>1</v>
      </c>
      <c r="BA5" s="76" t="str">
        <f>'Dropdown Contents'!I4</f>
        <v>ACO, PCMH, or formal Shared Savings Program</v>
      </c>
      <c r="BC5" s="76" t="str">
        <f>'Dropdown Contents'!K4</f>
        <v>Complex, High Needs Patients</v>
      </c>
      <c r="BE5" s="76" t="str">
        <f>'Dropdown Contents'!M4</f>
        <v>All Payers</v>
      </c>
      <c r="BF5" s="76"/>
      <c r="BG5" s="76" t="str">
        <f>'Dropdown Contents'!O4</f>
        <v>Behavioral Health Organization (owned by hospital/health system)</v>
      </c>
      <c r="BH5" s="76"/>
      <c r="BI5" s="76" t="str">
        <f>'Dropdown Contents'!Q4</f>
        <v>CRISP</v>
      </c>
      <c r="BK5" s="76" t="str">
        <f>'Dropdown Contents'!S4</f>
        <v>Total Hospital Admissions</v>
      </c>
      <c r="BM5" s="127" t="s">
        <v>208</v>
      </c>
    </row>
    <row r="6" spans="1:65" ht="31.5" x14ac:dyDescent="0.25">
      <c r="A6" s="55" t="s">
        <v>53</v>
      </c>
      <c r="B6" s="133" t="s">
        <v>7</v>
      </c>
      <c r="C6" s="57" t="s">
        <v>136</v>
      </c>
      <c r="D6" s="112" t="str">
        <f>Overview!B2</f>
        <v/>
      </c>
      <c r="G6" s="129"/>
      <c r="AZ6" s="71">
        <v>2</v>
      </c>
      <c r="BA6" s="76" t="str">
        <f>'Dropdown Contents'!I5</f>
        <v>Additional Physicians in Unregulated Space</v>
      </c>
      <c r="BC6" s="76" t="str">
        <f>'Dropdown Contents'!K5</f>
        <v>ED Patients</v>
      </c>
      <c r="BE6" s="76" t="str">
        <f>'Dropdown Contents'!M5</f>
        <v>Dually Eligible Patients</v>
      </c>
      <c r="BF6" s="76"/>
      <c r="BG6" s="76" t="str">
        <f>'Dropdown Contents'!O5</f>
        <v>Behavioral Health Organization (independent of hospital/health system)</v>
      </c>
      <c r="BH6" s="76"/>
      <c r="BI6" s="76" t="str">
        <f>'Dropdown Contents'!Q5</f>
        <v>Departments of Aging</v>
      </c>
      <c r="BK6" s="76" t="str">
        <f>'Dropdown Contents'!S5</f>
        <v>ED Visits</v>
      </c>
      <c r="BM6" s="127" t="s">
        <v>207</v>
      </c>
    </row>
    <row r="7" spans="1:65" ht="18" customHeight="1" x14ac:dyDescent="0.25">
      <c r="A7" s="146">
        <v>3</v>
      </c>
      <c r="B7" s="141" t="s">
        <v>65</v>
      </c>
      <c r="C7" s="57" t="s">
        <v>88</v>
      </c>
      <c r="D7" s="60"/>
      <c r="G7" s="63" t="str">
        <f>IF(D7=0, "Q3. Choose up to 3 applicable categories from pull-down list.","")</f>
        <v>Q3. Choose up to 3 applicable categories from pull-down list.</v>
      </c>
      <c r="AZ7" s="71">
        <v>3</v>
      </c>
      <c r="BA7" s="76" t="str">
        <f>'Dropdown Contents'!I6</f>
        <v>Community-Based Care Coordination</v>
      </c>
      <c r="BC7" s="76" t="str">
        <f>'Dropdown Contents'!K6</f>
        <v xml:space="preserve">Hospitalized Patients </v>
      </c>
      <c r="BE7" s="76" t="str">
        <f>'Dropdown Contents'!M6</f>
        <v>Medicaid Patients</v>
      </c>
      <c r="BF7" s="76"/>
      <c r="BG7" s="76" t="str">
        <f>'Dropdown Contents'!O6</f>
        <v>Community-based Care Managers</v>
      </c>
      <c r="BH7" s="76"/>
      <c r="BI7" s="76" t="str">
        <f>'Dropdown Contents'!Q6</f>
        <v>Faith-based Community Organizations</v>
      </c>
      <c r="BK7" s="76" t="str">
        <f>'Dropdown Contents'!S6</f>
        <v>Readmissions</v>
      </c>
      <c r="BM7" s="127" t="s">
        <v>206</v>
      </c>
    </row>
    <row r="8" spans="1:65" ht="18.75" customHeight="1" x14ac:dyDescent="0.25">
      <c r="A8" s="147"/>
      <c r="B8" s="142"/>
      <c r="C8" s="57" t="s">
        <v>89</v>
      </c>
      <c r="D8" s="60"/>
      <c r="G8" s="129"/>
      <c r="BA8" s="76" t="str">
        <f>'Dropdown Contents'!I7</f>
        <v>Consumer Education and Engagement</v>
      </c>
      <c r="BC8" s="76" t="str">
        <f>'Dropdown Contents'!K7</f>
        <v>Patients in Post-Acute Setting  or Long-term Care</v>
      </c>
      <c r="BE8" s="76" t="str">
        <f>'Dropdown Contents'!M7</f>
        <v>Medicare Patients</v>
      </c>
      <c r="BF8" s="76"/>
      <c r="BG8" s="76" t="str">
        <f>'Dropdown Contents'!O7</f>
        <v>Community Health Clinics (owned by hospital/health system)</v>
      </c>
      <c r="BH8" s="76"/>
      <c r="BI8" s="76" t="str">
        <f>'Dropdown Contents'!Q7</f>
        <v>Local Health Departments</v>
      </c>
      <c r="BK8" s="76" t="str">
        <f>'Dropdown Contents'!S7</f>
        <v>Prevention Quality Indicators (PQI)</v>
      </c>
      <c r="BM8" s="126"/>
    </row>
    <row r="9" spans="1:65" ht="20.25" customHeight="1" x14ac:dyDescent="0.25">
      <c r="A9" s="148"/>
      <c r="B9" s="142"/>
      <c r="C9" s="57" t="s">
        <v>89</v>
      </c>
      <c r="D9" s="60"/>
      <c r="G9" s="129"/>
      <c r="BA9" s="76" t="str">
        <f>'Dropdown Contents'!I8</f>
        <v>Disease Management (for Chronic Diseases)</v>
      </c>
      <c r="BC9" s="76" t="str">
        <f>'Dropdown Contents'!K8</f>
        <v>"Rising Risk", Patients with Chronic Conditions</v>
      </c>
      <c r="BE9" s="76" t="str">
        <f>'Dropdown Contents'!M8</f>
        <v>Uninsured/Underinsured Patients</v>
      </c>
      <c r="BG9" s="76" t="str">
        <f>'Dropdown Contents'!O8</f>
        <v>Community Health Clinics (independent of hospital/health system)</v>
      </c>
      <c r="BI9" s="76" t="str">
        <f>'Dropdown Contents'!Q8</f>
        <v>Local Health Improvement Coalitions (LHICs)</v>
      </c>
      <c r="BK9" s="76" t="str">
        <f>'Dropdown Contents'!S8</f>
        <v>Patient Experience (HCAHPS)</v>
      </c>
      <c r="BM9" s="126"/>
    </row>
    <row r="10" spans="1:65" ht="63" customHeight="1" x14ac:dyDescent="0.25">
      <c r="A10" s="55">
        <v>4</v>
      </c>
      <c r="B10" s="133" t="s">
        <v>74</v>
      </c>
      <c r="C10" s="57" t="s">
        <v>163</v>
      </c>
      <c r="D10" s="134"/>
      <c r="G10" s="63" t="str">
        <f>IF(D10=0, "Q4. Include a brief description of the investment, including rationale for investment and primary objective.","")</f>
        <v>Q4. Include a brief description of the investment, including rationale for investment and primary objective.</v>
      </c>
      <c r="BA10" s="76" t="str">
        <f>'Dropdown Contents'!I9</f>
        <v>Hospital Case Management</v>
      </c>
      <c r="BC10" s="76" t="str">
        <f>'Dropdown Contents'!K9</f>
        <v>Other Target Patient Population</v>
      </c>
      <c r="BE10" s="76" t="str">
        <f>'Dropdown Contents'!M9</f>
        <v xml:space="preserve"> </v>
      </c>
      <c r="BG10" s="76" t="str">
        <f>'Dropdown Contents'!O9</f>
        <v>Home Health (owned by hospital/health system)</v>
      </c>
      <c r="BI10" s="76" t="str">
        <f>'Dropdown Contents'!Q9</f>
        <v>Organizations that provide Social Services</v>
      </c>
      <c r="BK10" s="76" t="str">
        <f>'Dropdown Contents'!S9</f>
        <v>Other (Please Specify)</v>
      </c>
      <c r="BM10" s="128"/>
    </row>
    <row r="11" spans="1:65" ht="15.75" customHeight="1" x14ac:dyDescent="0.25">
      <c r="A11" s="138">
        <v>5</v>
      </c>
      <c r="B11" s="141" t="s">
        <v>77</v>
      </c>
      <c r="C11" s="57" t="s">
        <v>88</v>
      </c>
      <c r="D11" s="58"/>
      <c r="G11" s="63" t="str">
        <f>IF(D11=0, "Q5. Choose up to 3 applicable categories from pull-down list.","")</f>
        <v>Q5. Choose up to 3 applicable categories from pull-down list.</v>
      </c>
      <c r="BA11" s="76" t="str">
        <f>'Dropdown Contents'!I10</f>
        <v>IT, Data, and Data Analysis</v>
      </c>
      <c r="BC11" s="76" t="str">
        <f>'Dropdown Contents'!K10</f>
        <v xml:space="preserve"> </v>
      </c>
      <c r="BE11" s="76" t="str">
        <f>'Dropdown Contents'!M10</f>
        <v xml:space="preserve"> </v>
      </c>
      <c r="BG11" s="76" t="str">
        <f>'Dropdown Contents'!O10</f>
        <v>Home Health (independent of hospital/health system)</v>
      </c>
      <c r="BI11" s="76" t="str">
        <f>'Dropdown Contents'!Q10</f>
        <v>Schools</v>
      </c>
      <c r="BK11" s="76" t="str">
        <f>'Dropdown Contents'!S10</f>
        <v xml:space="preserve"> </v>
      </c>
    </row>
    <row r="12" spans="1:65" ht="15.75" customHeight="1" x14ac:dyDescent="0.25">
      <c r="A12" s="139"/>
      <c r="B12" s="142"/>
      <c r="C12" s="57" t="s">
        <v>89</v>
      </c>
      <c r="D12" s="58"/>
      <c r="G12" s="63"/>
      <c r="BA12" s="76" t="str">
        <f>'Dropdown Contents'!I11</f>
        <v>Patient Education</v>
      </c>
      <c r="BC12" s="76" t="str">
        <f>'Dropdown Contents'!K11</f>
        <v xml:space="preserve"> </v>
      </c>
      <c r="BE12" s="76" t="str">
        <f>'Dropdown Contents'!M11</f>
        <v xml:space="preserve"> </v>
      </c>
      <c r="BG12" s="76" t="str">
        <f>'Dropdown Contents'!O11</f>
        <v>Long-term Care Facilities and Skilled Nursing Facilities</v>
      </c>
      <c r="BI12" s="76" t="str">
        <f>'Dropdown Contents'!Q11</f>
        <v>Other</v>
      </c>
      <c r="BK12" s="76" t="str">
        <f>'Dropdown Contents'!S11</f>
        <v xml:space="preserve"> </v>
      </c>
    </row>
    <row r="13" spans="1:65" ht="47.25" x14ac:dyDescent="0.25">
      <c r="A13" s="140"/>
      <c r="B13" s="143"/>
      <c r="C13" s="57" t="s">
        <v>89</v>
      </c>
      <c r="D13" s="58"/>
      <c r="G13" s="63"/>
      <c r="BA13" s="76" t="str">
        <f>'Dropdown Contents'!I12</f>
        <v>Post-Discharge and Transitional Care</v>
      </c>
      <c r="BC13" s="76" t="str">
        <f>'Dropdown Contents'!K12</f>
        <v xml:space="preserve"> </v>
      </c>
      <c r="BE13" s="76" t="str">
        <f>'Dropdown Contents'!M12</f>
        <v xml:space="preserve"> </v>
      </c>
      <c r="BG13" s="76" t="str">
        <f>'Dropdown Contents'!O12</f>
        <v>Physician Practices (owned by hospital/health system)</v>
      </c>
      <c r="BI13" s="76" t="str">
        <f>'Dropdown Contents'!Q12</f>
        <v>None</v>
      </c>
      <c r="BK13" s="76" t="str">
        <f>'Dropdown Contents'!S12</f>
        <v xml:space="preserve"> </v>
      </c>
    </row>
    <row r="14" spans="1:65" ht="33.75" customHeight="1" x14ac:dyDescent="0.25">
      <c r="A14" s="132">
        <v>6</v>
      </c>
      <c r="B14" s="133" t="s">
        <v>68</v>
      </c>
      <c r="C14" s="57" t="s">
        <v>76</v>
      </c>
      <c r="D14" s="58"/>
      <c r="G14" s="63" t="str">
        <f>IF(D14=0, "Q6. Choose the most relevant category from pull-down list.","")</f>
        <v>Q6. Choose the most relevant category from pull-down list.</v>
      </c>
      <c r="BA14" s="76" t="str">
        <f>'Dropdown Contents'!I13</f>
        <v>Social Services</v>
      </c>
      <c r="BC14" s="76" t="str">
        <f>'Dropdown Contents'!K13</f>
        <v xml:space="preserve"> </v>
      </c>
      <c r="BE14" s="76" t="str">
        <f>'Dropdown Contents'!M13</f>
        <v xml:space="preserve"> </v>
      </c>
      <c r="BG14" s="76" t="str">
        <f>'Dropdown Contents'!O13</f>
        <v>Physician Practices (independent of hospital/health system)</v>
      </c>
      <c r="BI14" s="76" t="str">
        <f>'Dropdown Contents'!Q13</f>
        <v xml:space="preserve"> </v>
      </c>
      <c r="BK14" s="76" t="str">
        <f>'Dropdown Contents'!S13</f>
        <v xml:space="preserve"> </v>
      </c>
    </row>
    <row r="15" spans="1:65" ht="63" x14ac:dyDescent="0.25">
      <c r="A15" s="55">
        <v>7</v>
      </c>
      <c r="B15" s="133" t="s">
        <v>5</v>
      </c>
      <c r="C15" s="57" t="s">
        <v>4</v>
      </c>
      <c r="D15" s="64"/>
      <c r="G15" s="63" t="str">
        <f>IF(D15=0, "Q7. Provide dollar figure for investment expense.","")</f>
        <v>Q7. Provide dollar figure for investment expense.</v>
      </c>
      <c r="BA15" s="76" t="str">
        <f>'Dropdown Contents'!I14</f>
        <v>Telemonitoring/Telemedicine</v>
      </c>
      <c r="BC15" s="76" t="str">
        <f>'Dropdown Contents'!K14</f>
        <v xml:space="preserve"> </v>
      </c>
      <c r="BE15" s="76" t="str">
        <f>'Dropdown Contents'!M14</f>
        <v xml:space="preserve"> </v>
      </c>
      <c r="BG15" s="76" t="str">
        <f>'Dropdown Contents'!O14</f>
        <v>Retail Pharmacies</v>
      </c>
      <c r="BI15" s="76" t="str">
        <f>'Dropdown Contents'!Q14</f>
        <v xml:space="preserve"> </v>
      </c>
      <c r="BK15" s="76" t="str">
        <f>'Dropdown Contents'!S14</f>
        <v xml:space="preserve"> </v>
      </c>
    </row>
    <row r="16" spans="1:65" ht="63" x14ac:dyDescent="0.25">
      <c r="A16" s="55">
        <v>8</v>
      </c>
      <c r="B16" s="133" t="s">
        <v>3</v>
      </c>
      <c r="C16" s="57" t="s">
        <v>167</v>
      </c>
      <c r="D16" s="64"/>
      <c r="G16" s="63"/>
      <c r="BA16" s="76" t="str">
        <f>'Dropdown Contents'!I15</f>
        <v>Other</v>
      </c>
      <c r="BC16" s="76" t="str">
        <f>'Dropdown Contents'!K15</f>
        <v xml:space="preserve"> </v>
      </c>
      <c r="BE16" s="76" t="str">
        <f>'Dropdown Contents'!M15</f>
        <v xml:space="preserve"> </v>
      </c>
      <c r="BG16" s="76" t="str">
        <f>'Dropdown Contents'!O15</f>
        <v xml:space="preserve">Other </v>
      </c>
      <c r="BI16" s="76" t="str">
        <f>'Dropdown Contents'!Q15</f>
        <v xml:space="preserve"> </v>
      </c>
      <c r="BK16" s="76" t="str">
        <f>'Dropdown Contents'!S15</f>
        <v xml:space="preserve"> </v>
      </c>
    </row>
    <row r="17" spans="1:63" x14ac:dyDescent="0.25">
      <c r="A17" s="132">
        <v>9</v>
      </c>
      <c r="B17" s="133" t="s">
        <v>2</v>
      </c>
      <c r="C17" s="57" t="s">
        <v>1</v>
      </c>
      <c r="D17" s="65"/>
      <c r="E17" s="66"/>
      <c r="G17" s="63" t="str">
        <f>IF(D17=0, "Q9. Provide the date (Month YYYY) when the investment began.","")</f>
        <v>Q9. Provide the date (Month YYYY) when the investment began.</v>
      </c>
      <c r="BA17" s="76" t="str">
        <f>'Dropdown Contents'!I16</f>
        <v xml:space="preserve"> </v>
      </c>
      <c r="BC17" s="76" t="str">
        <f>'Dropdown Contents'!K16</f>
        <v xml:space="preserve"> </v>
      </c>
      <c r="BD17" s="72"/>
      <c r="BE17" s="76" t="str">
        <f>'Dropdown Contents'!M16</f>
        <v xml:space="preserve"> </v>
      </c>
      <c r="BF17" s="72"/>
      <c r="BG17" s="76" t="str">
        <f>'Dropdown Contents'!O16</f>
        <v>None</v>
      </c>
      <c r="BH17" s="72"/>
      <c r="BI17" s="76" t="str">
        <f>'Dropdown Contents'!Q16</f>
        <v xml:space="preserve"> </v>
      </c>
      <c r="BJ17" s="72"/>
      <c r="BK17" s="76" t="str">
        <f>'Dropdown Contents'!S16</f>
        <v xml:space="preserve"> </v>
      </c>
    </row>
    <row r="18" spans="1:63" ht="47.25" x14ac:dyDescent="0.25">
      <c r="A18" s="138">
        <v>10</v>
      </c>
      <c r="B18" s="145" t="s">
        <v>45</v>
      </c>
      <c r="C18" s="57" t="s">
        <v>44</v>
      </c>
      <c r="D18" s="70"/>
      <c r="G18" s="63" t="str">
        <f>IF(SUM(D18:D28)=0,"Q10. Provide the number of paid FTEs who are implementing this investment by employment category. At least one category must be included. You may include partial FTEs.","")</f>
        <v>Q10. Provide the number of paid FTEs who are implementing this investment by employment category. At least one category must be included. You may include partial FTEs.</v>
      </c>
      <c r="BA18" s="76" t="str">
        <f>'Dropdown Contents'!I17</f>
        <v xml:space="preserve"> </v>
      </c>
      <c r="BC18" s="76" t="str">
        <f>'Dropdown Contents'!K17</f>
        <v xml:space="preserve"> </v>
      </c>
      <c r="BD18" s="72"/>
      <c r="BE18" s="76" t="str">
        <f>'Dropdown Contents'!M17</f>
        <v xml:space="preserve"> </v>
      </c>
      <c r="BF18" s="72"/>
      <c r="BG18" s="76" t="str">
        <f>'Dropdown Contents'!O17</f>
        <v xml:space="preserve"> </v>
      </c>
      <c r="BH18" s="72"/>
      <c r="BI18" s="76" t="str">
        <f>'Dropdown Contents'!Q17</f>
        <v xml:space="preserve"> </v>
      </c>
      <c r="BJ18" s="72"/>
      <c r="BK18" s="76" t="str">
        <f>'Dropdown Contents'!S17</f>
        <v xml:space="preserve"> </v>
      </c>
    </row>
    <row r="19" spans="1:63" x14ac:dyDescent="0.25">
      <c r="A19" s="139"/>
      <c r="B19" s="145"/>
      <c r="C19" s="57" t="s">
        <v>19</v>
      </c>
      <c r="D19" s="110"/>
      <c r="G19" s="63"/>
      <c r="BA19" s="76" t="str">
        <f>'Dropdown Contents'!I18</f>
        <v xml:space="preserve"> </v>
      </c>
      <c r="BC19" s="76" t="str">
        <f>'Dropdown Contents'!K18</f>
        <v xml:space="preserve"> </v>
      </c>
      <c r="BD19" s="72"/>
      <c r="BE19" s="76" t="str">
        <f>'Dropdown Contents'!M18</f>
        <v xml:space="preserve"> </v>
      </c>
      <c r="BF19" s="72"/>
      <c r="BG19" s="76" t="str">
        <f>'Dropdown Contents'!O18</f>
        <v xml:space="preserve"> </v>
      </c>
      <c r="BH19" s="72"/>
      <c r="BI19" s="76" t="str">
        <f>'Dropdown Contents'!Q18</f>
        <v xml:space="preserve"> </v>
      </c>
      <c r="BJ19" s="72"/>
      <c r="BK19" s="76" t="str">
        <f>'Dropdown Contents'!S18</f>
        <v xml:space="preserve"> </v>
      </c>
    </row>
    <row r="20" spans="1:63" x14ac:dyDescent="0.25">
      <c r="A20" s="139"/>
      <c r="B20" s="145"/>
      <c r="C20" s="57" t="s">
        <v>20</v>
      </c>
      <c r="D20" s="110"/>
      <c r="G20" s="63"/>
      <c r="BA20" s="76" t="str">
        <f>'Dropdown Contents'!I19</f>
        <v xml:space="preserve"> </v>
      </c>
      <c r="BC20" s="76" t="str">
        <f>'Dropdown Contents'!K19</f>
        <v xml:space="preserve"> </v>
      </c>
      <c r="BD20" s="72"/>
      <c r="BE20" s="76" t="str">
        <f>'Dropdown Contents'!M19</f>
        <v xml:space="preserve"> </v>
      </c>
      <c r="BF20" s="72"/>
      <c r="BG20" s="76" t="str">
        <f>'Dropdown Contents'!O19</f>
        <v xml:space="preserve"> </v>
      </c>
      <c r="BH20" s="72"/>
      <c r="BI20" s="76" t="str">
        <f>'Dropdown Contents'!Q19</f>
        <v xml:space="preserve"> </v>
      </c>
      <c r="BJ20" s="72"/>
      <c r="BK20" s="76" t="str">
        <f>'Dropdown Contents'!S19</f>
        <v xml:space="preserve"> </v>
      </c>
    </row>
    <row r="21" spans="1:63" x14ac:dyDescent="0.25">
      <c r="A21" s="139"/>
      <c r="B21" s="145"/>
      <c r="C21" s="57" t="s">
        <v>21</v>
      </c>
      <c r="D21" s="110"/>
      <c r="G21" s="130"/>
      <c r="BA21" s="71" t="s">
        <v>160</v>
      </c>
      <c r="BD21" s="72"/>
      <c r="BE21" s="72"/>
      <c r="BF21" s="72"/>
      <c r="BG21" s="72"/>
      <c r="BH21" s="72"/>
      <c r="BI21" s="72"/>
      <c r="BJ21" s="72"/>
      <c r="BK21" s="72"/>
    </row>
    <row r="22" spans="1:63" x14ac:dyDescent="0.25">
      <c r="A22" s="139"/>
      <c r="B22" s="145"/>
      <c r="C22" s="57" t="s">
        <v>28</v>
      </c>
      <c r="D22" s="110"/>
      <c r="G22" s="63"/>
      <c r="BC22" s="77">
        <v>41834</v>
      </c>
      <c r="BD22" s="72"/>
      <c r="BE22" s="72"/>
      <c r="BF22" s="72"/>
      <c r="BG22" s="72"/>
      <c r="BH22" s="72"/>
      <c r="BI22" s="72"/>
      <c r="BJ22" s="72"/>
      <c r="BK22" s="72"/>
    </row>
    <row r="23" spans="1:63" x14ac:dyDescent="0.25">
      <c r="A23" s="139"/>
      <c r="B23" s="145"/>
      <c r="C23" s="57" t="s">
        <v>22</v>
      </c>
      <c r="D23" s="110"/>
      <c r="G23" s="63"/>
      <c r="BD23" s="72"/>
      <c r="BE23" s="72"/>
      <c r="BF23" s="72"/>
      <c r="BG23" s="72"/>
      <c r="BH23" s="72"/>
      <c r="BI23" s="72"/>
      <c r="BJ23" s="72"/>
      <c r="BK23" s="72"/>
    </row>
    <row r="24" spans="1:63" x14ac:dyDescent="0.25">
      <c r="A24" s="139"/>
      <c r="B24" s="145"/>
      <c r="C24" s="57" t="s">
        <v>23</v>
      </c>
      <c r="D24" s="110"/>
      <c r="G24" s="63"/>
      <c r="BD24" s="72"/>
      <c r="BE24" s="72"/>
      <c r="BF24" s="72"/>
      <c r="BG24" s="72"/>
      <c r="BH24" s="72"/>
      <c r="BI24" s="72"/>
      <c r="BJ24" s="72"/>
      <c r="BK24" s="72"/>
    </row>
    <row r="25" spans="1:63" x14ac:dyDescent="0.25">
      <c r="A25" s="139"/>
      <c r="B25" s="145"/>
      <c r="C25" s="57" t="s">
        <v>24</v>
      </c>
      <c r="D25" s="110"/>
      <c r="G25" s="63"/>
      <c r="BD25" s="72"/>
      <c r="BE25" s="72"/>
      <c r="BF25" s="72"/>
      <c r="BG25" s="72"/>
      <c r="BH25" s="72"/>
      <c r="BI25" s="72"/>
      <c r="BJ25" s="72"/>
      <c r="BK25" s="72"/>
    </row>
    <row r="26" spans="1:63" x14ac:dyDescent="0.25">
      <c r="A26" s="139"/>
      <c r="B26" s="145"/>
      <c r="C26" s="57" t="s">
        <v>17</v>
      </c>
      <c r="D26" s="110"/>
      <c r="G26" s="63"/>
      <c r="BD26" s="72"/>
      <c r="BE26" s="72"/>
      <c r="BF26" s="72"/>
      <c r="BG26" s="72"/>
      <c r="BH26" s="72"/>
      <c r="BI26" s="72"/>
      <c r="BJ26" s="72"/>
      <c r="BK26" s="72"/>
    </row>
    <row r="27" spans="1:63" x14ac:dyDescent="0.25">
      <c r="A27" s="139"/>
      <c r="B27" s="145"/>
      <c r="C27" s="57" t="s">
        <v>18</v>
      </c>
      <c r="D27" s="110"/>
      <c r="G27" s="63"/>
      <c r="BD27" s="72"/>
      <c r="BE27" s="72"/>
      <c r="BF27" s="72"/>
      <c r="BG27" s="72"/>
      <c r="BH27" s="72"/>
      <c r="BI27" s="72"/>
      <c r="BJ27" s="72"/>
      <c r="BK27" s="72"/>
    </row>
    <row r="28" spans="1:63" x14ac:dyDescent="0.25">
      <c r="A28" s="140"/>
      <c r="B28" s="145"/>
      <c r="C28" s="57" t="s">
        <v>6</v>
      </c>
      <c r="D28" s="110"/>
      <c r="G28" s="63"/>
      <c r="BD28" s="72"/>
      <c r="BE28" s="72"/>
      <c r="BF28" s="72"/>
      <c r="BG28" s="72"/>
      <c r="BH28" s="72"/>
      <c r="BI28" s="72"/>
      <c r="BJ28" s="72"/>
      <c r="BK28" s="72"/>
    </row>
    <row r="29" spans="1:63" x14ac:dyDescent="0.25">
      <c r="A29" s="55" t="s">
        <v>168</v>
      </c>
      <c r="B29" s="133" t="s">
        <v>0</v>
      </c>
      <c r="C29" s="112" t="s">
        <v>79</v>
      </c>
      <c r="D29" s="113">
        <f>SUM(D18:D28)</f>
        <v>0</v>
      </c>
      <c r="G29" s="63"/>
      <c r="BD29" s="72"/>
      <c r="BE29" s="72"/>
      <c r="BF29" s="72"/>
      <c r="BG29" s="72"/>
      <c r="BH29" s="72"/>
      <c r="BI29" s="72"/>
      <c r="BJ29" s="72"/>
      <c r="BK29" s="72"/>
    </row>
    <row r="30" spans="1:63" ht="15.75" customHeight="1" x14ac:dyDescent="0.25">
      <c r="A30" s="138">
        <v>11</v>
      </c>
      <c r="B30" s="141" t="s">
        <v>217</v>
      </c>
      <c r="C30" s="57" t="s">
        <v>88</v>
      </c>
      <c r="D30" s="62"/>
      <c r="G30" s="63" t="str">
        <f>IF(D30="", "Q11. Choose key partners in development/implementation from pull-down list.","")</f>
        <v>Q11. Choose key partners in development/implementation from pull-down list.</v>
      </c>
      <c r="BD30" s="72"/>
      <c r="BE30" s="72"/>
      <c r="BF30" s="72"/>
      <c r="BG30" s="72"/>
      <c r="BH30" s="72"/>
      <c r="BI30" s="72"/>
      <c r="BJ30" s="72"/>
      <c r="BK30" s="72"/>
    </row>
    <row r="31" spans="1:63" x14ac:dyDescent="0.25">
      <c r="A31" s="139"/>
      <c r="B31" s="142"/>
      <c r="C31" s="57" t="s">
        <v>89</v>
      </c>
      <c r="D31" s="62"/>
      <c r="G31" s="63"/>
      <c r="BD31" s="72"/>
      <c r="BE31" s="72"/>
      <c r="BF31" s="72"/>
      <c r="BG31" s="72"/>
      <c r="BH31" s="72"/>
      <c r="BI31" s="72"/>
      <c r="BJ31" s="72"/>
      <c r="BK31" s="72"/>
    </row>
    <row r="32" spans="1:63" x14ac:dyDescent="0.25">
      <c r="A32" s="139"/>
      <c r="B32" s="142"/>
      <c r="C32" s="57" t="s">
        <v>89</v>
      </c>
      <c r="D32" s="62"/>
      <c r="G32" s="63"/>
      <c r="BD32" s="72"/>
      <c r="BE32" s="72"/>
      <c r="BF32" s="72"/>
      <c r="BG32" s="72"/>
      <c r="BH32" s="72"/>
      <c r="BI32" s="72"/>
      <c r="BJ32" s="72"/>
      <c r="BK32" s="72"/>
    </row>
    <row r="33" spans="1:65" x14ac:dyDescent="0.25">
      <c r="A33" s="140"/>
      <c r="B33" s="143"/>
      <c r="C33" s="57" t="s">
        <v>170</v>
      </c>
      <c r="D33" s="78"/>
      <c r="G33" s="63"/>
    </row>
    <row r="34" spans="1:65" x14ac:dyDescent="0.25">
      <c r="A34" s="138">
        <v>12</v>
      </c>
      <c r="B34" s="141" t="s">
        <v>218</v>
      </c>
      <c r="C34" s="57" t="s">
        <v>88</v>
      </c>
      <c r="D34" s="62"/>
      <c r="G34" s="63" t="str">
        <f>IF(D34="", "Q12. Choose links to infrastructure/initiatives from pull-down list.","")</f>
        <v>Q12. Choose links to infrastructure/initiatives from pull-down list.</v>
      </c>
    </row>
    <row r="35" spans="1:65" x14ac:dyDescent="0.25">
      <c r="A35" s="139"/>
      <c r="B35" s="142"/>
      <c r="C35" s="57" t="s">
        <v>89</v>
      </c>
      <c r="D35" s="62"/>
      <c r="G35" s="63"/>
    </row>
    <row r="36" spans="1:65" x14ac:dyDescent="0.25">
      <c r="A36" s="139"/>
      <c r="B36" s="142"/>
      <c r="C36" s="57" t="s">
        <v>89</v>
      </c>
      <c r="D36" s="62"/>
      <c r="G36" s="63"/>
    </row>
    <row r="37" spans="1:65" ht="31.5" x14ac:dyDescent="0.25">
      <c r="A37" s="140"/>
      <c r="B37" s="143"/>
      <c r="C37" s="57" t="s">
        <v>216</v>
      </c>
      <c r="D37" s="78"/>
      <c r="G37" s="63"/>
    </row>
    <row r="38" spans="1:65" s="27" customFormat="1" ht="36.75" customHeight="1" x14ac:dyDescent="0.25">
      <c r="A38" s="138">
        <v>13</v>
      </c>
      <c r="B38" s="141" t="s">
        <v>210</v>
      </c>
      <c r="C38" s="67" t="s">
        <v>133</v>
      </c>
      <c r="D38" s="135"/>
      <c r="G38" s="131" t="str">
        <f>IF(D38="", "Q13. At least one metric series must be completed.","")</f>
        <v>Q13. At least one metric series must be completed.</v>
      </c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125"/>
      <c r="BM38" s="124"/>
    </row>
    <row r="39" spans="1:65" s="27" customFormat="1" ht="36.75" customHeight="1" x14ac:dyDescent="0.25">
      <c r="A39" s="139"/>
      <c r="B39" s="142"/>
      <c r="C39" s="67" t="s">
        <v>134</v>
      </c>
      <c r="D39" s="135"/>
      <c r="G39" s="131" t="str">
        <f>IF(D39="", "Q13. At least one metric series must be completed.","")</f>
        <v>Q13. At least one metric series must be completed.</v>
      </c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125"/>
      <c r="BM39" s="124"/>
    </row>
    <row r="40" spans="1:65" s="27" customFormat="1" ht="32.25" customHeight="1" x14ac:dyDescent="0.25">
      <c r="A40" s="139"/>
      <c r="B40" s="142"/>
      <c r="C40" s="27" t="s">
        <v>202</v>
      </c>
      <c r="D40" s="135"/>
      <c r="G40" s="131" t="str">
        <f>IF(D40="", "Q13. At least one metric series must be completed.","")</f>
        <v>Q13. At least one metric series must be completed.</v>
      </c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125"/>
      <c r="BM40" s="124"/>
    </row>
    <row r="41" spans="1:65" s="27" customFormat="1" ht="33.75" customHeight="1" x14ac:dyDescent="0.25">
      <c r="A41" s="139"/>
      <c r="B41" s="142"/>
      <c r="C41" s="88" t="s">
        <v>162</v>
      </c>
      <c r="D41" s="135"/>
      <c r="G41" s="131" t="str">
        <f>IF(D41="", "Q13. At least one metric series must be completed.","")</f>
        <v>Q13. At least one metric series must be completed.</v>
      </c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125"/>
      <c r="BM41" s="124"/>
    </row>
    <row r="42" spans="1:65" s="27" customFormat="1" ht="33.75" customHeight="1" x14ac:dyDescent="0.25">
      <c r="A42" s="139"/>
      <c r="B42" s="142"/>
      <c r="C42" s="88" t="s">
        <v>203</v>
      </c>
      <c r="D42" s="135"/>
      <c r="G42" s="131" t="str">
        <f t="shared" ref="G42:G43" si="0">IF(D42="", "Q13. At least one metric series must be completed.","")</f>
        <v>Q13. At least one metric series must be completed.</v>
      </c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125"/>
      <c r="BM42" s="124"/>
    </row>
    <row r="43" spans="1:65" s="27" customFormat="1" ht="33.75" customHeight="1" x14ac:dyDescent="0.25">
      <c r="A43" s="139"/>
      <c r="B43" s="142"/>
      <c r="C43" s="88" t="s">
        <v>204</v>
      </c>
      <c r="D43" s="135"/>
      <c r="G43" s="131" t="str">
        <f t="shared" si="0"/>
        <v>Q13. At least one metric series must be completed.</v>
      </c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125"/>
      <c r="BM43" s="124"/>
    </row>
    <row r="44" spans="1:65" s="27" customFormat="1" ht="32.25" customHeight="1" x14ac:dyDescent="0.25">
      <c r="A44" s="140"/>
      <c r="B44" s="143"/>
      <c r="C44" s="88" t="s">
        <v>135</v>
      </c>
      <c r="D44" s="135"/>
      <c r="G44" s="131" t="str">
        <f>IF(D44="", "Q13. At least one metric series must be completed.","")</f>
        <v>Q13. At least one metric series must be completed.</v>
      </c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125"/>
      <c r="BM44" s="124"/>
    </row>
    <row r="45" spans="1:65" s="27" customFormat="1" ht="30.75" customHeight="1" x14ac:dyDescent="0.25">
      <c r="A45" s="138" t="s">
        <v>169</v>
      </c>
      <c r="B45" s="141" t="s">
        <v>211</v>
      </c>
      <c r="C45" s="67" t="s">
        <v>133</v>
      </c>
      <c r="D45" s="135"/>
      <c r="G45" s="131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125"/>
      <c r="BM45" s="124"/>
    </row>
    <row r="46" spans="1:65" s="27" customFormat="1" ht="36.75" customHeight="1" x14ac:dyDescent="0.25">
      <c r="A46" s="139"/>
      <c r="B46" s="142"/>
      <c r="C46" s="67" t="s">
        <v>134</v>
      </c>
      <c r="D46" s="135"/>
      <c r="G46" s="131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L46" s="125"/>
      <c r="BM46" s="124"/>
    </row>
    <row r="47" spans="1:65" s="27" customFormat="1" ht="32.25" customHeight="1" x14ac:dyDescent="0.25">
      <c r="A47" s="139"/>
      <c r="B47" s="142"/>
      <c r="C47" s="27" t="s">
        <v>202</v>
      </c>
      <c r="D47" s="135"/>
      <c r="G47" s="131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125"/>
      <c r="BM47" s="124"/>
    </row>
    <row r="48" spans="1:65" s="27" customFormat="1" ht="33.75" customHeight="1" x14ac:dyDescent="0.25">
      <c r="A48" s="139"/>
      <c r="B48" s="142"/>
      <c r="C48" s="88" t="s">
        <v>162</v>
      </c>
      <c r="D48" s="135"/>
      <c r="G48" s="131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125"/>
      <c r="BM48" s="124"/>
    </row>
    <row r="49" spans="1:65" s="27" customFormat="1" ht="33.75" customHeight="1" x14ac:dyDescent="0.25">
      <c r="A49" s="139"/>
      <c r="B49" s="142"/>
      <c r="C49" s="88" t="s">
        <v>203</v>
      </c>
      <c r="D49" s="135"/>
      <c r="G49" s="131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125"/>
      <c r="BM49" s="124"/>
    </row>
    <row r="50" spans="1:65" s="27" customFormat="1" ht="33.75" customHeight="1" x14ac:dyDescent="0.25">
      <c r="A50" s="139"/>
      <c r="B50" s="142"/>
      <c r="C50" s="88" t="s">
        <v>204</v>
      </c>
      <c r="D50" s="135"/>
      <c r="G50" s="131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125"/>
      <c r="BM50" s="124"/>
    </row>
    <row r="51" spans="1:65" s="27" customFormat="1" ht="32.25" customHeight="1" x14ac:dyDescent="0.25">
      <c r="A51" s="140"/>
      <c r="B51" s="143"/>
      <c r="C51" s="88" t="s">
        <v>135</v>
      </c>
      <c r="D51" s="135"/>
      <c r="G51" s="131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125"/>
      <c r="BM51" s="124"/>
    </row>
    <row r="52" spans="1:65" ht="15.75" customHeight="1" x14ac:dyDescent="0.25">
      <c r="A52" s="138">
        <v>14</v>
      </c>
      <c r="B52" s="141" t="s">
        <v>200</v>
      </c>
      <c r="C52" s="149" t="s">
        <v>70</v>
      </c>
      <c r="D52" s="62"/>
      <c r="G52" s="63" t="str">
        <f>IF(D52="", "Q14. Choose key metrics impacted by the investment from pull-down list.","")</f>
        <v>Q14. Choose key metrics impacted by the investment from pull-down list.</v>
      </c>
    </row>
    <row r="53" spans="1:65" x14ac:dyDescent="0.25">
      <c r="A53" s="139"/>
      <c r="B53" s="142"/>
      <c r="C53" s="150"/>
      <c r="D53" s="62"/>
      <c r="G53" s="92"/>
      <c r="AZ53" s="72"/>
      <c r="BA53" s="72"/>
      <c r="BB53" s="72"/>
      <c r="BC53" s="72"/>
      <c r="BD53" s="72"/>
      <c r="BE53" s="72"/>
      <c r="BF53" s="72"/>
      <c r="BG53" s="72"/>
      <c r="BH53" s="72"/>
      <c r="BI53" s="72"/>
      <c r="BJ53" s="72"/>
      <c r="BK53" s="72"/>
    </row>
    <row r="54" spans="1:65" x14ac:dyDescent="0.25">
      <c r="A54" s="139"/>
      <c r="B54" s="142"/>
      <c r="C54" s="150"/>
      <c r="D54" s="62"/>
      <c r="G54" s="92"/>
      <c r="AZ54" s="72"/>
      <c r="BA54" s="72"/>
      <c r="BB54" s="72"/>
      <c r="BC54" s="72"/>
      <c r="BD54" s="72"/>
      <c r="BE54" s="72"/>
      <c r="BF54" s="72"/>
      <c r="BG54" s="72"/>
      <c r="BH54" s="72"/>
      <c r="BI54" s="72"/>
      <c r="BJ54" s="72"/>
      <c r="BK54" s="72"/>
    </row>
    <row r="55" spans="1:65" x14ac:dyDescent="0.25">
      <c r="A55" s="139"/>
      <c r="B55" s="142"/>
      <c r="C55" s="150"/>
      <c r="D55" s="62"/>
      <c r="G55" s="92"/>
      <c r="AZ55" s="72"/>
      <c r="BA55" s="72"/>
      <c r="BB55" s="72"/>
      <c r="BC55" s="72"/>
      <c r="BD55" s="72"/>
      <c r="BE55" s="72"/>
      <c r="BF55" s="72"/>
      <c r="BG55" s="72"/>
      <c r="BH55" s="72"/>
      <c r="BI55" s="72"/>
      <c r="BJ55" s="72"/>
      <c r="BK55" s="72"/>
    </row>
    <row r="56" spans="1:65" x14ac:dyDescent="0.25">
      <c r="A56" s="139"/>
      <c r="B56" s="142"/>
      <c r="C56" s="150"/>
      <c r="D56" s="62"/>
      <c r="G56" s="9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72"/>
      <c r="BK56" s="72"/>
    </row>
    <row r="57" spans="1:65" x14ac:dyDescent="0.25">
      <c r="A57" s="139"/>
      <c r="B57" s="142"/>
      <c r="C57" s="150"/>
      <c r="D57" s="62"/>
      <c r="G57" s="9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72"/>
      <c r="BK57" s="72"/>
    </row>
    <row r="58" spans="1:65" x14ac:dyDescent="0.25">
      <c r="A58" s="139"/>
      <c r="B58" s="142"/>
      <c r="C58" s="151"/>
      <c r="D58" s="62"/>
      <c r="G58" s="92"/>
      <c r="AZ58" s="72"/>
      <c r="BA58" s="72"/>
      <c r="BB58" s="72"/>
      <c r="BC58" s="72"/>
      <c r="BD58" s="72"/>
      <c r="BE58" s="72"/>
      <c r="BF58" s="72"/>
      <c r="BG58" s="72"/>
      <c r="BH58" s="72"/>
      <c r="BI58" s="72"/>
      <c r="BJ58" s="72"/>
      <c r="BK58" s="72"/>
    </row>
    <row r="59" spans="1:65" ht="47.25" x14ac:dyDescent="0.25">
      <c r="A59" s="140"/>
      <c r="B59" s="143"/>
      <c r="C59" s="57" t="s">
        <v>199</v>
      </c>
      <c r="D59" s="78"/>
      <c r="G59" s="92"/>
      <c r="AZ59" s="72"/>
      <c r="BA59" s="72"/>
      <c r="BB59" s="72"/>
      <c r="BC59" s="72"/>
      <c r="BD59" s="72"/>
      <c r="BE59" s="72"/>
      <c r="BF59" s="72"/>
      <c r="BG59" s="72"/>
      <c r="BH59" s="72"/>
      <c r="BI59" s="72"/>
      <c r="BJ59" s="72"/>
      <c r="BK59" s="72"/>
    </row>
    <row r="60" spans="1:65" ht="31.5" x14ac:dyDescent="0.25">
      <c r="A60" s="95">
        <v>15</v>
      </c>
      <c r="B60" s="96" t="s">
        <v>186</v>
      </c>
      <c r="C60" s="94" t="s">
        <v>222</v>
      </c>
      <c r="D60" s="97"/>
      <c r="G60" s="92" t="str">
        <f>IF(D60&amp;D63="", "Q15. Please calculate the estimated ROI for this investment, using the ROI calculation formula in the Instructions.","")</f>
        <v>Q15. Please calculate the estimated ROI for this investment, using the ROI calculation formula in the Instructions.</v>
      </c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2"/>
      <c r="BK60" s="72"/>
    </row>
    <row r="61" spans="1:65" x14ac:dyDescent="0.25">
      <c r="A61" s="95"/>
      <c r="B61" s="96"/>
      <c r="C61" s="94" t="s">
        <v>223</v>
      </c>
      <c r="D61" s="97"/>
      <c r="G61" s="9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2"/>
      <c r="BK61" s="72"/>
    </row>
    <row r="62" spans="1:65" x14ac:dyDescent="0.25">
      <c r="A62" s="95"/>
      <c r="B62" s="96"/>
      <c r="C62" s="94" t="s">
        <v>224</v>
      </c>
      <c r="D62" s="97"/>
      <c r="G62" s="92"/>
      <c r="AZ62" s="72"/>
      <c r="BA62" s="72"/>
      <c r="BB62" s="72"/>
      <c r="BC62" s="72"/>
      <c r="BD62" s="72"/>
      <c r="BE62" s="72"/>
      <c r="BF62" s="72"/>
      <c r="BG62" s="72"/>
      <c r="BH62" s="72"/>
      <c r="BI62" s="72"/>
      <c r="BJ62" s="72"/>
      <c r="BK62" s="72"/>
    </row>
    <row r="63" spans="1:65" x14ac:dyDescent="0.25">
      <c r="A63" s="95" t="s">
        <v>226</v>
      </c>
      <c r="B63" s="96"/>
      <c r="C63" s="94" t="s">
        <v>225</v>
      </c>
      <c r="D63" s="97"/>
      <c r="G63" s="92" t="str">
        <f>IF(D60&amp;D61&amp;D62&amp;D63="", "Q15a. Please explain why ROI cannot be calculated for this investment.","")</f>
        <v>Q15a. Please explain why ROI cannot be calculated for this investment.</v>
      </c>
      <c r="AZ63" s="72"/>
      <c r="BA63" s="72"/>
      <c r="BB63" s="72"/>
      <c r="BC63" s="72"/>
      <c r="BD63" s="72"/>
      <c r="BE63" s="72"/>
      <c r="BF63" s="72"/>
      <c r="BG63" s="72"/>
      <c r="BH63" s="72"/>
      <c r="BI63" s="72"/>
      <c r="BJ63" s="72"/>
      <c r="BK63" s="72"/>
    </row>
    <row r="64" spans="1:65" ht="31.5" x14ac:dyDescent="0.25">
      <c r="A64" s="95">
        <v>16</v>
      </c>
      <c r="B64" s="96" t="s">
        <v>228</v>
      </c>
      <c r="C64" s="94" t="s">
        <v>227</v>
      </c>
      <c r="D64" s="62"/>
      <c r="G64" s="92" t="str">
        <f>IF(D64="", "Q16. Please indicate likely impact on Non-Hospital Service Costs.","")</f>
        <v>Q16. Please indicate likely impact on Non-Hospital Service Costs.</v>
      </c>
    </row>
    <row r="65" spans="1:63" ht="31.5" x14ac:dyDescent="0.25">
      <c r="A65" s="95">
        <v>17</v>
      </c>
      <c r="B65" s="96" t="s">
        <v>187</v>
      </c>
      <c r="C65" s="94" t="s">
        <v>188</v>
      </c>
      <c r="D65" s="58"/>
      <c r="G65" s="92"/>
      <c r="AZ65" s="72"/>
      <c r="BA65" s="72"/>
      <c r="BB65" s="72"/>
      <c r="BC65" s="72"/>
      <c r="BD65" s="72"/>
      <c r="BE65" s="72"/>
      <c r="BF65" s="72"/>
      <c r="BG65" s="72"/>
      <c r="BH65" s="72"/>
      <c r="BI65" s="72"/>
      <c r="BJ65" s="72"/>
      <c r="BK65" s="72"/>
    </row>
    <row r="69" spans="1:63" x14ac:dyDescent="0.25">
      <c r="G69" s="26"/>
      <c r="AZ69" s="72"/>
      <c r="BA69" s="72"/>
      <c r="BB69" s="72"/>
      <c r="BC69" s="72"/>
      <c r="BD69" s="72"/>
      <c r="BE69" s="72"/>
      <c r="BF69" s="72"/>
      <c r="BG69" s="72"/>
      <c r="BH69" s="72"/>
      <c r="BI69" s="72"/>
      <c r="BJ69" s="72"/>
      <c r="BK69" s="72"/>
    </row>
  </sheetData>
  <sheetProtection algorithmName="SHA-512" hashValue="bNXlw+sKjaFMvZfDw4OwgQLczyCdCX58gvnVO+6uZoHYU0Le6pOL5tu5h3M8Rk9KvC4igdou+VCYUllfu8XT+w==" saltValue="XvyogK/qWwvLX0oEW32fLg==" spinCount="100000" sheet="1" objects="1" scenarios="1" selectLockedCells="1"/>
  <mergeCells count="18">
    <mergeCell ref="A18:A28"/>
    <mergeCell ref="B18:B28"/>
    <mergeCell ref="F1:G1"/>
    <mergeCell ref="A7:A9"/>
    <mergeCell ref="B7:B9"/>
    <mergeCell ref="A11:A13"/>
    <mergeCell ref="B11:B13"/>
    <mergeCell ref="A30:A33"/>
    <mergeCell ref="B30:B33"/>
    <mergeCell ref="A34:A37"/>
    <mergeCell ref="B34:B37"/>
    <mergeCell ref="A38:A44"/>
    <mergeCell ref="B38:B44"/>
    <mergeCell ref="A45:A51"/>
    <mergeCell ref="B45:B51"/>
    <mergeCell ref="A52:A59"/>
    <mergeCell ref="B52:B59"/>
    <mergeCell ref="C52:C58"/>
  </mergeCells>
  <conditionalFormatting sqref="D5:D6">
    <cfRule type="cellIs" dxfId="158" priority="26" operator="equal">
      <formula>0</formula>
    </cfRule>
  </conditionalFormatting>
  <conditionalFormatting sqref="D14">
    <cfRule type="containsBlanks" dxfId="157" priority="24">
      <formula>LEN(TRIM(D14))=0</formula>
    </cfRule>
  </conditionalFormatting>
  <conditionalFormatting sqref="D52">
    <cfRule type="containsBlanks" dxfId="156" priority="22">
      <formula>LEN(TRIM(D52))=0</formula>
    </cfRule>
  </conditionalFormatting>
  <conditionalFormatting sqref="D11:D13">
    <cfRule type="containsBlanks" dxfId="155" priority="25">
      <formula>LEN(TRIM(D11))=0</formula>
    </cfRule>
  </conditionalFormatting>
  <conditionalFormatting sqref="D15 D65">
    <cfRule type="containsBlanks" dxfId="154" priority="23">
      <formula>LEN(TRIM(D15))=0</formula>
    </cfRule>
  </conditionalFormatting>
  <conditionalFormatting sqref="D17">
    <cfRule type="containsBlanks" dxfId="153" priority="21">
      <formula>LEN(TRIM(D17))=0</formula>
    </cfRule>
  </conditionalFormatting>
  <conditionalFormatting sqref="D18:D28">
    <cfRule type="containsBlanks" dxfId="152" priority="20">
      <formula>LEN(TRIM(D18))=0</formula>
    </cfRule>
  </conditionalFormatting>
  <conditionalFormatting sqref="D16">
    <cfRule type="cellIs" dxfId="151" priority="14" stopIfTrue="1" operator="greaterThan">
      <formula>$D$15</formula>
    </cfRule>
    <cfRule type="containsBlanks" dxfId="150" priority="19">
      <formula>LEN(TRIM(D16))=0</formula>
    </cfRule>
  </conditionalFormatting>
  <conditionalFormatting sqref="D3">
    <cfRule type="containsBlanks" dxfId="149" priority="18">
      <formula>LEN(TRIM(D3))=0</formula>
    </cfRule>
  </conditionalFormatting>
  <conditionalFormatting sqref="D7:D9">
    <cfRule type="containsBlanks" dxfId="148" priority="17">
      <formula>LEN(TRIM(D7))=0</formula>
    </cfRule>
  </conditionalFormatting>
  <conditionalFormatting sqref="F1">
    <cfRule type="cellIs" dxfId="147" priority="16" operator="equal">
      <formula>"You still have questions to answer. See below."</formula>
    </cfRule>
  </conditionalFormatting>
  <conditionalFormatting sqref="D59">
    <cfRule type="containsBlanks" dxfId="146" priority="13">
      <formula>LEN(TRIM(D59))=0</formula>
    </cfRule>
  </conditionalFormatting>
  <conditionalFormatting sqref="D30">
    <cfRule type="containsBlanks" dxfId="145" priority="12">
      <formula>LEN(TRIM(D30))=0</formula>
    </cfRule>
  </conditionalFormatting>
  <conditionalFormatting sqref="D33">
    <cfRule type="containsBlanks" dxfId="144" priority="11">
      <formula>LEN(TRIM(D33))=0</formula>
    </cfRule>
  </conditionalFormatting>
  <conditionalFormatting sqref="D34">
    <cfRule type="containsBlanks" dxfId="143" priority="10">
      <formula>LEN(TRIM(D34))=0</formula>
    </cfRule>
  </conditionalFormatting>
  <conditionalFormatting sqref="D37">
    <cfRule type="containsBlanks" dxfId="142" priority="9">
      <formula>LEN(TRIM(D37))=0</formula>
    </cfRule>
  </conditionalFormatting>
  <conditionalFormatting sqref="D38:D44">
    <cfRule type="containsBlanks" dxfId="141" priority="8">
      <formula>LEN(TRIM(D38))=0</formula>
    </cfRule>
  </conditionalFormatting>
  <conditionalFormatting sqref="D45:D51">
    <cfRule type="containsBlanks" dxfId="140" priority="7">
      <formula>LEN(TRIM(D45))=0</formula>
    </cfRule>
  </conditionalFormatting>
  <conditionalFormatting sqref="D4">
    <cfRule type="cellIs" dxfId="139" priority="6" operator="equal">
      <formula>0</formula>
    </cfRule>
  </conditionalFormatting>
  <conditionalFormatting sqref="D31:D32">
    <cfRule type="containsBlanks" dxfId="138" priority="5">
      <formula>LEN(TRIM(D31))=0</formula>
    </cfRule>
  </conditionalFormatting>
  <conditionalFormatting sqref="D35:D36">
    <cfRule type="containsBlanks" dxfId="137" priority="4">
      <formula>LEN(TRIM(D35))=0</formula>
    </cfRule>
  </conditionalFormatting>
  <conditionalFormatting sqref="D53:D58">
    <cfRule type="containsBlanks" dxfId="136" priority="3">
      <formula>LEN(TRIM(D53))=0</formula>
    </cfRule>
  </conditionalFormatting>
  <conditionalFormatting sqref="D64">
    <cfRule type="containsBlanks" dxfId="135" priority="2">
      <formula>LEN(TRIM(D64))=0</formula>
    </cfRule>
  </conditionalFormatting>
  <conditionalFormatting sqref="D10">
    <cfRule type="containsBlanks" dxfId="134" priority="1">
      <formula>LEN(TRIM(D10))=0</formula>
    </cfRule>
  </conditionalFormatting>
  <dataValidations count="9">
    <dataValidation type="list" allowBlank="1" showInputMessage="1" showErrorMessage="1" sqref="D64">
      <formula1>$BM$4:$BM$7</formula1>
    </dataValidation>
    <dataValidation type="list" allowBlank="1" showInputMessage="1" showErrorMessage="1" sqref="D52:D58">
      <formula1>$BK$5:$BK$20</formula1>
    </dataValidation>
    <dataValidation type="list" allowBlank="1" showInputMessage="1" showErrorMessage="1" sqref="D34:D36">
      <formula1>$BI$5:$BI$20</formula1>
    </dataValidation>
    <dataValidation type="list" allowBlank="1" showInputMessage="1" showErrorMessage="1" sqref="D30:D32">
      <formula1>$BG$5:$BG$20</formula1>
    </dataValidation>
    <dataValidation type="list" allowBlank="1" showInputMessage="1" showErrorMessage="1" errorTitle="Target Patient Population" error="Select up to 3 categories if more than 1 category applies.  Rate in order of importance, with 1 being the most relevant and 3 the least." sqref="D11:D13">
      <formula1>$BC$5:$BC$20</formula1>
    </dataValidation>
    <dataValidation type="list" errorStyle="information" allowBlank="1" showInputMessage="1" errorTitle="Investment Category" error="Select the best category match for this investment. " sqref="D7:D9">
      <formula1>$BA$5:$BA$20</formula1>
    </dataValidation>
    <dataValidation type="list" allowBlank="1" showInputMessage="1" showErrorMessage="1" errorTitle="Target Payers" error="Select the category which best applies." sqref="D14">
      <formula1>$BE$5:$BE$20</formula1>
    </dataValidation>
    <dataValidation type="date" errorStyle="information" operator="greaterThan" allowBlank="1" showInputMessage="1" showErrorMessage="1" errorTitle="Start Date Too Early" error="The start date you have entered is before FY14. " sqref="D17">
      <formula1>41820</formula1>
    </dataValidation>
    <dataValidation type="whole" operator="lessThan" allowBlank="1" showInputMessage="1" showErrorMessage="1" errorTitle="Total Costs" error="Total costs are included in total expenses." sqref="D16">
      <formula1>D15</formula1>
    </dataValidation>
  </dataValidations>
  <pageMargins left="0.25" right="0.25" top="1" bottom="0.5" header="0.3" footer="0.3"/>
  <pageSetup scale="68" fitToHeight="0" orientation="portrait" horizontalDpi="4294967293" r:id="rId1"/>
  <headerFooter>
    <oddHeader>&amp;L&amp;G&amp;C&amp;"-,Bold Italic"&amp;20HSCRC Investment Report</oddHeader>
    <oddFooter>&amp;L&amp;D &amp;T&amp;CPage &amp;P&amp;R&amp;F</oddFooter>
  </headerFooter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" operator="containsText" id="{E86DB3E0-22AA-4EDD-8FCC-DE23F2C7F6DB}">
            <xm:f>NOT(ISERROR(SEARCH("Congratulations, You are done!",F1)))</xm:f>
            <xm:f>"Congratulations, You are done!"</xm:f>
            <x14:dxf>
              <font>
                <b/>
                <i val="0"/>
                <color theme="0"/>
              </font>
              <fill>
                <patternFill>
                  <bgColor rgb="FF00B050"/>
                </patternFill>
              </fill>
            </x14:dxf>
          </x14:cfRule>
          <xm:sqref>F1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69"/>
  <sheetViews>
    <sheetView zoomScale="90" zoomScaleNormal="90" workbookViewId="0">
      <pane xSplit="2" ySplit="1" topLeftCell="C44" activePane="bottomRight" state="frozen"/>
      <selection pane="topRight" activeCell="C1" sqref="C1"/>
      <selection pane="bottomLeft" activeCell="A2" sqref="A2"/>
      <selection pane="bottomRight" activeCell="D1" sqref="D1"/>
    </sheetView>
  </sheetViews>
  <sheetFormatPr defaultColWidth="9.140625" defaultRowHeight="15.75" x14ac:dyDescent="0.25"/>
  <cols>
    <col min="1" max="1" width="4.42578125" style="68" bestFit="1" customWidth="1"/>
    <col min="2" max="2" width="37.85546875" style="59" customWidth="1"/>
    <col min="3" max="3" width="57.7109375" style="63" customWidth="1"/>
    <col min="4" max="4" width="49.28515625" style="69" customWidth="1"/>
    <col min="5" max="5" width="5.140625" style="26" customWidth="1"/>
    <col min="6" max="6" width="4.7109375" style="26" customWidth="1"/>
    <col min="7" max="7" width="76" style="59" bestFit="1" customWidth="1"/>
    <col min="8" max="8" width="28.5703125" style="26" customWidth="1"/>
    <col min="9" max="9" width="22.42578125" style="26" customWidth="1"/>
    <col min="10" max="51" width="9.140625" style="26"/>
    <col min="52" max="52" width="9.140625" style="71"/>
    <col min="53" max="53" width="45.42578125" style="71" bestFit="1" customWidth="1"/>
    <col min="54" max="54" width="3.7109375" style="71" customWidth="1"/>
    <col min="55" max="55" width="31.85546875" style="71" bestFit="1" customWidth="1"/>
    <col min="56" max="56" width="4" style="71" customWidth="1"/>
    <col min="57" max="57" width="24.140625" style="71" customWidth="1"/>
    <col min="58" max="58" width="4.42578125" style="71" customWidth="1"/>
    <col min="59" max="59" width="24.140625" style="71" customWidth="1"/>
    <col min="60" max="60" width="4" style="71" customWidth="1"/>
    <col min="61" max="61" width="24.140625" style="71" customWidth="1"/>
    <col min="62" max="62" width="3.85546875" style="71" customWidth="1"/>
    <col min="63" max="63" width="35.7109375" style="71" customWidth="1"/>
    <col min="64" max="64" width="4" style="72" customWidth="1"/>
    <col min="65" max="65" width="34.7109375" style="124" customWidth="1"/>
    <col min="66" max="66" width="23.28515625" style="26" customWidth="1"/>
    <col min="67" max="16384" width="9.140625" style="26"/>
  </cols>
  <sheetData>
    <row r="1" spans="1:65" ht="18.75" x14ac:dyDescent="0.25">
      <c r="A1" s="51"/>
      <c r="B1" s="52" t="s">
        <v>8</v>
      </c>
      <c r="C1" s="53" t="s">
        <v>25</v>
      </c>
      <c r="D1" s="54" t="s">
        <v>67</v>
      </c>
      <c r="F1" s="144" t="str">
        <f ca="1">IF(G2&amp;G3&amp;G7&amp;G11&amp;G14&amp;G15&amp;G17&amp;G18&amp;G30&amp;G34&amp;G38&amp;G39&amp;G40&amp;G41&amp;G44&amp;G52&amp;G60&amp;G63&amp;G64="","Congratulations, You are done!","You still have questions to answer. See below.")</f>
        <v>You still have questions to answer. See below.</v>
      </c>
      <c r="G1" s="144"/>
      <c r="H1" s="26">
        <f ca="1">FIND("]",I1)</f>
        <v>147</v>
      </c>
      <c r="I1" s="26" t="str">
        <f ca="1">CELL("filename",A1)</f>
        <v>S:\Waiver Modeling\Transformation-RFP Reports\GBR Infrastructure\GBR Infrastructure-Investment Reporting\Template Update 2016\[Template FINAL.xlsx]6</v>
      </c>
    </row>
    <row r="2" spans="1:65" s="27" customFormat="1" x14ac:dyDescent="0.25">
      <c r="A2" s="55">
        <v>1</v>
      </c>
      <c r="B2" s="133" t="s">
        <v>62</v>
      </c>
      <c r="C2" s="57" t="s">
        <v>78</v>
      </c>
      <c r="D2" s="112" t="str">
        <f ca="1">IF(RIGHT(I1,LEN(I1)-H1)="By-Investment Reporting Blank","",RIGHT(I1,LEN(I1)-H1))</f>
        <v>6</v>
      </c>
      <c r="G2" s="63" t="str">
        <f ca="1">IF(ISERROR(VALUE(D2)), "Q1. The worksheet tab must be anumber between 1 and 100.","")</f>
        <v/>
      </c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125"/>
      <c r="BM2" s="124"/>
    </row>
    <row r="3" spans="1:65" x14ac:dyDescent="0.25">
      <c r="A3" s="55" t="s">
        <v>61</v>
      </c>
      <c r="B3" s="133" t="s">
        <v>63</v>
      </c>
      <c r="C3" s="57" t="s">
        <v>64</v>
      </c>
      <c r="D3" s="58"/>
      <c r="G3" s="63" t="str">
        <f>IF(D3=0, "Q1a. Provide a title for each investment reported.","")</f>
        <v>Q1a. Provide a title for each investment reported.</v>
      </c>
      <c r="AZ3" s="74">
        <v>0</v>
      </c>
      <c r="BA3" s="75" t="s">
        <v>65</v>
      </c>
      <c r="BC3" s="75" t="s">
        <v>66</v>
      </c>
      <c r="BE3" s="75" t="s">
        <v>68</v>
      </c>
      <c r="BF3" s="75"/>
      <c r="BG3" s="75" t="s">
        <v>128</v>
      </c>
      <c r="BH3" s="75"/>
      <c r="BI3" s="75" t="s">
        <v>132</v>
      </c>
      <c r="BK3" s="75" t="s">
        <v>69</v>
      </c>
      <c r="BM3" s="126" t="s">
        <v>205</v>
      </c>
    </row>
    <row r="4" spans="1:65" ht="31.5" x14ac:dyDescent="0.25">
      <c r="A4" s="55" t="s">
        <v>161</v>
      </c>
      <c r="B4" s="133" t="s">
        <v>197</v>
      </c>
      <c r="C4" s="57" t="s">
        <v>136</v>
      </c>
      <c r="D4" s="112" t="str">
        <f>Overview!E4</f>
        <v/>
      </c>
      <c r="G4" s="63"/>
      <c r="AZ4" s="74"/>
      <c r="BA4" s="75"/>
      <c r="BC4" s="75"/>
      <c r="BE4" s="75"/>
      <c r="BF4" s="75"/>
      <c r="BG4" s="75"/>
      <c r="BH4" s="75"/>
      <c r="BI4" s="75"/>
      <c r="BK4" s="75"/>
      <c r="BM4" s="127" t="s">
        <v>209</v>
      </c>
    </row>
    <row r="5" spans="1:65" ht="31.5" x14ac:dyDescent="0.25">
      <c r="A5" s="55">
        <v>2</v>
      </c>
      <c r="B5" s="133" t="s">
        <v>52</v>
      </c>
      <c r="C5" s="57" t="s">
        <v>136</v>
      </c>
      <c r="D5" s="112">
        <f>Overview!B1</f>
        <v>0</v>
      </c>
      <c r="G5" s="129"/>
      <c r="AZ5" s="71">
        <v>1</v>
      </c>
      <c r="BA5" s="76" t="str">
        <f>'Dropdown Contents'!I4</f>
        <v>ACO, PCMH, or formal Shared Savings Program</v>
      </c>
      <c r="BC5" s="76" t="str">
        <f>'Dropdown Contents'!K4</f>
        <v>Complex, High Needs Patients</v>
      </c>
      <c r="BE5" s="76" t="str">
        <f>'Dropdown Contents'!M4</f>
        <v>All Payers</v>
      </c>
      <c r="BF5" s="76"/>
      <c r="BG5" s="76" t="str">
        <f>'Dropdown Contents'!O4</f>
        <v>Behavioral Health Organization (owned by hospital/health system)</v>
      </c>
      <c r="BH5" s="76"/>
      <c r="BI5" s="76" t="str">
        <f>'Dropdown Contents'!Q4</f>
        <v>CRISP</v>
      </c>
      <c r="BK5" s="76" t="str">
        <f>'Dropdown Contents'!S4</f>
        <v>Total Hospital Admissions</v>
      </c>
      <c r="BM5" s="127" t="s">
        <v>208</v>
      </c>
    </row>
    <row r="6" spans="1:65" ht="31.5" x14ac:dyDescent="0.25">
      <c r="A6" s="55" t="s">
        <v>53</v>
      </c>
      <c r="B6" s="133" t="s">
        <v>7</v>
      </c>
      <c r="C6" s="57" t="s">
        <v>136</v>
      </c>
      <c r="D6" s="112" t="str">
        <f>Overview!B2</f>
        <v/>
      </c>
      <c r="G6" s="129"/>
      <c r="AZ6" s="71">
        <v>2</v>
      </c>
      <c r="BA6" s="76" t="str">
        <f>'Dropdown Contents'!I5</f>
        <v>Additional Physicians in Unregulated Space</v>
      </c>
      <c r="BC6" s="76" t="str">
        <f>'Dropdown Contents'!K5</f>
        <v>ED Patients</v>
      </c>
      <c r="BE6" s="76" t="str">
        <f>'Dropdown Contents'!M5</f>
        <v>Dually Eligible Patients</v>
      </c>
      <c r="BF6" s="76"/>
      <c r="BG6" s="76" t="str">
        <f>'Dropdown Contents'!O5</f>
        <v>Behavioral Health Organization (independent of hospital/health system)</v>
      </c>
      <c r="BH6" s="76"/>
      <c r="BI6" s="76" t="str">
        <f>'Dropdown Contents'!Q5</f>
        <v>Departments of Aging</v>
      </c>
      <c r="BK6" s="76" t="str">
        <f>'Dropdown Contents'!S5</f>
        <v>ED Visits</v>
      </c>
      <c r="BM6" s="127" t="s">
        <v>207</v>
      </c>
    </row>
    <row r="7" spans="1:65" ht="18" customHeight="1" x14ac:dyDescent="0.25">
      <c r="A7" s="146">
        <v>3</v>
      </c>
      <c r="B7" s="141" t="s">
        <v>65</v>
      </c>
      <c r="C7" s="57" t="s">
        <v>88</v>
      </c>
      <c r="D7" s="60"/>
      <c r="G7" s="63" t="str">
        <f>IF(D7=0, "Q3. Choose up to 3 applicable categories from pull-down list.","")</f>
        <v>Q3. Choose up to 3 applicable categories from pull-down list.</v>
      </c>
      <c r="AZ7" s="71">
        <v>3</v>
      </c>
      <c r="BA7" s="76" t="str">
        <f>'Dropdown Contents'!I6</f>
        <v>Community-Based Care Coordination</v>
      </c>
      <c r="BC7" s="76" t="str">
        <f>'Dropdown Contents'!K6</f>
        <v xml:space="preserve">Hospitalized Patients </v>
      </c>
      <c r="BE7" s="76" t="str">
        <f>'Dropdown Contents'!M6</f>
        <v>Medicaid Patients</v>
      </c>
      <c r="BF7" s="76"/>
      <c r="BG7" s="76" t="str">
        <f>'Dropdown Contents'!O6</f>
        <v>Community-based Care Managers</v>
      </c>
      <c r="BH7" s="76"/>
      <c r="BI7" s="76" t="str">
        <f>'Dropdown Contents'!Q6</f>
        <v>Faith-based Community Organizations</v>
      </c>
      <c r="BK7" s="76" t="str">
        <f>'Dropdown Contents'!S6</f>
        <v>Readmissions</v>
      </c>
      <c r="BM7" s="127" t="s">
        <v>206</v>
      </c>
    </row>
    <row r="8" spans="1:65" ht="18.75" customHeight="1" x14ac:dyDescent="0.25">
      <c r="A8" s="147"/>
      <c r="B8" s="142"/>
      <c r="C8" s="57" t="s">
        <v>89</v>
      </c>
      <c r="D8" s="60"/>
      <c r="G8" s="129"/>
      <c r="BA8" s="76" t="str">
        <f>'Dropdown Contents'!I7</f>
        <v>Consumer Education and Engagement</v>
      </c>
      <c r="BC8" s="76" t="str">
        <f>'Dropdown Contents'!K7</f>
        <v>Patients in Post-Acute Setting  or Long-term Care</v>
      </c>
      <c r="BE8" s="76" t="str">
        <f>'Dropdown Contents'!M7</f>
        <v>Medicare Patients</v>
      </c>
      <c r="BF8" s="76"/>
      <c r="BG8" s="76" t="str">
        <f>'Dropdown Contents'!O7</f>
        <v>Community Health Clinics (owned by hospital/health system)</v>
      </c>
      <c r="BH8" s="76"/>
      <c r="BI8" s="76" t="str">
        <f>'Dropdown Contents'!Q7</f>
        <v>Local Health Departments</v>
      </c>
      <c r="BK8" s="76" t="str">
        <f>'Dropdown Contents'!S7</f>
        <v>Prevention Quality Indicators (PQI)</v>
      </c>
      <c r="BM8" s="126"/>
    </row>
    <row r="9" spans="1:65" ht="20.25" customHeight="1" x14ac:dyDescent="0.25">
      <c r="A9" s="148"/>
      <c r="B9" s="142"/>
      <c r="C9" s="57" t="s">
        <v>89</v>
      </c>
      <c r="D9" s="60"/>
      <c r="G9" s="129"/>
      <c r="BA9" s="76" t="str">
        <f>'Dropdown Contents'!I8</f>
        <v>Disease Management (for Chronic Diseases)</v>
      </c>
      <c r="BC9" s="76" t="str">
        <f>'Dropdown Contents'!K8</f>
        <v>"Rising Risk", Patients with Chronic Conditions</v>
      </c>
      <c r="BE9" s="76" t="str">
        <f>'Dropdown Contents'!M8</f>
        <v>Uninsured/Underinsured Patients</v>
      </c>
      <c r="BG9" s="76" t="str">
        <f>'Dropdown Contents'!O8</f>
        <v>Community Health Clinics (independent of hospital/health system)</v>
      </c>
      <c r="BI9" s="76" t="str">
        <f>'Dropdown Contents'!Q8</f>
        <v>Local Health Improvement Coalitions (LHICs)</v>
      </c>
      <c r="BK9" s="76" t="str">
        <f>'Dropdown Contents'!S8</f>
        <v>Patient Experience (HCAHPS)</v>
      </c>
      <c r="BM9" s="126"/>
    </row>
    <row r="10" spans="1:65" ht="63" customHeight="1" x14ac:dyDescent="0.25">
      <c r="A10" s="55">
        <v>4</v>
      </c>
      <c r="B10" s="133" t="s">
        <v>74</v>
      </c>
      <c r="C10" s="57" t="s">
        <v>163</v>
      </c>
      <c r="D10" s="134"/>
      <c r="G10" s="63" t="str">
        <f>IF(D10=0, "Q4. Include a brief description of the investment, including rationale for investment and primary objective.","")</f>
        <v>Q4. Include a brief description of the investment, including rationale for investment and primary objective.</v>
      </c>
      <c r="BA10" s="76" t="str">
        <f>'Dropdown Contents'!I9</f>
        <v>Hospital Case Management</v>
      </c>
      <c r="BC10" s="76" t="str">
        <f>'Dropdown Contents'!K9</f>
        <v>Other Target Patient Population</v>
      </c>
      <c r="BE10" s="76" t="str">
        <f>'Dropdown Contents'!M9</f>
        <v xml:space="preserve"> </v>
      </c>
      <c r="BG10" s="76" t="str">
        <f>'Dropdown Contents'!O9</f>
        <v>Home Health (owned by hospital/health system)</v>
      </c>
      <c r="BI10" s="76" t="str">
        <f>'Dropdown Contents'!Q9</f>
        <v>Organizations that provide Social Services</v>
      </c>
      <c r="BK10" s="76" t="str">
        <f>'Dropdown Contents'!S9</f>
        <v>Other (Please Specify)</v>
      </c>
      <c r="BM10" s="128"/>
    </row>
    <row r="11" spans="1:65" ht="15.75" customHeight="1" x14ac:dyDescent="0.25">
      <c r="A11" s="138">
        <v>5</v>
      </c>
      <c r="B11" s="141" t="s">
        <v>77</v>
      </c>
      <c r="C11" s="57" t="s">
        <v>88</v>
      </c>
      <c r="D11" s="58"/>
      <c r="G11" s="63" t="str">
        <f>IF(D11=0, "Q5. Choose up to 3 applicable categories from pull-down list.","")</f>
        <v>Q5. Choose up to 3 applicable categories from pull-down list.</v>
      </c>
      <c r="BA11" s="76" t="str">
        <f>'Dropdown Contents'!I10</f>
        <v>IT, Data, and Data Analysis</v>
      </c>
      <c r="BC11" s="76" t="str">
        <f>'Dropdown Contents'!K10</f>
        <v xml:space="preserve"> </v>
      </c>
      <c r="BE11" s="76" t="str">
        <f>'Dropdown Contents'!M10</f>
        <v xml:space="preserve"> </v>
      </c>
      <c r="BG11" s="76" t="str">
        <f>'Dropdown Contents'!O10</f>
        <v>Home Health (independent of hospital/health system)</v>
      </c>
      <c r="BI11" s="76" t="str">
        <f>'Dropdown Contents'!Q10</f>
        <v>Schools</v>
      </c>
      <c r="BK11" s="76" t="str">
        <f>'Dropdown Contents'!S10</f>
        <v xml:space="preserve"> </v>
      </c>
    </row>
    <row r="12" spans="1:65" ht="15.75" customHeight="1" x14ac:dyDescent="0.25">
      <c r="A12" s="139"/>
      <c r="B12" s="142"/>
      <c r="C12" s="57" t="s">
        <v>89</v>
      </c>
      <c r="D12" s="58"/>
      <c r="G12" s="63"/>
      <c r="BA12" s="76" t="str">
        <f>'Dropdown Contents'!I11</f>
        <v>Patient Education</v>
      </c>
      <c r="BC12" s="76" t="str">
        <f>'Dropdown Contents'!K11</f>
        <v xml:space="preserve"> </v>
      </c>
      <c r="BE12" s="76" t="str">
        <f>'Dropdown Contents'!M11</f>
        <v xml:space="preserve"> </v>
      </c>
      <c r="BG12" s="76" t="str">
        <f>'Dropdown Contents'!O11</f>
        <v>Long-term Care Facilities and Skilled Nursing Facilities</v>
      </c>
      <c r="BI12" s="76" t="str">
        <f>'Dropdown Contents'!Q11</f>
        <v>Other</v>
      </c>
      <c r="BK12" s="76" t="str">
        <f>'Dropdown Contents'!S11</f>
        <v xml:space="preserve"> </v>
      </c>
    </row>
    <row r="13" spans="1:65" ht="47.25" x14ac:dyDescent="0.25">
      <c r="A13" s="140"/>
      <c r="B13" s="143"/>
      <c r="C13" s="57" t="s">
        <v>89</v>
      </c>
      <c r="D13" s="58"/>
      <c r="G13" s="63"/>
      <c r="BA13" s="76" t="str">
        <f>'Dropdown Contents'!I12</f>
        <v>Post-Discharge and Transitional Care</v>
      </c>
      <c r="BC13" s="76" t="str">
        <f>'Dropdown Contents'!K12</f>
        <v xml:space="preserve"> </v>
      </c>
      <c r="BE13" s="76" t="str">
        <f>'Dropdown Contents'!M12</f>
        <v xml:space="preserve"> </v>
      </c>
      <c r="BG13" s="76" t="str">
        <f>'Dropdown Contents'!O12</f>
        <v>Physician Practices (owned by hospital/health system)</v>
      </c>
      <c r="BI13" s="76" t="str">
        <f>'Dropdown Contents'!Q12</f>
        <v>None</v>
      </c>
      <c r="BK13" s="76" t="str">
        <f>'Dropdown Contents'!S12</f>
        <v xml:space="preserve"> </v>
      </c>
    </row>
    <row r="14" spans="1:65" ht="33.75" customHeight="1" x14ac:dyDescent="0.25">
      <c r="A14" s="132">
        <v>6</v>
      </c>
      <c r="B14" s="133" t="s">
        <v>68</v>
      </c>
      <c r="C14" s="57" t="s">
        <v>76</v>
      </c>
      <c r="D14" s="58"/>
      <c r="G14" s="63" t="str">
        <f>IF(D14=0, "Q6. Choose the most relevant category from pull-down list.","")</f>
        <v>Q6. Choose the most relevant category from pull-down list.</v>
      </c>
      <c r="BA14" s="76" t="str">
        <f>'Dropdown Contents'!I13</f>
        <v>Social Services</v>
      </c>
      <c r="BC14" s="76" t="str">
        <f>'Dropdown Contents'!K13</f>
        <v xml:space="preserve"> </v>
      </c>
      <c r="BE14" s="76" t="str">
        <f>'Dropdown Contents'!M13</f>
        <v xml:space="preserve"> </v>
      </c>
      <c r="BG14" s="76" t="str">
        <f>'Dropdown Contents'!O13</f>
        <v>Physician Practices (independent of hospital/health system)</v>
      </c>
      <c r="BI14" s="76" t="str">
        <f>'Dropdown Contents'!Q13</f>
        <v xml:space="preserve"> </v>
      </c>
      <c r="BK14" s="76" t="str">
        <f>'Dropdown Contents'!S13</f>
        <v xml:space="preserve"> </v>
      </c>
    </row>
    <row r="15" spans="1:65" ht="63" x14ac:dyDescent="0.25">
      <c r="A15" s="55">
        <v>7</v>
      </c>
      <c r="B15" s="133" t="s">
        <v>5</v>
      </c>
      <c r="C15" s="57" t="s">
        <v>4</v>
      </c>
      <c r="D15" s="64"/>
      <c r="G15" s="63" t="str">
        <f>IF(D15=0, "Q7. Provide dollar figure for investment expense.","")</f>
        <v>Q7. Provide dollar figure for investment expense.</v>
      </c>
      <c r="BA15" s="76" t="str">
        <f>'Dropdown Contents'!I14</f>
        <v>Telemonitoring/Telemedicine</v>
      </c>
      <c r="BC15" s="76" t="str">
        <f>'Dropdown Contents'!K14</f>
        <v xml:space="preserve"> </v>
      </c>
      <c r="BE15" s="76" t="str">
        <f>'Dropdown Contents'!M14</f>
        <v xml:space="preserve"> </v>
      </c>
      <c r="BG15" s="76" t="str">
        <f>'Dropdown Contents'!O14</f>
        <v>Retail Pharmacies</v>
      </c>
      <c r="BI15" s="76" t="str">
        <f>'Dropdown Contents'!Q14</f>
        <v xml:space="preserve"> </v>
      </c>
      <c r="BK15" s="76" t="str">
        <f>'Dropdown Contents'!S14</f>
        <v xml:space="preserve"> </v>
      </c>
    </row>
    <row r="16" spans="1:65" ht="63" x14ac:dyDescent="0.25">
      <c r="A16" s="55">
        <v>8</v>
      </c>
      <c r="B16" s="133" t="s">
        <v>3</v>
      </c>
      <c r="C16" s="57" t="s">
        <v>167</v>
      </c>
      <c r="D16" s="64"/>
      <c r="G16" s="63"/>
      <c r="BA16" s="76" t="str">
        <f>'Dropdown Contents'!I15</f>
        <v>Other</v>
      </c>
      <c r="BC16" s="76" t="str">
        <f>'Dropdown Contents'!K15</f>
        <v xml:space="preserve"> </v>
      </c>
      <c r="BE16" s="76" t="str">
        <f>'Dropdown Contents'!M15</f>
        <v xml:space="preserve"> </v>
      </c>
      <c r="BG16" s="76" t="str">
        <f>'Dropdown Contents'!O15</f>
        <v xml:space="preserve">Other </v>
      </c>
      <c r="BI16" s="76" t="str">
        <f>'Dropdown Contents'!Q15</f>
        <v xml:space="preserve"> </v>
      </c>
      <c r="BK16" s="76" t="str">
        <f>'Dropdown Contents'!S15</f>
        <v xml:space="preserve"> </v>
      </c>
    </row>
    <row r="17" spans="1:63" x14ac:dyDescent="0.25">
      <c r="A17" s="132">
        <v>9</v>
      </c>
      <c r="B17" s="133" t="s">
        <v>2</v>
      </c>
      <c r="C17" s="57" t="s">
        <v>1</v>
      </c>
      <c r="D17" s="65"/>
      <c r="E17" s="66"/>
      <c r="G17" s="63" t="str">
        <f>IF(D17=0, "Q9. Provide the date (Month YYYY) when the investment began.","")</f>
        <v>Q9. Provide the date (Month YYYY) when the investment began.</v>
      </c>
      <c r="BA17" s="76" t="str">
        <f>'Dropdown Contents'!I16</f>
        <v xml:space="preserve"> </v>
      </c>
      <c r="BC17" s="76" t="str">
        <f>'Dropdown Contents'!K16</f>
        <v xml:space="preserve"> </v>
      </c>
      <c r="BD17" s="72"/>
      <c r="BE17" s="76" t="str">
        <f>'Dropdown Contents'!M16</f>
        <v xml:space="preserve"> </v>
      </c>
      <c r="BF17" s="72"/>
      <c r="BG17" s="76" t="str">
        <f>'Dropdown Contents'!O16</f>
        <v>None</v>
      </c>
      <c r="BH17" s="72"/>
      <c r="BI17" s="76" t="str">
        <f>'Dropdown Contents'!Q16</f>
        <v xml:space="preserve"> </v>
      </c>
      <c r="BJ17" s="72"/>
      <c r="BK17" s="76" t="str">
        <f>'Dropdown Contents'!S16</f>
        <v xml:space="preserve"> </v>
      </c>
    </row>
    <row r="18" spans="1:63" ht="47.25" x14ac:dyDescent="0.25">
      <c r="A18" s="138">
        <v>10</v>
      </c>
      <c r="B18" s="145" t="s">
        <v>45</v>
      </c>
      <c r="C18" s="57" t="s">
        <v>44</v>
      </c>
      <c r="D18" s="70"/>
      <c r="G18" s="63" t="str">
        <f>IF(SUM(D18:D28)=0,"Q10. Provide the number of paid FTEs who are implementing this investment by employment category. At least one category must be included. You may include partial FTEs.","")</f>
        <v>Q10. Provide the number of paid FTEs who are implementing this investment by employment category. At least one category must be included. You may include partial FTEs.</v>
      </c>
      <c r="BA18" s="76" t="str">
        <f>'Dropdown Contents'!I17</f>
        <v xml:space="preserve"> </v>
      </c>
      <c r="BC18" s="76" t="str">
        <f>'Dropdown Contents'!K17</f>
        <v xml:space="preserve"> </v>
      </c>
      <c r="BD18" s="72"/>
      <c r="BE18" s="76" t="str">
        <f>'Dropdown Contents'!M17</f>
        <v xml:space="preserve"> </v>
      </c>
      <c r="BF18" s="72"/>
      <c r="BG18" s="76" t="str">
        <f>'Dropdown Contents'!O17</f>
        <v xml:space="preserve"> </v>
      </c>
      <c r="BH18" s="72"/>
      <c r="BI18" s="76" t="str">
        <f>'Dropdown Contents'!Q17</f>
        <v xml:space="preserve"> </v>
      </c>
      <c r="BJ18" s="72"/>
      <c r="BK18" s="76" t="str">
        <f>'Dropdown Contents'!S17</f>
        <v xml:space="preserve"> </v>
      </c>
    </row>
    <row r="19" spans="1:63" x14ac:dyDescent="0.25">
      <c r="A19" s="139"/>
      <c r="B19" s="145"/>
      <c r="C19" s="57" t="s">
        <v>19</v>
      </c>
      <c r="D19" s="110"/>
      <c r="G19" s="63"/>
      <c r="BA19" s="76" t="str">
        <f>'Dropdown Contents'!I18</f>
        <v xml:space="preserve"> </v>
      </c>
      <c r="BC19" s="76" t="str">
        <f>'Dropdown Contents'!K18</f>
        <v xml:space="preserve"> </v>
      </c>
      <c r="BD19" s="72"/>
      <c r="BE19" s="76" t="str">
        <f>'Dropdown Contents'!M18</f>
        <v xml:space="preserve"> </v>
      </c>
      <c r="BF19" s="72"/>
      <c r="BG19" s="76" t="str">
        <f>'Dropdown Contents'!O18</f>
        <v xml:space="preserve"> </v>
      </c>
      <c r="BH19" s="72"/>
      <c r="BI19" s="76" t="str">
        <f>'Dropdown Contents'!Q18</f>
        <v xml:space="preserve"> </v>
      </c>
      <c r="BJ19" s="72"/>
      <c r="BK19" s="76" t="str">
        <f>'Dropdown Contents'!S18</f>
        <v xml:space="preserve"> </v>
      </c>
    </row>
    <row r="20" spans="1:63" x14ac:dyDescent="0.25">
      <c r="A20" s="139"/>
      <c r="B20" s="145"/>
      <c r="C20" s="57" t="s">
        <v>20</v>
      </c>
      <c r="D20" s="110"/>
      <c r="G20" s="63"/>
      <c r="BA20" s="76" t="str">
        <f>'Dropdown Contents'!I19</f>
        <v xml:space="preserve"> </v>
      </c>
      <c r="BC20" s="76" t="str">
        <f>'Dropdown Contents'!K19</f>
        <v xml:space="preserve"> </v>
      </c>
      <c r="BD20" s="72"/>
      <c r="BE20" s="76" t="str">
        <f>'Dropdown Contents'!M19</f>
        <v xml:space="preserve"> </v>
      </c>
      <c r="BF20" s="72"/>
      <c r="BG20" s="76" t="str">
        <f>'Dropdown Contents'!O19</f>
        <v xml:space="preserve"> </v>
      </c>
      <c r="BH20" s="72"/>
      <c r="BI20" s="76" t="str">
        <f>'Dropdown Contents'!Q19</f>
        <v xml:space="preserve"> </v>
      </c>
      <c r="BJ20" s="72"/>
      <c r="BK20" s="76" t="str">
        <f>'Dropdown Contents'!S19</f>
        <v xml:space="preserve"> </v>
      </c>
    </row>
    <row r="21" spans="1:63" x14ac:dyDescent="0.25">
      <c r="A21" s="139"/>
      <c r="B21" s="145"/>
      <c r="C21" s="57" t="s">
        <v>21</v>
      </c>
      <c r="D21" s="110"/>
      <c r="G21" s="130"/>
      <c r="BA21" s="71" t="s">
        <v>160</v>
      </c>
      <c r="BD21" s="72"/>
      <c r="BE21" s="72"/>
      <c r="BF21" s="72"/>
      <c r="BG21" s="72"/>
      <c r="BH21" s="72"/>
      <c r="BI21" s="72"/>
      <c r="BJ21" s="72"/>
      <c r="BK21" s="72"/>
    </row>
    <row r="22" spans="1:63" x14ac:dyDescent="0.25">
      <c r="A22" s="139"/>
      <c r="B22" s="145"/>
      <c r="C22" s="57" t="s">
        <v>28</v>
      </c>
      <c r="D22" s="110"/>
      <c r="G22" s="63"/>
      <c r="BC22" s="77">
        <v>41834</v>
      </c>
      <c r="BD22" s="72"/>
      <c r="BE22" s="72"/>
      <c r="BF22" s="72"/>
      <c r="BG22" s="72"/>
      <c r="BH22" s="72"/>
      <c r="BI22" s="72"/>
      <c r="BJ22" s="72"/>
      <c r="BK22" s="72"/>
    </row>
    <row r="23" spans="1:63" x14ac:dyDescent="0.25">
      <c r="A23" s="139"/>
      <c r="B23" s="145"/>
      <c r="C23" s="57" t="s">
        <v>22</v>
      </c>
      <c r="D23" s="110"/>
      <c r="G23" s="63"/>
      <c r="BD23" s="72"/>
      <c r="BE23" s="72"/>
      <c r="BF23" s="72"/>
      <c r="BG23" s="72"/>
      <c r="BH23" s="72"/>
      <c r="BI23" s="72"/>
      <c r="BJ23" s="72"/>
      <c r="BK23" s="72"/>
    </row>
    <row r="24" spans="1:63" x14ac:dyDescent="0.25">
      <c r="A24" s="139"/>
      <c r="B24" s="145"/>
      <c r="C24" s="57" t="s">
        <v>23</v>
      </c>
      <c r="D24" s="110"/>
      <c r="G24" s="63"/>
      <c r="BD24" s="72"/>
      <c r="BE24" s="72"/>
      <c r="BF24" s="72"/>
      <c r="BG24" s="72"/>
      <c r="BH24" s="72"/>
      <c r="BI24" s="72"/>
      <c r="BJ24" s="72"/>
      <c r="BK24" s="72"/>
    </row>
    <row r="25" spans="1:63" x14ac:dyDescent="0.25">
      <c r="A25" s="139"/>
      <c r="B25" s="145"/>
      <c r="C25" s="57" t="s">
        <v>24</v>
      </c>
      <c r="D25" s="110"/>
      <c r="G25" s="63"/>
      <c r="BD25" s="72"/>
      <c r="BE25" s="72"/>
      <c r="BF25" s="72"/>
      <c r="BG25" s="72"/>
      <c r="BH25" s="72"/>
      <c r="BI25" s="72"/>
      <c r="BJ25" s="72"/>
      <c r="BK25" s="72"/>
    </row>
    <row r="26" spans="1:63" x14ac:dyDescent="0.25">
      <c r="A26" s="139"/>
      <c r="B26" s="145"/>
      <c r="C26" s="57" t="s">
        <v>17</v>
      </c>
      <c r="D26" s="110"/>
      <c r="G26" s="63"/>
      <c r="BD26" s="72"/>
      <c r="BE26" s="72"/>
      <c r="BF26" s="72"/>
      <c r="BG26" s="72"/>
      <c r="BH26" s="72"/>
      <c r="BI26" s="72"/>
      <c r="BJ26" s="72"/>
      <c r="BK26" s="72"/>
    </row>
    <row r="27" spans="1:63" x14ac:dyDescent="0.25">
      <c r="A27" s="139"/>
      <c r="B27" s="145"/>
      <c r="C27" s="57" t="s">
        <v>18</v>
      </c>
      <c r="D27" s="110"/>
      <c r="G27" s="63"/>
      <c r="BD27" s="72"/>
      <c r="BE27" s="72"/>
      <c r="BF27" s="72"/>
      <c r="BG27" s="72"/>
      <c r="BH27" s="72"/>
      <c r="BI27" s="72"/>
      <c r="BJ27" s="72"/>
      <c r="BK27" s="72"/>
    </row>
    <row r="28" spans="1:63" x14ac:dyDescent="0.25">
      <c r="A28" s="140"/>
      <c r="B28" s="145"/>
      <c r="C28" s="57" t="s">
        <v>6</v>
      </c>
      <c r="D28" s="110"/>
      <c r="G28" s="63"/>
      <c r="BD28" s="72"/>
      <c r="BE28" s="72"/>
      <c r="BF28" s="72"/>
      <c r="BG28" s="72"/>
      <c r="BH28" s="72"/>
      <c r="BI28" s="72"/>
      <c r="BJ28" s="72"/>
      <c r="BK28" s="72"/>
    </row>
    <row r="29" spans="1:63" x14ac:dyDescent="0.25">
      <c r="A29" s="55" t="s">
        <v>168</v>
      </c>
      <c r="B29" s="133" t="s">
        <v>0</v>
      </c>
      <c r="C29" s="112" t="s">
        <v>79</v>
      </c>
      <c r="D29" s="113">
        <f>SUM(D18:D28)</f>
        <v>0</v>
      </c>
      <c r="G29" s="63"/>
      <c r="BD29" s="72"/>
      <c r="BE29" s="72"/>
      <c r="BF29" s="72"/>
      <c r="BG29" s="72"/>
      <c r="BH29" s="72"/>
      <c r="BI29" s="72"/>
      <c r="BJ29" s="72"/>
      <c r="BK29" s="72"/>
    </row>
    <row r="30" spans="1:63" ht="15.75" customHeight="1" x14ac:dyDescent="0.25">
      <c r="A30" s="138">
        <v>11</v>
      </c>
      <c r="B30" s="141" t="s">
        <v>217</v>
      </c>
      <c r="C30" s="57" t="s">
        <v>88</v>
      </c>
      <c r="D30" s="62"/>
      <c r="G30" s="63" t="str">
        <f>IF(D30="", "Q11. Choose key partners in development/implementation from pull-down list.","")</f>
        <v>Q11. Choose key partners in development/implementation from pull-down list.</v>
      </c>
      <c r="BD30" s="72"/>
      <c r="BE30" s="72"/>
      <c r="BF30" s="72"/>
      <c r="BG30" s="72"/>
      <c r="BH30" s="72"/>
      <c r="BI30" s="72"/>
      <c r="BJ30" s="72"/>
      <c r="BK30" s="72"/>
    </row>
    <row r="31" spans="1:63" x14ac:dyDescent="0.25">
      <c r="A31" s="139"/>
      <c r="B31" s="142"/>
      <c r="C31" s="57" t="s">
        <v>89</v>
      </c>
      <c r="D31" s="62"/>
      <c r="G31" s="63"/>
      <c r="BD31" s="72"/>
      <c r="BE31" s="72"/>
      <c r="BF31" s="72"/>
      <c r="BG31" s="72"/>
      <c r="BH31" s="72"/>
      <c r="BI31" s="72"/>
      <c r="BJ31" s="72"/>
      <c r="BK31" s="72"/>
    </row>
    <row r="32" spans="1:63" x14ac:dyDescent="0.25">
      <c r="A32" s="139"/>
      <c r="B32" s="142"/>
      <c r="C32" s="57" t="s">
        <v>89</v>
      </c>
      <c r="D32" s="62"/>
      <c r="G32" s="63"/>
      <c r="BD32" s="72"/>
      <c r="BE32" s="72"/>
      <c r="BF32" s="72"/>
      <c r="BG32" s="72"/>
      <c r="BH32" s="72"/>
      <c r="BI32" s="72"/>
      <c r="BJ32" s="72"/>
      <c r="BK32" s="72"/>
    </row>
    <row r="33" spans="1:65" x14ac:dyDescent="0.25">
      <c r="A33" s="140"/>
      <c r="B33" s="143"/>
      <c r="C33" s="57" t="s">
        <v>170</v>
      </c>
      <c r="D33" s="78"/>
      <c r="G33" s="63"/>
    </row>
    <row r="34" spans="1:65" x14ac:dyDescent="0.25">
      <c r="A34" s="138">
        <v>12</v>
      </c>
      <c r="B34" s="141" t="s">
        <v>218</v>
      </c>
      <c r="C34" s="57" t="s">
        <v>88</v>
      </c>
      <c r="D34" s="62"/>
      <c r="G34" s="63" t="str">
        <f>IF(D34="", "Q12. Choose links to infrastructure/initiatives from pull-down list.","")</f>
        <v>Q12. Choose links to infrastructure/initiatives from pull-down list.</v>
      </c>
    </row>
    <row r="35" spans="1:65" x14ac:dyDescent="0.25">
      <c r="A35" s="139"/>
      <c r="B35" s="142"/>
      <c r="C35" s="57" t="s">
        <v>89</v>
      </c>
      <c r="D35" s="62"/>
      <c r="G35" s="63"/>
    </row>
    <row r="36" spans="1:65" x14ac:dyDescent="0.25">
      <c r="A36" s="139"/>
      <c r="B36" s="142"/>
      <c r="C36" s="57" t="s">
        <v>89</v>
      </c>
      <c r="D36" s="62"/>
      <c r="G36" s="63"/>
    </row>
    <row r="37" spans="1:65" ht="31.5" x14ac:dyDescent="0.25">
      <c r="A37" s="140"/>
      <c r="B37" s="143"/>
      <c r="C37" s="57" t="s">
        <v>216</v>
      </c>
      <c r="D37" s="78"/>
      <c r="G37" s="63"/>
    </row>
    <row r="38" spans="1:65" s="27" customFormat="1" ht="36.75" customHeight="1" x14ac:dyDescent="0.25">
      <c r="A38" s="138">
        <v>13</v>
      </c>
      <c r="B38" s="141" t="s">
        <v>210</v>
      </c>
      <c r="C38" s="67" t="s">
        <v>133</v>
      </c>
      <c r="D38" s="135"/>
      <c r="G38" s="131" t="str">
        <f>IF(D38="", "Q13. At least one metric series must be completed.","")</f>
        <v>Q13. At least one metric series must be completed.</v>
      </c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125"/>
      <c r="BM38" s="124"/>
    </row>
    <row r="39" spans="1:65" s="27" customFormat="1" ht="36.75" customHeight="1" x14ac:dyDescent="0.25">
      <c r="A39" s="139"/>
      <c r="B39" s="142"/>
      <c r="C39" s="67" t="s">
        <v>134</v>
      </c>
      <c r="D39" s="135"/>
      <c r="G39" s="131" t="str">
        <f>IF(D39="", "Q13. At least one metric series must be completed.","")</f>
        <v>Q13. At least one metric series must be completed.</v>
      </c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125"/>
      <c r="BM39" s="124"/>
    </row>
    <row r="40" spans="1:65" s="27" customFormat="1" ht="32.25" customHeight="1" x14ac:dyDescent="0.25">
      <c r="A40" s="139"/>
      <c r="B40" s="142"/>
      <c r="C40" s="27" t="s">
        <v>202</v>
      </c>
      <c r="D40" s="135"/>
      <c r="G40" s="131" t="str">
        <f>IF(D40="", "Q13. At least one metric series must be completed.","")</f>
        <v>Q13. At least one metric series must be completed.</v>
      </c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125"/>
      <c r="BM40" s="124"/>
    </row>
    <row r="41" spans="1:65" s="27" customFormat="1" ht="33.75" customHeight="1" x14ac:dyDescent="0.25">
      <c r="A41" s="139"/>
      <c r="B41" s="142"/>
      <c r="C41" s="88" t="s">
        <v>162</v>
      </c>
      <c r="D41" s="135"/>
      <c r="G41" s="131" t="str">
        <f>IF(D41="", "Q13. At least one metric series must be completed.","")</f>
        <v>Q13. At least one metric series must be completed.</v>
      </c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125"/>
      <c r="BM41" s="124"/>
    </row>
    <row r="42" spans="1:65" s="27" customFormat="1" ht="33.75" customHeight="1" x14ac:dyDescent="0.25">
      <c r="A42" s="139"/>
      <c r="B42" s="142"/>
      <c r="C42" s="88" t="s">
        <v>203</v>
      </c>
      <c r="D42" s="135"/>
      <c r="G42" s="131" t="str">
        <f t="shared" ref="G42:G43" si="0">IF(D42="", "Q13. At least one metric series must be completed.","")</f>
        <v>Q13. At least one metric series must be completed.</v>
      </c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125"/>
      <c r="BM42" s="124"/>
    </row>
    <row r="43" spans="1:65" s="27" customFormat="1" ht="33.75" customHeight="1" x14ac:dyDescent="0.25">
      <c r="A43" s="139"/>
      <c r="B43" s="142"/>
      <c r="C43" s="88" t="s">
        <v>204</v>
      </c>
      <c r="D43" s="135"/>
      <c r="G43" s="131" t="str">
        <f t="shared" si="0"/>
        <v>Q13. At least one metric series must be completed.</v>
      </c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125"/>
      <c r="BM43" s="124"/>
    </row>
    <row r="44" spans="1:65" s="27" customFormat="1" ht="32.25" customHeight="1" x14ac:dyDescent="0.25">
      <c r="A44" s="140"/>
      <c r="B44" s="143"/>
      <c r="C44" s="88" t="s">
        <v>135</v>
      </c>
      <c r="D44" s="135"/>
      <c r="G44" s="131" t="str">
        <f>IF(D44="", "Q13. At least one metric series must be completed.","")</f>
        <v>Q13. At least one metric series must be completed.</v>
      </c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125"/>
      <c r="BM44" s="124"/>
    </row>
    <row r="45" spans="1:65" s="27" customFormat="1" ht="30.75" customHeight="1" x14ac:dyDescent="0.25">
      <c r="A45" s="138" t="s">
        <v>169</v>
      </c>
      <c r="B45" s="141" t="s">
        <v>211</v>
      </c>
      <c r="C45" s="67" t="s">
        <v>133</v>
      </c>
      <c r="D45" s="135"/>
      <c r="G45" s="131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125"/>
      <c r="BM45" s="124"/>
    </row>
    <row r="46" spans="1:65" s="27" customFormat="1" ht="36.75" customHeight="1" x14ac:dyDescent="0.25">
      <c r="A46" s="139"/>
      <c r="B46" s="142"/>
      <c r="C46" s="67" t="s">
        <v>134</v>
      </c>
      <c r="D46" s="135"/>
      <c r="G46" s="131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L46" s="125"/>
      <c r="BM46" s="124"/>
    </row>
    <row r="47" spans="1:65" s="27" customFormat="1" ht="32.25" customHeight="1" x14ac:dyDescent="0.25">
      <c r="A47" s="139"/>
      <c r="B47" s="142"/>
      <c r="C47" s="27" t="s">
        <v>202</v>
      </c>
      <c r="D47" s="135"/>
      <c r="G47" s="131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125"/>
      <c r="BM47" s="124"/>
    </row>
    <row r="48" spans="1:65" s="27" customFormat="1" ht="33.75" customHeight="1" x14ac:dyDescent="0.25">
      <c r="A48" s="139"/>
      <c r="B48" s="142"/>
      <c r="C48" s="88" t="s">
        <v>162</v>
      </c>
      <c r="D48" s="135"/>
      <c r="G48" s="131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125"/>
      <c r="BM48" s="124"/>
    </row>
    <row r="49" spans="1:65" s="27" customFormat="1" ht="33.75" customHeight="1" x14ac:dyDescent="0.25">
      <c r="A49" s="139"/>
      <c r="B49" s="142"/>
      <c r="C49" s="88" t="s">
        <v>203</v>
      </c>
      <c r="D49" s="135"/>
      <c r="G49" s="131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125"/>
      <c r="BM49" s="124"/>
    </row>
    <row r="50" spans="1:65" s="27" customFormat="1" ht="33.75" customHeight="1" x14ac:dyDescent="0.25">
      <c r="A50" s="139"/>
      <c r="B50" s="142"/>
      <c r="C50" s="88" t="s">
        <v>204</v>
      </c>
      <c r="D50" s="135"/>
      <c r="G50" s="131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125"/>
      <c r="BM50" s="124"/>
    </row>
    <row r="51" spans="1:65" s="27" customFormat="1" ht="32.25" customHeight="1" x14ac:dyDescent="0.25">
      <c r="A51" s="140"/>
      <c r="B51" s="143"/>
      <c r="C51" s="88" t="s">
        <v>135</v>
      </c>
      <c r="D51" s="135"/>
      <c r="G51" s="131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125"/>
      <c r="BM51" s="124"/>
    </row>
    <row r="52" spans="1:65" ht="15.75" customHeight="1" x14ac:dyDescent="0.25">
      <c r="A52" s="138">
        <v>14</v>
      </c>
      <c r="B52" s="141" t="s">
        <v>200</v>
      </c>
      <c r="C52" s="149" t="s">
        <v>70</v>
      </c>
      <c r="D52" s="62"/>
      <c r="G52" s="63" t="str">
        <f>IF(D52="", "Q14. Choose key metrics impacted by the investment from pull-down list.","")</f>
        <v>Q14. Choose key metrics impacted by the investment from pull-down list.</v>
      </c>
    </row>
    <row r="53" spans="1:65" x14ac:dyDescent="0.25">
      <c r="A53" s="139"/>
      <c r="B53" s="142"/>
      <c r="C53" s="150"/>
      <c r="D53" s="62"/>
      <c r="G53" s="92"/>
      <c r="AZ53" s="72"/>
      <c r="BA53" s="72"/>
      <c r="BB53" s="72"/>
      <c r="BC53" s="72"/>
      <c r="BD53" s="72"/>
      <c r="BE53" s="72"/>
      <c r="BF53" s="72"/>
      <c r="BG53" s="72"/>
      <c r="BH53" s="72"/>
      <c r="BI53" s="72"/>
      <c r="BJ53" s="72"/>
      <c r="BK53" s="72"/>
    </row>
    <row r="54" spans="1:65" x14ac:dyDescent="0.25">
      <c r="A54" s="139"/>
      <c r="B54" s="142"/>
      <c r="C54" s="150"/>
      <c r="D54" s="62"/>
      <c r="G54" s="92"/>
      <c r="AZ54" s="72"/>
      <c r="BA54" s="72"/>
      <c r="BB54" s="72"/>
      <c r="BC54" s="72"/>
      <c r="BD54" s="72"/>
      <c r="BE54" s="72"/>
      <c r="BF54" s="72"/>
      <c r="BG54" s="72"/>
      <c r="BH54" s="72"/>
      <c r="BI54" s="72"/>
      <c r="BJ54" s="72"/>
      <c r="BK54" s="72"/>
    </row>
    <row r="55" spans="1:65" x14ac:dyDescent="0.25">
      <c r="A55" s="139"/>
      <c r="B55" s="142"/>
      <c r="C55" s="150"/>
      <c r="D55" s="62"/>
      <c r="G55" s="92"/>
      <c r="AZ55" s="72"/>
      <c r="BA55" s="72"/>
      <c r="BB55" s="72"/>
      <c r="BC55" s="72"/>
      <c r="BD55" s="72"/>
      <c r="BE55" s="72"/>
      <c r="BF55" s="72"/>
      <c r="BG55" s="72"/>
      <c r="BH55" s="72"/>
      <c r="BI55" s="72"/>
      <c r="BJ55" s="72"/>
      <c r="BK55" s="72"/>
    </row>
    <row r="56" spans="1:65" x14ac:dyDescent="0.25">
      <c r="A56" s="139"/>
      <c r="B56" s="142"/>
      <c r="C56" s="150"/>
      <c r="D56" s="62"/>
      <c r="G56" s="9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72"/>
      <c r="BK56" s="72"/>
    </row>
    <row r="57" spans="1:65" x14ac:dyDescent="0.25">
      <c r="A57" s="139"/>
      <c r="B57" s="142"/>
      <c r="C57" s="150"/>
      <c r="D57" s="62"/>
      <c r="G57" s="9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72"/>
      <c r="BK57" s="72"/>
    </row>
    <row r="58" spans="1:65" x14ac:dyDescent="0.25">
      <c r="A58" s="139"/>
      <c r="B58" s="142"/>
      <c r="C58" s="151"/>
      <c r="D58" s="62"/>
      <c r="G58" s="92"/>
      <c r="AZ58" s="72"/>
      <c r="BA58" s="72"/>
      <c r="BB58" s="72"/>
      <c r="BC58" s="72"/>
      <c r="BD58" s="72"/>
      <c r="BE58" s="72"/>
      <c r="BF58" s="72"/>
      <c r="BG58" s="72"/>
      <c r="BH58" s="72"/>
      <c r="BI58" s="72"/>
      <c r="BJ58" s="72"/>
      <c r="BK58" s="72"/>
    </row>
    <row r="59" spans="1:65" ht="47.25" x14ac:dyDescent="0.25">
      <c r="A59" s="140"/>
      <c r="B59" s="143"/>
      <c r="C59" s="57" t="s">
        <v>199</v>
      </c>
      <c r="D59" s="78"/>
      <c r="G59" s="92"/>
      <c r="AZ59" s="72"/>
      <c r="BA59" s="72"/>
      <c r="BB59" s="72"/>
      <c r="BC59" s="72"/>
      <c r="BD59" s="72"/>
      <c r="BE59" s="72"/>
      <c r="BF59" s="72"/>
      <c r="BG59" s="72"/>
      <c r="BH59" s="72"/>
      <c r="BI59" s="72"/>
      <c r="BJ59" s="72"/>
      <c r="BK59" s="72"/>
    </row>
    <row r="60" spans="1:65" ht="31.5" x14ac:dyDescent="0.25">
      <c r="A60" s="95">
        <v>15</v>
      </c>
      <c r="B60" s="96" t="s">
        <v>186</v>
      </c>
      <c r="C60" s="94" t="s">
        <v>222</v>
      </c>
      <c r="D60" s="97"/>
      <c r="G60" s="92" t="str">
        <f>IF(D60&amp;D63="", "Q15. Please calculate the estimated ROI for this investment, using the ROI calculation formula in the Instructions.","")</f>
        <v>Q15. Please calculate the estimated ROI for this investment, using the ROI calculation formula in the Instructions.</v>
      </c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2"/>
      <c r="BK60" s="72"/>
    </row>
    <row r="61" spans="1:65" x14ac:dyDescent="0.25">
      <c r="A61" s="95"/>
      <c r="B61" s="96"/>
      <c r="C61" s="94" t="s">
        <v>223</v>
      </c>
      <c r="D61" s="97"/>
      <c r="G61" s="9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2"/>
      <c r="BK61" s="72"/>
    </row>
    <row r="62" spans="1:65" x14ac:dyDescent="0.25">
      <c r="A62" s="95"/>
      <c r="B62" s="96"/>
      <c r="C62" s="94" t="s">
        <v>224</v>
      </c>
      <c r="D62" s="97"/>
      <c r="G62" s="92"/>
      <c r="AZ62" s="72"/>
      <c r="BA62" s="72"/>
      <c r="BB62" s="72"/>
      <c r="BC62" s="72"/>
      <c r="BD62" s="72"/>
      <c r="BE62" s="72"/>
      <c r="BF62" s="72"/>
      <c r="BG62" s="72"/>
      <c r="BH62" s="72"/>
      <c r="BI62" s="72"/>
      <c r="BJ62" s="72"/>
      <c r="BK62" s="72"/>
    </row>
    <row r="63" spans="1:65" x14ac:dyDescent="0.25">
      <c r="A63" s="95" t="s">
        <v>226</v>
      </c>
      <c r="B63" s="96"/>
      <c r="C63" s="94" t="s">
        <v>225</v>
      </c>
      <c r="D63" s="97"/>
      <c r="G63" s="92" t="str">
        <f>IF(D60&amp;D61&amp;D62&amp;D63="", "Q15a. Please explain why ROI cannot be calculated for this investment.","")</f>
        <v>Q15a. Please explain why ROI cannot be calculated for this investment.</v>
      </c>
      <c r="AZ63" s="72"/>
      <c r="BA63" s="72"/>
      <c r="BB63" s="72"/>
      <c r="BC63" s="72"/>
      <c r="BD63" s="72"/>
      <c r="BE63" s="72"/>
      <c r="BF63" s="72"/>
      <c r="BG63" s="72"/>
      <c r="BH63" s="72"/>
      <c r="BI63" s="72"/>
      <c r="BJ63" s="72"/>
      <c r="BK63" s="72"/>
    </row>
    <row r="64" spans="1:65" ht="31.5" x14ac:dyDescent="0.25">
      <c r="A64" s="95">
        <v>16</v>
      </c>
      <c r="B64" s="96" t="s">
        <v>228</v>
      </c>
      <c r="C64" s="94" t="s">
        <v>227</v>
      </c>
      <c r="D64" s="62"/>
      <c r="G64" s="92" t="str">
        <f>IF(D64="", "Q16. Please indicate likely impact on Non-Hospital Service Costs.","")</f>
        <v>Q16. Please indicate likely impact on Non-Hospital Service Costs.</v>
      </c>
    </row>
    <row r="65" spans="1:63" ht="31.5" x14ac:dyDescent="0.25">
      <c r="A65" s="95">
        <v>17</v>
      </c>
      <c r="B65" s="96" t="s">
        <v>187</v>
      </c>
      <c r="C65" s="94" t="s">
        <v>188</v>
      </c>
      <c r="D65" s="58"/>
      <c r="G65" s="92"/>
      <c r="AZ65" s="72"/>
      <c r="BA65" s="72"/>
      <c r="BB65" s="72"/>
      <c r="BC65" s="72"/>
      <c r="BD65" s="72"/>
      <c r="BE65" s="72"/>
      <c r="BF65" s="72"/>
      <c r="BG65" s="72"/>
      <c r="BH65" s="72"/>
      <c r="BI65" s="72"/>
      <c r="BJ65" s="72"/>
      <c r="BK65" s="72"/>
    </row>
    <row r="69" spans="1:63" x14ac:dyDescent="0.25">
      <c r="G69" s="26"/>
      <c r="AZ69" s="72"/>
      <c r="BA69" s="72"/>
      <c r="BB69" s="72"/>
      <c r="BC69" s="72"/>
      <c r="BD69" s="72"/>
      <c r="BE69" s="72"/>
      <c r="BF69" s="72"/>
      <c r="BG69" s="72"/>
      <c r="BH69" s="72"/>
      <c r="BI69" s="72"/>
      <c r="BJ69" s="72"/>
      <c r="BK69" s="72"/>
    </row>
  </sheetData>
  <sheetProtection algorithmName="SHA-512" hashValue="bNXlw+sKjaFMvZfDw4OwgQLczyCdCX58gvnVO+6uZoHYU0Le6pOL5tu5h3M8Rk9KvC4igdou+VCYUllfu8XT+w==" saltValue="XvyogK/qWwvLX0oEW32fLg==" spinCount="100000" sheet="1" objects="1" scenarios="1" selectLockedCells="1"/>
  <mergeCells count="18">
    <mergeCell ref="A18:A28"/>
    <mergeCell ref="B18:B28"/>
    <mergeCell ref="F1:G1"/>
    <mergeCell ref="A7:A9"/>
    <mergeCell ref="B7:B9"/>
    <mergeCell ref="A11:A13"/>
    <mergeCell ref="B11:B13"/>
    <mergeCell ref="A30:A33"/>
    <mergeCell ref="B30:B33"/>
    <mergeCell ref="A34:A37"/>
    <mergeCell ref="B34:B37"/>
    <mergeCell ref="A38:A44"/>
    <mergeCell ref="B38:B44"/>
    <mergeCell ref="A45:A51"/>
    <mergeCell ref="B45:B51"/>
    <mergeCell ref="A52:A59"/>
    <mergeCell ref="B52:B59"/>
    <mergeCell ref="C52:C58"/>
  </mergeCells>
  <conditionalFormatting sqref="D5:D6">
    <cfRule type="cellIs" dxfId="132" priority="26" operator="equal">
      <formula>0</formula>
    </cfRule>
  </conditionalFormatting>
  <conditionalFormatting sqref="D14">
    <cfRule type="containsBlanks" dxfId="131" priority="24">
      <formula>LEN(TRIM(D14))=0</formula>
    </cfRule>
  </conditionalFormatting>
  <conditionalFormatting sqref="D52">
    <cfRule type="containsBlanks" dxfId="130" priority="22">
      <formula>LEN(TRIM(D52))=0</formula>
    </cfRule>
  </conditionalFormatting>
  <conditionalFormatting sqref="D11:D13">
    <cfRule type="containsBlanks" dxfId="129" priority="25">
      <formula>LEN(TRIM(D11))=0</formula>
    </cfRule>
  </conditionalFormatting>
  <conditionalFormatting sqref="D15 D65">
    <cfRule type="containsBlanks" dxfId="128" priority="23">
      <formula>LEN(TRIM(D15))=0</formula>
    </cfRule>
  </conditionalFormatting>
  <conditionalFormatting sqref="D17">
    <cfRule type="containsBlanks" dxfId="127" priority="21">
      <formula>LEN(TRIM(D17))=0</formula>
    </cfRule>
  </conditionalFormatting>
  <conditionalFormatting sqref="D18:D28">
    <cfRule type="containsBlanks" dxfId="126" priority="20">
      <formula>LEN(TRIM(D18))=0</formula>
    </cfRule>
  </conditionalFormatting>
  <conditionalFormatting sqref="D16">
    <cfRule type="cellIs" dxfId="125" priority="14" stopIfTrue="1" operator="greaterThan">
      <formula>$D$15</formula>
    </cfRule>
    <cfRule type="containsBlanks" dxfId="124" priority="19">
      <formula>LEN(TRIM(D16))=0</formula>
    </cfRule>
  </conditionalFormatting>
  <conditionalFormatting sqref="D3">
    <cfRule type="containsBlanks" dxfId="123" priority="18">
      <formula>LEN(TRIM(D3))=0</formula>
    </cfRule>
  </conditionalFormatting>
  <conditionalFormatting sqref="D7:D9">
    <cfRule type="containsBlanks" dxfId="122" priority="17">
      <formula>LEN(TRIM(D7))=0</formula>
    </cfRule>
  </conditionalFormatting>
  <conditionalFormatting sqref="F1">
    <cfRule type="cellIs" dxfId="121" priority="16" operator="equal">
      <formula>"You still have questions to answer. See below."</formula>
    </cfRule>
  </conditionalFormatting>
  <conditionalFormatting sqref="D59">
    <cfRule type="containsBlanks" dxfId="120" priority="13">
      <formula>LEN(TRIM(D59))=0</formula>
    </cfRule>
  </conditionalFormatting>
  <conditionalFormatting sqref="D30">
    <cfRule type="containsBlanks" dxfId="119" priority="12">
      <formula>LEN(TRIM(D30))=0</formula>
    </cfRule>
  </conditionalFormatting>
  <conditionalFormatting sqref="D33">
    <cfRule type="containsBlanks" dxfId="118" priority="11">
      <formula>LEN(TRIM(D33))=0</formula>
    </cfRule>
  </conditionalFormatting>
  <conditionalFormatting sqref="D34">
    <cfRule type="containsBlanks" dxfId="117" priority="10">
      <formula>LEN(TRIM(D34))=0</formula>
    </cfRule>
  </conditionalFormatting>
  <conditionalFormatting sqref="D37">
    <cfRule type="containsBlanks" dxfId="116" priority="9">
      <formula>LEN(TRIM(D37))=0</formula>
    </cfRule>
  </conditionalFormatting>
  <conditionalFormatting sqref="D38:D44">
    <cfRule type="containsBlanks" dxfId="115" priority="8">
      <formula>LEN(TRIM(D38))=0</formula>
    </cfRule>
  </conditionalFormatting>
  <conditionalFormatting sqref="D45:D51">
    <cfRule type="containsBlanks" dxfId="114" priority="7">
      <formula>LEN(TRIM(D45))=0</formula>
    </cfRule>
  </conditionalFormatting>
  <conditionalFormatting sqref="D4">
    <cfRule type="cellIs" dxfId="113" priority="6" operator="equal">
      <formula>0</formula>
    </cfRule>
  </conditionalFormatting>
  <conditionalFormatting sqref="D31:D32">
    <cfRule type="containsBlanks" dxfId="112" priority="5">
      <formula>LEN(TRIM(D31))=0</formula>
    </cfRule>
  </conditionalFormatting>
  <conditionalFormatting sqref="D35:D36">
    <cfRule type="containsBlanks" dxfId="111" priority="4">
      <formula>LEN(TRIM(D35))=0</formula>
    </cfRule>
  </conditionalFormatting>
  <conditionalFormatting sqref="D53:D58">
    <cfRule type="containsBlanks" dxfId="110" priority="3">
      <formula>LEN(TRIM(D53))=0</formula>
    </cfRule>
  </conditionalFormatting>
  <conditionalFormatting sqref="D64">
    <cfRule type="containsBlanks" dxfId="109" priority="2">
      <formula>LEN(TRIM(D64))=0</formula>
    </cfRule>
  </conditionalFormatting>
  <conditionalFormatting sqref="D10">
    <cfRule type="containsBlanks" dxfId="108" priority="1">
      <formula>LEN(TRIM(D10))=0</formula>
    </cfRule>
  </conditionalFormatting>
  <dataValidations count="9">
    <dataValidation type="list" allowBlank="1" showInputMessage="1" showErrorMessage="1" sqref="D64">
      <formula1>$BM$4:$BM$7</formula1>
    </dataValidation>
    <dataValidation type="list" allowBlank="1" showInputMessage="1" showErrorMessage="1" sqref="D52:D58">
      <formula1>$BK$5:$BK$20</formula1>
    </dataValidation>
    <dataValidation type="list" allowBlank="1" showInputMessage="1" showErrorMessage="1" sqref="D34:D36">
      <formula1>$BI$5:$BI$20</formula1>
    </dataValidation>
    <dataValidation type="list" allowBlank="1" showInputMessage="1" showErrorMessage="1" sqref="D30:D32">
      <formula1>$BG$5:$BG$20</formula1>
    </dataValidation>
    <dataValidation type="list" allowBlank="1" showInputMessage="1" showErrorMessage="1" errorTitle="Target Patient Population" error="Select up to 3 categories if more than 1 category applies.  Rate in order of importance, with 1 being the most relevant and 3 the least." sqref="D11:D13">
      <formula1>$BC$5:$BC$20</formula1>
    </dataValidation>
    <dataValidation type="list" errorStyle="information" allowBlank="1" showInputMessage="1" errorTitle="Investment Category" error="Select the best category match for this investment. " sqref="D7:D9">
      <formula1>$BA$5:$BA$20</formula1>
    </dataValidation>
    <dataValidation type="list" allowBlank="1" showInputMessage="1" showErrorMessage="1" errorTitle="Target Payers" error="Select the category which best applies." sqref="D14">
      <formula1>$BE$5:$BE$20</formula1>
    </dataValidation>
    <dataValidation type="date" errorStyle="information" operator="greaterThan" allowBlank="1" showInputMessage="1" showErrorMessage="1" errorTitle="Start Date Too Early" error="The start date you have entered is before FY14. " sqref="D17">
      <formula1>41820</formula1>
    </dataValidation>
    <dataValidation type="whole" operator="lessThan" allowBlank="1" showInputMessage="1" showErrorMessage="1" errorTitle="Total Costs" error="Total costs are included in total expenses." sqref="D16">
      <formula1>D15</formula1>
    </dataValidation>
  </dataValidations>
  <pageMargins left="0.25" right="0.25" top="1" bottom="0.5" header="0.3" footer="0.3"/>
  <pageSetup scale="68" fitToHeight="0" orientation="portrait" horizontalDpi="4294967293" r:id="rId1"/>
  <headerFooter>
    <oddHeader>&amp;L&amp;G&amp;C&amp;"-,Bold Italic"&amp;20HSCRC Investment Report</oddHeader>
    <oddFooter>&amp;L&amp;D &amp;T&amp;CPage &amp;P&amp;R&amp;F</oddFooter>
  </headerFooter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" operator="containsText" id="{12DC2D95-688E-46C5-B9AF-5B9FAD7CF6C4}">
            <xm:f>NOT(ISERROR(SEARCH("Congratulations, You are done!",F1)))</xm:f>
            <xm:f>"Congratulations, You are done!"</xm:f>
            <x14:dxf>
              <font>
                <b/>
                <i val="0"/>
                <color theme="0"/>
              </font>
              <fill>
                <patternFill>
                  <bgColor rgb="FF00B050"/>
                </patternFill>
              </fill>
            </x14:dxf>
          </x14:cfRule>
          <xm:sqref>F1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AC8F227-B1CD-4CA4-B251-9224BFBEA71B}"/>
</file>

<file path=customXml/itemProps2.xml><?xml version="1.0" encoding="utf-8"?>
<ds:datastoreItem xmlns:ds="http://schemas.openxmlformats.org/officeDocument/2006/customXml" ds:itemID="{49BA7195-2121-4B47-98E1-5C67E12BB60C}"/>
</file>

<file path=customXml/itemProps3.xml><?xml version="1.0" encoding="utf-8"?>
<ds:datastoreItem xmlns:ds="http://schemas.openxmlformats.org/officeDocument/2006/customXml" ds:itemID="{3E09B678-B9D0-45A5-AF56-5389470E0D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24</vt:i4>
      </vt:variant>
    </vt:vector>
  </HeadingPairs>
  <TitlesOfParts>
    <vt:vector size="40" baseType="lpstr">
      <vt:lpstr>Directions</vt:lpstr>
      <vt:lpstr>Overview</vt:lpstr>
      <vt:lpstr>By-Investment Reporting Blank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Outcome Metrics Analysis</vt:lpstr>
      <vt:lpstr>Totals</vt:lpstr>
      <vt:lpstr>Dropdown Contents</vt:lpstr>
      <vt:lpstr>'1'!Print_Area</vt:lpstr>
      <vt:lpstr>'10'!Print_Area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'By-Investment Reporting Blank'!Print_Area</vt:lpstr>
      <vt:lpstr>'Outcome Metrics Analysis'!Print_Area</vt:lpstr>
      <vt:lpstr>Overview!Print_Area</vt:lpstr>
      <vt:lpstr>'1'!Print_Titles</vt:lpstr>
      <vt:lpstr>'10'!Print_Titles</vt:lpstr>
      <vt:lpstr>'2'!Print_Titles</vt:lpstr>
      <vt:lpstr>'3'!Print_Titles</vt:lpstr>
      <vt:lpstr>'4'!Print_Titles</vt:lpstr>
      <vt:lpstr>'5'!Print_Titles</vt:lpstr>
      <vt:lpstr>'6'!Print_Titles</vt:lpstr>
      <vt:lpstr>'7'!Print_Titles</vt:lpstr>
      <vt:lpstr>'8'!Print_Titles</vt:lpstr>
      <vt:lpstr>'9'!Print_Titles</vt:lpstr>
      <vt:lpstr>'By-Investment Reporting Blank'!Print_Titles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Andrea Zumbrum</dc:creator>
  <cp:lastModifiedBy>Andrea Zumbrum</cp:lastModifiedBy>
  <cp:lastPrinted>2016-05-20T14:14:50Z</cp:lastPrinted>
  <dcterms:created xsi:type="dcterms:W3CDTF">2016-02-08T17:51:45Z</dcterms:created>
  <dcterms:modified xsi:type="dcterms:W3CDTF">2016-05-20T14:15:10Z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