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14235" tabRatio="896"/>
  </bookViews>
  <sheets>
    <sheet name="Overview" sheetId="1" r:id="rId1"/>
    <sheet name="Investment 1" sheetId="2" r:id="rId2"/>
    <sheet name="Investment 2" sheetId="4" r:id="rId3"/>
    <sheet name="Investment 3" sheetId="5" r:id="rId4"/>
    <sheet name="Investment 4" sheetId="6" r:id="rId5"/>
    <sheet name="Investment 5" sheetId="7" r:id="rId6"/>
    <sheet name="Investment 6" sheetId="11" r:id="rId7"/>
    <sheet name="Investment 7" sheetId="10" r:id="rId8"/>
    <sheet name="Investment 8" sheetId="9" r:id="rId9"/>
    <sheet name="Investment 9" sheetId="8" r:id="rId10"/>
    <sheet name="Investment 10" sheetId="12" r:id="rId11"/>
    <sheet name="Investment 11" sheetId="13" r:id="rId12"/>
    <sheet name="UMMS - Clin Perf Imp" sheetId="16" r:id="rId13"/>
    <sheet name="UMMS- Pop Health" sheetId="17" r:id="rId14"/>
    <sheet name="UMMS- Op Perf Imp" sheetId="18" r:id="rId15"/>
    <sheet name="UMMS- Data Driven Outcomes" sheetId="19" r:id="rId16"/>
  </sheets>
  <definedNames>
    <definedName name="InvestmentCategory" localSheetId="10">'Investment 10'!$AJ$1:$AJ$3</definedName>
    <definedName name="InvestmentCategory" localSheetId="11">'Investment 11'!$AJ$1:$AJ$3</definedName>
    <definedName name="InvestmentCategory" localSheetId="2">'Investment 2'!$AJ$1:$AJ$3</definedName>
    <definedName name="InvestmentCategory" localSheetId="3">'Investment 3'!$AJ$1:$AJ$3</definedName>
    <definedName name="InvestmentCategory" localSheetId="4">'Investment 4'!$AJ$1:$AJ$3</definedName>
    <definedName name="InvestmentCategory" localSheetId="5">'Investment 5'!$AJ$1:$AJ$3</definedName>
    <definedName name="InvestmentCategory" localSheetId="6">'Investment 6'!$AJ$1:$AJ$3</definedName>
    <definedName name="InvestmentCategory" localSheetId="7">'Investment 7'!$AJ$1:$AJ$3</definedName>
    <definedName name="InvestmentCategory" localSheetId="8">'Investment 8'!$AJ$1:$AJ$3</definedName>
    <definedName name="InvestmentCategory" localSheetId="9">'Investment 9'!$AJ$1:$AJ$3</definedName>
    <definedName name="InvestmentCategory">'Investment 1'!$AJ$1:$AJ$3</definedName>
    <definedName name="_xlnm.Print_Area" localSheetId="1">'Investment 1'!$A$1:$C$17</definedName>
    <definedName name="_xlnm.Print_Area" localSheetId="10">'Investment 10'!$A$1:$C$17</definedName>
    <definedName name="_xlnm.Print_Area" localSheetId="11">'Investment 11'!$A$1:$C$17</definedName>
    <definedName name="_xlnm.Print_Area" localSheetId="2">'Investment 2'!$A$1:$C$17</definedName>
    <definedName name="_xlnm.Print_Area" localSheetId="3">'Investment 3'!$A$1:$C$17</definedName>
    <definedName name="_xlnm.Print_Area" localSheetId="4">'Investment 4'!$A$1:$C$17</definedName>
    <definedName name="_xlnm.Print_Area" localSheetId="5">'Investment 5'!$A$1:$C$17</definedName>
    <definedName name="_xlnm.Print_Area" localSheetId="6">'Investment 6'!$A$1:$C$17</definedName>
    <definedName name="_xlnm.Print_Area" localSheetId="7">'Investment 7'!$A$1:$C$17</definedName>
    <definedName name="_xlnm.Print_Area" localSheetId="8">'Investment 8'!$A$1:$C$17</definedName>
    <definedName name="_xlnm.Print_Area" localSheetId="9">'Investment 9'!$A$1:$C$17</definedName>
    <definedName name="RegOrUnregSpace" localSheetId="10">'Investment 10'!$AJ$4:$AJ$6</definedName>
    <definedName name="RegOrUnregSpace" localSheetId="11">'Investment 11'!$AJ$4:$AJ$6</definedName>
    <definedName name="RegOrUnregSpace" localSheetId="2">'Investment 2'!$AJ$4:$AJ$6</definedName>
    <definedName name="RegOrUnregSpace" localSheetId="3">'Investment 3'!$AJ$4:$AJ$6</definedName>
    <definedName name="RegOrUnregSpace" localSheetId="4">'Investment 4'!$AJ$4:$AJ$6</definedName>
    <definedName name="RegOrUnregSpace" localSheetId="5">'Investment 5'!$AJ$4:$AJ$6</definedName>
    <definedName name="RegOrUnregSpace" localSheetId="6">'Investment 6'!$AJ$4:$AJ$6</definedName>
    <definedName name="RegOrUnregSpace" localSheetId="7">'Investment 7'!$AJ$4:$AJ$6</definedName>
    <definedName name="RegOrUnregSpace" localSheetId="8">'Investment 8'!$AJ$4:$AJ$6</definedName>
    <definedName name="RegOrUnregSpace" localSheetId="9">'Investment 9'!$AJ$4:$AJ$6</definedName>
    <definedName name="RegOrUnregSpace">'Investment 1'!$AJ$4:$AJ$6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 l="1"/>
  <c r="C6" i="13" l="1"/>
  <c r="C12" i="8" l="1"/>
  <c r="C6" i="8"/>
  <c r="C6" i="9"/>
  <c r="C12" i="9"/>
  <c r="C6" i="10"/>
  <c r="C12" i="5"/>
  <c r="C6" i="5"/>
  <c r="C12" i="2"/>
  <c r="C12" i="4"/>
  <c r="C6" i="4"/>
  <c r="C6" i="2"/>
  <c r="C2" i="13" l="1"/>
  <c r="C2" i="12"/>
  <c r="C2" i="11" l="1"/>
  <c r="C2" i="10"/>
  <c r="C2" i="9"/>
  <c r="C2" i="8"/>
  <c r="C2" i="7" l="1"/>
  <c r="C2" i="6"/>
  <c r="C2" i="5"/>
  <c r="C2" i="4"/>
  <c r="C2" i="2"/>
</calcChain>
</file>

<file path=xl/sharedStrings.xml><?xml version="1.0" encoding="utf-8"?>
<sst xmlns="http://schemas.openxmlformats.org/spreadsheetml/2006/main" count="474" uniqueCount="130">
  <si>
    <t>Hospital:</t>
  </si>
  <si>
    <t>Date of Submission:</t>
  </si>
  <si>
    <t>Total Investments ($):</t>
  </si>
  <si>
    <t>Narrative Summary on GBR Investments in Population Health:</t>
  </si>
  <si>
    <t>Health System Affiliation:</t>
  </si>
  <si>
    <t>Number of Investments Reported:</t>
  </si>
  <si>
    <t>Investment Number</t>
  </si>
  <si>
    <t>Hospital Name</t>
  </si>
  <si>
    <t>Investment Brief Description, including rationale and primary objective</t>
  </si>
  <si>
    <t>Target Patient Population</t>
  </si>
  <si>
    <t>Total Expenses</t>
  </si>
  <si>
    <t>Total costs covered by restricted grant or donation?</t>
  </si>
  <si>
    <t>Planning Start Date (Month/Year)</t>
  </si>
  <si>
    <t>External Partners</t>
  </si>
  <si>
    <t>Links with existing state-wide or regional infrastructure</t>
  </si>
  <si>
    <t>Total Annual FTEs</t>
  </si>
  <si>
    <t>Outcome(s) or Proposed Outcome Measures</t>
  </si>
  <si>
    <t>Additional Comments</t>
  </si>
  <si>
    <t>Effectiveness of Investment in Achieving goals, including discussion of any barriers or lessons learned</t>
  </si>
  <si>
    <t>1. Patient centered investment</t>
  </si>
  <si>
    <t>2. Provider/care team investment</t>
  </si>
  <si>
    <t>3. Health information technology to support patient and/or provider investment</t>
  </si>
  <si>
    <t>Regulated Space</t>
  </si>
  <si>
    <t>Unregulated Space</t>
  </si>
  <si>
    <t>Both</t>
  </si>
  <si>
    <t>Hospital Start Date (Month/Year)</t>
  </si>
  <si>
    <t>Type of Staff</t>
  </si>
  <si>
    <t>Investment Category (select from drop down box)</t>
  </si>
  <si>
    <t>University of Maryland Medical System</t>
  </si>
  <si>
    <t>Is investment in regulated, unregulated space, or both? (select from drop down box)</t>
  </si>
  <si>
    <t>FY15 GBR Investments in Infrastructure Template</t>
  </si>
  <si>
    <t>Patients with 5 or more ED visits or 3 or more admits/observations in the previous 12 months.  Identified 2,300 patients meeting this criteria.</t>
  </si>
  <si>
    <t>CRISP</t>
  </si>
  <si>
    <t>Reduced hospital visits, admits and observations.</t>
  </si>
  <si>
    <t>All PAUs</t>
  </si>
  <si>
    <t>Vice-president of Population Health, Clinical Decision MD and MD oversight for Triple Aim Committee</t>
  </si>
  <si>
    <t>High utilizers of hospital services</t>
  </si>
  <si>
    <t>RN Case Managers and Social Workers</t>
  </si>
  <si>
    <t>Inpatients under hospitalist care</t>
  </si>
  <si>
    <t>Hospitalist MDs, Physician Assistants and Nurse Practitioners</t>
  </si>
  <si>
    <t>Patients with diabetes</t>
  </si>
  <si>
    <t>MD and Medical Assistant</t>
  </si>
  <si>
    <t>High risk patients</t>
  </si>
  <si>
    <t>N/A</t>
  </si>
  <si>
    <t>RN (one-time)</t>
  </si>
  <si>
    <t>Create and grow Palliative Care program to assist patients with end-of-life decisions.</t>
  </si>
  <si>
    <t>Terminal patients</t>
  </si>
  <si>
    <t>MD</t>
  </si>
  <si>
    <t>Behavioral Health patients</t>
  </si>
  <si>
    <t>Develop northeast region collaborative with Union of Cecil to evaluate Behavioral Health services in a Population Health environment.  Hired Executive Director for BH Services jointly with UofC.  Expanded ED Evaluators at UCMC to direct patients to appropriate level of care.</t>
  </si>
  <si>
    <t>Executive Director and ED Evaluators</t>
  </si>
  <si>
    <t>Transition Wound Care Center from Harford Memorial Hospital to Upper Chesapeake Medical Center.  This will allow for expansion of the program in the vicinity of 65% of the current market.  These services have been shown to reduce ED visits and inpatient admissions.</t>
  </si>
  <si>
    <t>Diabetic patients and others with wounds</t>
  </si>
  <si>
    <t>Higher clinic volumes and lower ED visits and admissions</t>
  </si>
  <si>
    <t>Patients discharged to long-term care facility</t>
  </si>
  <si>
    <t>ED MD</t>
  </si>
  <si>
    <t>Director, Medical Director, Nurse Practitioner, RN Care Mgr., Social Worker, Medical Assistant, Scheduler</t>
  </si>
  <si>
    <t>Harford County Health Department, Beacon Health (FQHC), Community-based providers of medical and non-medical services</t>
  </si>
  <si>
    <t>Mutually developing an Ambulatory Notification System with CRISP and the Harford County Health Department to track outpatient referral activity for high risk patients.</t>
  </si>
  <si>
    <t>Reduction in PAUs, Improvement for Quality-based reimbursement programs</t>
  </si>
  <si>
    <t>FTEs in place to advance the Triple Aim in Harford County.  Providers and community partners are more engaged in transforming the local delivery system.</t>
  </si>
  <si>
    <t>Lower readmissions &amp; ED revisits, potential to impact ED physician's decision to admit a patient vs. discharge home with support services in place.</t>
  </si>
  <si>
    <t>None</t>
  </si>
  <si>
    <t>Health Harford, Harford LHIC, Beacon Health, CRISP, MHCC</t>
  </si>
  <si>
    <t>Reduction in LOS, Readmissions, Use of Testing</t>
  </si>
  <si>
    <t>Unit-based rounding calls for additional physicians and Advanced Practice Clinician to enable multi-disciplinary bedside rounding.  We needed to recruit providers to both reduce the ratio of providers to patients, but also ensure that each provider's patients would be admitted to the proper unit of the hospital.</t>
  </si>
  <si>
    <r>
      <t xml:space="preserve">Established a </t>
    </r>
    <r>
      <rPr>
        <b/>
        <sz val="11"/>
        <color theme="1"/>
        <rFont val="Arial"/>
        <family val="2"/>
      </rPr>
      <t>Comprehensive Care Center</t>
    </r>
    <r>
      <rPr>
        <sz val="11"/>
        <color theme="1"/>
        <rFont val="Arial"/>
        <family val="2"/>
      </rPr>
      <t xml:space="preserve"> that will address temporary medical needs and arrange for the patient to find a permanent primary care office.  The Center will track social issues and arrange for services.  The Care Center is serving as the hub for shared patients across disease states and wrap-around service needs and coordinated with both UM UCH and community-based resources.  We will target high hospital utilizers (5 or more ED Visits or 3 or more Admissions) in a 12 month period.</t>
    </r>
  </si>
  <si>
    <t>Expansion of case management to address needs of high utilizers of ED and inpatient services.  Address the social support needs, make referrals and arrange for home health needs to support ED discharge(avoiding admissions).  Conduct post-discharge calls to verify medication usage and patient education per discharge instructions.</t>
  </si>
  <si>
    <t>Pilot showed a reduction in LOS (106 to 90 Hours) and readmissions.  Patients also expressed satisfaction with improved communication between and among the patients, family members and care givers</t>
  </si>
  <si>
    <t>Overall there has been a reduction in readmissions in FY 15 as compared to FY 14 (through December)</t>
  </si>
  <si>
    <t>Recruited an additional diabetes and endocrine MD to address the rising level of patients diagnosed with diabetes and metobolic syndrome.  Adding these providers will reduce the delay in time from referral made until patient seen post discharge.  Additionally, we hope to get more patient's chronic conditions under control to prevent future use of expensive hospital services.</t>
  </si>
  <si>
    <t>Indigent and medicaid eligible</t>
  </si>
  <si>
    <t>Physicians, Advanced Practice Clinicians, Nurses, office staff</t>
  </si>
  <si>
    <t>Beason Health is part of West Cecil Health Center that serves Cecil County</t>
  </si>
  <si>
    <t>Reduction ED visits for non-urgent or emergent care</t>
  </si>
  <si>
    <t>Invest in Forerun software and interface to Meditech for expansion of high risk care plans.  The high risk care plans serve as a utilization scorecard for high risk patients and display hospital usage, recent testing, list of medical problem and some recommendations about courses of treatment.  These plans pop-up at the time the ED physician assess the patients and allows the provider to make alternative plans beyond simply admitting the patient.</t>
  </si>
  <si>
    <t>Education in Skilled Nursing Facilities</t>
  </si>
  <si>
    <t>Number of Hospital ICU patients who meet the trigger points for palliative care consultation that actually receive the palliative visit.</t>
  </si>
  <si>
    <t xml:space="preserve">Redesign of Behavioral Health Services in both Harford and Cecil counties to address this under-diagnosed issue.  </t>
  </si>
  <si>
    <t>Project in start-up phase.</t>
  </si>
  <si>
    <t>Lorien Bel Air</t>
  </si>
  <si>
    <t>Investment in Tele health technology allowing for remote evaluation and treatment of patients at Lorien- Bel Air, using ED physicians. The goals are to reduce admissions from SNF/ LTC beds, prevent readmissions for patient recently discharged from UCMC, prevent avoidable trips to the ED.  Future plannig will require payment to ED physicians as this is not currently reimbursable activity by medicare.</t>
  </si>
  <si>
    <t>MHCC Pilot Grant</t>
  </si>
  <si>
    <t xml:space="preserve">University of Maryland- Upper Chesapeake Health has planned and implemented programs to address the needs of high utilizers and patients with chronic conditions in an effort to reduce "potentially avoidable utilization." Our programs are designed to address the Triple Aim of Better Health, Better Care, Lower Cost, by changing workflow, adding resources to address gaps in care, forging stronger relationships with community and regional providers and deploying technology that can prevent hospital usage. We have developed a strategic vision that works from the hospital out- by addressing clinical variation in ordering and admiitting, then moves to transitions of care through a Comprehensive Care Clinic, to partnerships with Post-Acute facilities.   We envision future and further investment in programs that tie back to primary care providers in the market while we work on delivery, system-wide protocols, referral guidelines, risk score methodologies and quality scoring.  </t>
  </si>
  <si>
    <t>Create Population Health infrastructure to advance initiatives to reduce all unnecessary utilization- including Readmissions, Revisits and create disease specific protocols to reduce observations such as Low Risk Chest Pain protocols.  Also create framework for collaboration with community-based providers (PCPs) and support services programs.</t>
  </si>
  <si>
    <t>Still evaluating</t>
  </si>
  <si>
    <t xml:space="preserve">Expanded the population of patients with a high risk care plan from 200 to 801 care plans for individual patients as of February 28, 2015.  </t>
  </si>
  <si>
    <t xml:space="preserve">These plans have been associated with a reduction in admissions, ED visits and volume of radiology and laboratory testing. </t>
  </si>
  <si>
    <t>Hooper Hospice House</t>
  </si>
  <si>
    <t>Union of Cecil Hospital</t>
  </si>
  <si>
    <t>Reduced re-visits and readmissions</t>
  </si>
  <si>
    <t>*</t>
  </si>
  <si>
    <t>Piloting on one unit with no added cost</t>
  </si>
  <si>
    <t>Capital investment of $3,843.30 in FY15.</t>
  </si>
  <si>
    <t>Harford Memorial Hospital</t>
  </si>
  <si>
    <t>Capital investment of $9,207.30 in FY15.</t>
  </si>
  <si>
    <t>408 Patients compared 90 day Pre/Post showed a 51% had no ED Visits/Admissions or Observation Stays.  For 83 patients where there is 180 daya post Care Center intervention, 31% had not further ED visits, Inpatient or Observation stays.</t>
  </si>
  <si>
    <r>
      <t>Early evidence of preventing hospital utilization for high risk patients.  Data analysis just underway to compare 90 days prior to intervention with 9</t>
    </r>
    <r>
      <rPr>
        <sz val="11"/>
        <rFont val="Arial"/>
        <family val="2"/>
      </rPr>
      <t xml:space="preserve">0 days post as well as 180 days pre and post.  </t>
    </r>
  </si>
  <si>
    <t>Hand off to Harford County Health Department's Hospital Outreach Program Nurses. Also working collaboratively with the county's post acute facilities, Primary Care providers and the Department of Aging</t>
  </si>
  <si>
    <t>Modify inpatient care model to geo-locate hospitalists' patients and conduct in-room rounds with coordination of hospital service providers.  Creates a multidisciplinary team approach to care resulting in shorter lengths-of-stay, fewer tests, lower readmissions, higher patient satisfaction and greater patient education.</t>
  </si>
  <si>
    <t>Reduced emergency visits and admissions, increased availability for same-day office appointments from high risk patients</t>
  </si>
  <si>
    <t>Provide seed money to establish the first Federally Qualified Health Center in Harford County to enable the underserved to receive healthcare.  The site is located in Havre de Grace providing primary care and chronic disease management services. The FQHC is holding two new patient appointment slots open for same-day referral from Comprehensive Care Center.</t>
  </si>
  <si>
    <t>Capital investment of $9,041.40 in FY15.</t>
  </si>
  <si>
    <t>HMH</t>
  </si>
  <si>
    <t xml:space="preserve">Analysis of care best practices and understanding of cost of care tied to outcomes.  </t>
  </si>
  <si>
    <t>Sepsis, Joint Replacement, and Chest Pain</t>
  </si>
  <si>
    <t>no</t>
  </si>
  <si>
    <t>Is investment in regulated, unregulated space, or both?</t>
  </si>
  <si>
    <t>MD/Quality Staff/Nurse/Finance</t>
  </si>
  <si>
    <t>Shorter LOS, less readmissions, and shift from Observation to shorter ED visits.</t>
  </si>
  <si>
    <t>MD\Nursing\Quality\Finance</t>
  </si>
  <si>
    <t>none</t>
  </si>
  <si>
    <t>Reduced PAUs</t>
  </si>
  <si>
    <t>Consolidation of lab and pharmacy services to provide faster turnaround and improve patient satisfaction &amp; decrease length of stay.  Also conduct ongoing blood utilization analysis to reduce utilization and improve patient outcomes.</t>
  </si>
  <si>
    <t>Inpatients</t>
  </si>
  <si>
    <t>Lab/Pharmacy/MD</t>
  </si>
  <si>
    <t>Price Waterhouse Cooper</t>
  </si>
  <si>
    <t>Reduced LOS and better patient outcomes for blood transfusion patients</t>
  </si>
  <si>
    <t>Capture and understand cost of care and tie to patient outcomes.  Manage the continuum of care through better data on all aspects of the patient.</t>
  </si>
  <si>
    <t>All regulated patients</t>
  </si>
  <si>
    <t>MD/Finance</t>
  </si>
  <si>
    <t>4+</t>
  </si>
  <si>
    <t>Lower cost of care and better patient satisfaction</t>
  </si>
  <si>
    <t>Through 7 months, prevented hospital activity in 32 of the 43 patients whose condition decompensated; and reduced 30-day readmission rate from 13.6% to 8.1%</t>
  </si>
  <si>
    <t>Initial evaluation and scope of work completed.  Reduction efforts beginning in FY16.</t>
  </si>
  <si>
    <t>Grant Thornton</t>
  </si>
  <si>
    <t>This investment enables us to better measure outcomes so future change can be affected.</t>
  </si>
  <si>
    <t xml:space="preserve">UMMS system wide research and analysis on PAU volume.  Understanding what and where our potential is to decrease PAU, better placement of patients in more appropriate care settings, and best practices on managing patient flow inside as well as outside the hospital.  This is a multi-year engagement to better manage PAU patients with PAU being more broadly defined than the standard HSCRC definition.  Additional medical/chronic condiditon patients are included within this initiative. </t>
  </si>
  <si>
    <t>PAU population- HSCRC plus expanded UMMS definition</t>
  </si>
  <si>
    <t>Lumeris, Davita Healthcare Partners, Berkely Research Group, and St Paul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</si>
</sst>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1"/>
      <color theme="0"/>
      <name val="Arial"/>
      <family val="2"/>
    </font>
    <font>
      <sz val="1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2" fillId="0" borderId="0" xfId="0" applyFont="1"/>
    <xf numFmtId="0" fontId="3" fillId="0" borderId="0" xfId="0" applyFont="1"/>
    <xf numFmtId="0" fontId="2" fillId="0" borderId="1" xfId="0" applyFont="1" applyBorder="1" applyAlignment="1">
      <alignment horizontal="right"/>
    </xf>
    <xf numFmtId="0" fontId="3" fillId="0" borderId="1" xfId="0" applyFont="1" applyBorder="1"/>
    <xf numFmtId="0" fontId="2" fillId="0" borderId="0" xfId="0" applyFont="1" applyAlignment="1">
      <alignment horizontal="right"/>
    </xf>
    <xf numFmtId="0" fontId="2" fillId="0" borderId="1" xfId="0" applyFont="1" applyBorder="1" applyAlignment="1">
      <alignment horizontal="right" wrapText="1"/>
    </xf>
    <xf numFmtId="0" fontId="3" fillId="0" borderId="0" xfId="0" applyFont="1" applyBorder="1"/>
    <xf numFmtId="0" fontId="2" fillId="0" borderId="1" xfId="0" applyFont="1" applyBorder="1" applyAlignment="1">
      <alignment horizontal="center"/>
    </xf>
    <xf numFmtId="0" fontId="3" fillId="0" borderId="1" xfId="0" applyFont="1" applyBorder="1" applyAlignment="1">
      <alignment wrapText="1"/>
    </xf>
    <xf numFmtId="0" fontId="4" fillId="0" borderId="1" xfId="0" applyFont="1" applyBorder="1" applyAlignment="1">
      <alignment wrapText="1"/>
    </xf>
    <xf numFmtId="0" fontId="4" fillId="0" borderId="0" xfId="0" applyFont="1"/>
    <xf numFmtId="44" fontId="3" fillId="0" borderId="1" xfId="1" applyFont="1" applyBorder="1" applyAlignment="1">
      <alignment wrapText="1"/>
    </xf>
    <xf numFmtId="15" fontId="3" fillId="0" borderId="1" xfId="0" applyNumberFormat="1" applyFont="1" applyBorder="1"/>
    <xf numFmtId="16" fontId="3" fillId="0" borderId="1" xfId="0" applyNumberFormat="1" applyFont="1" applyBorder="1" applyAlignment="1">
      <alignment wrapText="1"/>
    </xf>
    <xf numFmtId="0" fontId="3" fillId="0" borderId="0" xfId="0" applyFont="1" applyAlignment="1">
      <alignment horizontal="right"/>
    </xf>
    <xf numFmtId="17" fontId="3" fillId="0" borderId="1" xfId="0" applyNumberFormat="1" applyFont="1" applyBorder="1" applyAlignment="1">
      <alignment wrapText="1"/>
    </xf>
    <xf numFmtId="44" fontId="3" fillId="0" borderId="1" xfId="1" applyFont="1" applyFill="1" applyBorder="1" applyAlignment="1">
      <alignment wrapText="1"/>
    </xf>
    <xf numFmtId="6" fontId="3" fillId="0" borderId="1" xfId="1" applyNumberFormat="1" applyFont="1" applyBorder="1" applyAlignment="1">
      <alignment wrapText="1"/>
    </xf>
    <xf numFmtId="14" fontId="3" fillId="0" borderId="1" xfId="0" applyNumberFormat="1" applyFont="1" applyBorder="1" applyAlignment="1">
      <alignment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tabSelected="1" zoomScaleNormal="100" workbookViewId="0">
      <selection activeCell="E4" sqref="E4"/>
    </sheetView>
  </sheetViews>
  <sheetFormatPr defaultColWidth="9.140625" defaultRowHeight="14.25" x14ac:dyDescent="0.2"/>
  <cols>
    <col min="1" max="1" width="27.85546875" style="2" customWidth="1"/>
    <col min="2" max="2" width="51.85546875" style="2" bestFit="1" customWidth="1"/>
    <col min="3" max="3" width="3.140625" style="2" customWidth="1"/>
    <col min="4" max="4" width="36.7109375" style="2" bestFit="1" customWidth="1"/>
    <col min="5" max="5" width="15.42578125" style="2" bestFit="1" customWidth="1"/>
    <col min="6" max="16384" width="9.140625" style="2"/>
  </cols>
  <sheetData>
    <row r="1" spans="1:5" ht="15" x14ac:dyDescent="0.25">
      <c r="A1" s="1" t="s">
        <v>30</v>
      </c>
    </row>
    <row r="3" spans="1:5" ht="15" x14ac:dyDescent="0.25">
      <c r="A3" s="3" t="s">
        <v>0</v>
      </c>
      <c r="B3" s="4" t="s">
        <v>94</v>
      </c>
      <c r="C3" s="7"/>
      <c r="D3" s="3" t="s">
        <v>5</v>
      </c>
      <c r="E3" s="4">
        <v>15</v>
      </c>
    </row>
    <row r="4" spans="1:5" ht="46.9" customHeight="1" x14ac:dyDescent="0.25">
      <c r="A4" s="3" t="s">
        <v>1</v>
      </c>
      <c r="B4" s="13">
        <v>42262</v>
      </c>
      <c r="C4" s="7"/>
      <c r="D4" s="3" t="s">
        <v>2</v>
      </c>
      <c r="E4" s="12">
        <f>'Investment 1'!C6+'Investment 2'!C6+'Investment 3'!C6+'Investment 4'!C7+'Investment 5'!C6+'Investment 6'!C6+'Investment 7'!C6+'Investment 8'!C6+'Investment 9'!C6+'Investment 10'!C6+'Investment 11'!C6+'UMMS - Clin Perf Imp'!C6+'UMMS- Pop Health'!C6+'UMMS- Op Perf Imp'!C6+'UMMS- Data Driven Outcomes'!C6</f>
        <v>1668615.8167040227</v>
      </c>
    </row>
    <row r="5" spans="1:5" ht="20.25" customHeight="1" x14ac:dyDescent="0.25">
      <c r="A5" s="3" t="s">
        <v>4</v>
      </c>
      <c r="B5" s="4" t="s">
        <v>28</v>
      </c>
      <c r="C5" s="7"/>
      <c r="D5" s="4"/>
      <c r="E5" s="4"/>
    </row>
    <row r="6" spans="1:5" ht="15" x14ac:dyDescent="0.25">
      <c r="A6" s="5"/>
    </row>
    <row r="7" spans="1:5" ht="134.25" customHeight="1" x14ac:dyDescent="0.25">
      <c r="A7" s="6" t="s">
        <v>3</v>
      </c>
      <c r="B7" s="20" t="s">
        <v>83</v>
      </c>
      <c r="C7" s="21"/>
      <c r="D7" s="21"/>
      <c r="E7" s="22"/>
    </row>
  </sheetData>
  <mergeCells count="1">
    <mergeCell ref="B7:E7"/>
  </mergeCells>
  <pageMargins left="0.7" right="0.7" top="0.75" bottom="0.75" header="0.3" footer="0.3"/>
  <pageSetup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7"/>
  <sheetViews>
    <sheetView zoomScaleNormal="100" workbookViewId="0"/>
  </sheetViews>
  <sheetFormatPr defaultColWidth="9.140625" defaultRowHeight="14.25" x14ac:dyDescent="0.2"/>
  <cols>
    <col min="1" max="1" width="9.140625" style="2"/>
    <col min="2" max="2" width="48" style="2" bestFit="1" customWidth="1"/>
    <col min="3" max="3" width="79.7109375" style="2" customWidth="1"/>
    <col min="4" max="16384" width="9.140625" style="2"/>
  </cols>
  <sheetData>
    <row r="1" spans="1:36" ht="18.75" customHeight="1" x14ac:dyDescent="0.25">
      <c r="A1" s="8">
        <v>1</v>
      </c>
      <c r="B1" s="4" t="s">
        <v>6</v>
      </c>
      <c r="C1" s="9">
        <v>9</v>
      </c>
      <c r="AJ1" s="10" t="s">
        <v>19</v>
      </c>
    </row>
    <row r="2" spans="1:36" ht="18.75" customHeight="1" x14ac:dyDescent="0.25">
      <c r="A2" s="8">
        <v>2</v>
      </c>
      <c r="B2" s="4" t="s">
        <v>7</v>
      </c>
      <c r="C2" s="9" t="str">
        <f>Overview!B3</f>
        <v>Harford Memorial Hospital</v>
      </c>
      <c r="AJ2" s="11" t="s">
        <v>20</v>
      </c>
    </row>
    <row r="3" spans="1:36" ht="15" x14ac:dyDescent="0.25">
      <c r="A3" s="8">
        <v>3</v>
      </c>
      <c r="B3" s="4" t="s">
        <v>27</v>
      </c>
      <c r="C3" s="4" t="s">
        <v>20</v>
      </c>
      <c r="AJ3" s="11" t="s">
        <v>21</v>
      </c>
    </row>
    <row r="4" spans="1:36" ht="57.75" x14ac:dyDescent="0.25">
      <c r="A4" s="8">
        <v>4</v>
      </c>
      <c r="B4" s="9" t="s">
        <v>8</v>
      </c>
      <c r="C4" s="9" t="s">
        <v>49</v>
      </c>
      <c r="AJ4" s="11" t="s">
        <v>22</v>
      </c>
    </row>
    <row r="5" spans="1:36" ht="15" x14ac:dyDescent="0.25">
      <c r="A5" s="8">
        <v>5</v>
      </c>
      <c r="B5" s="9" t="s">
        <v>9</v>
      </c>
      <c r="C5" s="9" t="s">
        <v>48</v>
      </c>
      <c r="AJ5" s="11" t="s">
        <v>23</v>
      </c>
    </row>
    <row r="6" spans="1:36" ht="15" x14ac:dyDescent="0.25">
      <c r="A6" s="8">
        <v>6</v>
      </c>
      <c r="B6" s="9" t="s">
        <v>10</v>
      </c>
      <c r="C6" s="12">
        <f>(96901+49706)*0.3</f>
        <v>43982.1</v>
      </c>
      <c r="AJ6" s="11" t="s">
        <v>24</v>
      </c>
    </row>
    <row r="7" spans="1:36" ht="29.25" x14ac:dyDescent="0.25">
      <c r="A7" s="8">
        <v>7</v>
      </c>
      <c r="B7" s="9" t="s">
        <v>11</v>
      </c>
      <c r="C7" s="12">
        <v>0</v>
      </c>
    </row>
    <row r="8" spans="1:36" ht="29.25" x14ac:dyDescent="0.25">
      <c r="A8" s="8">
        <v>8</v>
      </c>
      <c r="B8" s="9" t="s">
        <v>29</v>
      </c>
      <c r="C8" s="9" t="s">
        <v>24</v>
      </c>
    </row>
    <row r="9" spans="1:36" ht="15" x14ac:dyDescent="0.25">
      <c r="A9" s="8">
        <v>9</v>
      </c>
      <c r="B9" s="9" t="s">
        <v>12</v>
      </c>
      <c r="C9" s="14">
        <v>42230</v>
      </c>
    </row>
    <row r="10" spans="1:36" ht="15" x14ac:dyDescent="0.25">
      <c r="A10" s="8">
        <v>10</v>
      </c>
      <c r="B10" s="9" t="s">
        <v>25</v>
      </c>
      <c r="C10" s="14">
        <v>42291</v>
      </c>
    </row>
    <row r="11" spans="1:36" ht="15" x14ac:dyDescent="0.25">
      <c r="A11" s="8">
        <v>11</v>
      </c>
      <c r="B11" s="9" t="s">
        <v>26</v>
      </c>
      <c r="C11" s="9" t="s">
        <v>50</v>
      </c>
    </row>
    <row r="12" spans="1:36" ht="15" x14ac:dyDescent="0.25">
      <c r="A12" s="8">
        <v>12</v>
      </c>
      <c r="B12" s="9" t="s">
        <v>15</v>
      </c>
      <c r="C12" s="9">
        <f>5*0.3</f>
        <v>1.5</v>
      </c>
    </row>
    <row r="13" spans="1:36" ht="15" x14ac:dyDescent="0.25">
      <c r="A13" s="8">
        <v>13</v>
      </c>
      <c r="B13" s="9" t="s">
        <v>13</v>
      </c>
      <c r="C13" s="9" t="s">
        <v>89</v>
      </c>
    </row>
    <row r="14" spans="1:36" ht="29.25" x14ac:dyDescent="0.25">
      <c r="A14" s="8">
        <v>14</v>
      </c>
      <c r="B14" s="9" t="s">
        <v>14</v>
      </c>
      <c r="C14" s="9"/>
    </row>
    <row r="15" spans="1:36" ht="29.25" x14ac:dyDescent="0.25">
      <c r="A15" s="8">
        <v>15</v>
      </c>
      <c r="B15" s="9" t="s">
        <v>16</v>
      </c>
      <c r="C15" s="9" t="s">
        <v>78</v>
      </c>
    </row>
    <row r="16" spans="1:36" ht="43.5" x14ac:dyDescent="0.25">
      <c r="A16" s="8">
        <v>16</v>
      </c>
      <c r="B16" s="9" t="s">
        <v>18</v>
      </c>
      <c r="C16" s="9" t="s">
        <v>79</v>
      </c>
    </row>
    <row r="17" spans="1:3" ht="15" x14ac:dyDescent="0.25">
      <c r="A17" s="8">
        <v>17</v>
      </c>
      <c r="B17" s="9" t="s">
        <v>17</v>
      </c>
      <c r="C17" s="9"/>
    </row>
  </sheetData>
  <dataValidations count="2">
    <dataValidation type="list" allowBlank="1" showInputMessage="1" showErrorMessage="1" sqref="C8">
      <formula1>RegOrUnregSpace</formula1>
    </dataValidation>
    <dataValidation type="list" allowBlank="1" showInputMessage="1" showErrorMessage="1" sqref="C3">
      <formula1>InvestmentCategory</formula1>
    </dataValidation>
  </dataValidations>
  <pageMargins left="0.7" right="0.7" top="0.75" bottom="0.75" header="0.3" footer="0.3"/>
  <pageSetup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9"/>
  <sheetViews>
    <sheetView zoomScaleNormal="100" workbookViewId="0">
      <selection activeCell="C2" sqref="C2"/>
    </sheetView>
  </sheetViews>
  <sheetFormatPr defaultColWidth="9.140625" defaultRowHeight="14.25" x14ac:dyDescent="0.2"/>
  <cols>
    <col min="1" max="1" width="9.140625" style="2"/>
    <col min="2" max="2" width="48" style="2" bestFit="1" customWidth="1"/>
    <col min="3" max="3" width="79.7109375" style="2" customWidth="1"/>
    <col min="4" max="16384" width="9.140625" style="2"/>
  </cols>
  <sheetData>
    <row r="1" spans="1:36" ht="18.75" customHeight="1" x14ac:dyDescent="0.25">
      <c r="A1" s="8">
        <v>1</v>
      </c>
      <c r="B1" s="4" t="s">
        <v>6</v>
      </c>
      <c r="C1" s="9">
        <v>10</v>
      </c>
      <c r="AJ1" s="10" t="s">
        <v>19</v>
      </c>
    </row>
    <row r="2" spans="1:36" ht="18.75" customHeight="1" x14ac:dyDescent="0.25">
      <c r="A2" s="8">
        <v>2</v>
      </c>
      <c r="B2" s="4" t="s">
        <v>7</v>
      </c>
      <c r="C2" s="9" t="str">
        <f>Overview!B3</f>
        <v>Harford Memorial Hospital</v>
      </c>
      <c r="AJ2" s="11" t="s">
        <v>20</v>
      </c>
    </row>
    <row r="3" spans="1:36" ht="15" x14ac:dyDescent="0.25">
      <c r="A3" s="8">
        <v>3</v>
      </c>
      <c r="B3" s="4" t="s">
        <v>27</v>
      </c>
      <c r="C3" s="4" t="s">
        <v>20</v>
      </c>
      <c r="AJ3" s="11" t="s">
        <v>21</v>
      </c>
    </row>
    <row r="4" spans="1:36" ht="57.75" x14ac:dyDescent="0.25">
      <c r="A4" s="8">
        <v>4</v>
      </c>
      <c r="B4" s="9" t="s">
        <v>8</v>
      </c>
      <c r="C4" s="9" t="s">
        <v>51</v>
      </c>
      <c r="AJ4" s="11" t="s">
        <v>22</v>
      </c>
    </row>
    <row r="5" spans="1:36" ht="15" x14ac:dyDescent="0.25">
      <c r="A5" s="8">
        <v>5</v>
      </c>
      <c r="B5" s="9" t="s">
        <v>9</v>
      </c>
      <c r="C5" s="9" t="s">
        <v>52</v>
      </c>
      <c r="AJ5" s="11" t="s">
        <v>23</v>
      </c>
    </row>
    <row r="6" spans="1:36" ht="15" x14ac:dyDescent="0.25">
      <c r="A6" s="8">
        <v>6</v>
      </c>
      <c r="B6" s="9" t="s">
        <v>10</v>
      </c>
      <c r="C6" s="12">
        <v>0</v>
      </c>
      <c r="AJ6" s="11" t="s">
        <v>24</v>
      </c>
    </row>
    <row r="7" spans="1:36" ht="29.25" x14ac:dyDescent="0.25">
      <c r="A7" s="8">
        <v>7</v>
      </c>
      <c r="B7" s="9" t="s">
        <v>11</v>
      </c>
      <c r="C7" s="12">
        <v>0</v>
      </c>
    </row>
    <row r="8" spans="1:36" ht="29.25" x14ac:dyDescent="0.25">
      <c r="A8" s="8">
        <v>8</v>
      </c>
      <c r="B8" s="9" t="s">
        <v>29</v>
      </c>
      <c r="C8" s="9" t="s">
        <v>22</v>
      </c>
    </row>
    <row r="9" spans="1:36" ht="15" x14ac:dyDescent="0.25">
      <c r="A9" s="8">
        <v>9</v>
      </c>
      <c r="B9" s="9" t="s">
        <v>12</v>
      </c>
      <c r="C9" s="16">
        <v>41653</v>
      </c>
    </row>
    <row r="10" spans="1:36" ht="15" x14ac:dyDescent="0.25">
      <c r="A10" s="8">
        <v>10</v>
      </c>
      <c r="B10" s="9" t="s">
        <v>25</v>
      </c>
      <c r="C10" s="16">
        <v>42170</v>
      </c>
    </row>
    <row r="11" spans="1:36" ht="15" x14ac:dyDescent="0.25">
      <c r="A11" s="8">
        <v>11</v>
      </c>
      <c r="B11" s="9" t="s">
        <v>26</v>
      </c>
      <c r="C11" s="9" t="s">
        <v>43</v>
      </c>
    </row>
    <row r="12" spans="1:36" ht="15" x14ac:dyDescent="0.25">
      <c r="A12" s="8">
        <v>12</v>
      </c>
      <c r="B12" s="9" t="s">
        <v>15</v>
      </c>
      <c r="C12" s="9" t="s">
        <v>43</v>
      </c>
    </row>
    <row r="13" spans="1:36" ht="15" x14ac:dyDescent="0.25">
      <c r="A13" s="8">
        <v>13</v>
      </c>
      <c r="B13" s="9" t="s">
        <v>13</v>
      </c>
      <c r="C13" s="9"/>
    </row>
    <row r="14" spans="1:36" ht="29.25" x14ac:dyDescent="0.25">
      <c r="A14" s="8">
        <v>14</v>
      </c>
      <c r="B14" s="9" t="s">
        <v>14</v>
      </c>
      <c r="C14" s="9"/>
    </row>
    <row r="15" spans="1:36" ht="15" x14ac:dyDescent="0.25">
      <c r="A15" s="8">
        <v>15</v>
      </c>
      <c r="B15" s="9" t="s">
        <v>16</v>
      </c>
      <c r="C15" s="9" t="s">
        <v>53</v>
      </c>
    </row>
    <row r="16" spans="1:36" ht="43.5" x14ac:dyDescent="0.25">
      <c r="A16" s="8">
        <v>16</v>
      </c>
      <c r="B16" s="9" t="s">
        <v>18</v>
      </c>
      <c r="C16" s="9"/>
    </row>
    <row r="17" spans="1:3" ht="15" x14ac:dyDescent="0.25">
      <c r="A17" s="8">
        <v>17</v>
      </c>
      <c r="B17" s="9" t="s">
        <v>17</v>
      </c>
      <c r="C17" s="9"/>
    </row>
    <row r="19" spans="1:3" x14ac:dyDescent="0.2">
      <c r="B19" s="15"/>
    </row>
  </sheetData>
  <dataValidations count="2">
    <dataValidation type="list" allowBlank="1" showInputMessage="1" showErrorMessage="1" sqref="C3">
      <formula1>InvestmentCategory</formula1>
    </dataValidation>
    <dataValidation type="list" allowBlank="1" showInputMessage="1" showErrorMessage="1" sqref="C8">
      <formula1>RegOrUnregSpace</formula1>
    </dataValidation>
  </dataValidations>
  <pageMargins left="0.7" right="0.7" top="0.75" bottom="0.75" header="0.3" footer="0.3"/>
  <pageSetup scale="8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9"/>
  <sheetViews>
    <sheetView zoomScaleNormal="100" workbookViewId="0">
      <selection activeCell="C4" sqref="C4"/>
    </sheetView>
  </sheetViews>
  <sheetFormatPr defaultColWidth="9.140625" defaultRowHeight="14.25" x14ac:dyDescent="0.2"/>
  <cols>
    <col min="1" max="1" width="9.140625" style="2"/>
    <col min="2" max="2" width="48" style="2" bestFit="1" customWidth="1"/>
    <col min="3" max="3" width="79.7109375" style="2" customWidth="1"/>
    <col min="4" max="16384" width="9.140625" style="2"/>
  </cols>
  <sheetData>
    <row r="1" spans="1:36" ht="18.75" customHeight="1" x14ac:dyDescent="0.25">
      <c r="A1" s="8">
        <v>1</v>
      </c>
      <c r="B1" s="4" t="s">
        <v>6</v>
      </c>
      <c r="C1" s="9">
        <v>11</v>
      </c>
      <c r="AJ1" s="10" t="s">
        <v>19</v>
      </c>
    </row>
    <row r="2" spans="1:36" ht="18.75" customHeight="1" x14ac:dyDescent="0.25">
      <c r="A2" s="8">
        <v>2</v>
      </c>
      <c r="B2" s="4" t="s">
        <v>7</v>
      </c>
      <c r="C2" s="9" t="str">
        <f>Overview!B3</f>
        <v>Harford Memorial Hospital</v>
      </c>
      <c r="AJ2" s="11" t="s">
        <v>20</v>
      </c>
    </row>
    <row r="3" spans="1:36" ht="15" x14ac:dyDescent="0.25">
      <c r="A3" s="8">
        <v>3</v>
      </c>
      <c r="B3" s="4" t="s">
        <v>27</v>
      </c>
      <c r="C3" s="4" t="s">
        <v>21</v>
      </c>
      <c r="AJ3" s="11" t="s">
        <v>21</v>
      </c>
    </row>
    <row r="4" spans="1:36" ht="86.25" x14ac:dyDescent="0.25">
      <c r="A4" s="8">
        <v>4</v>
      </c>
      <c r="B4" s="9" t="s">
        <v>8</v>
      </c>
      <c r="C4" s="9" t="s">
        <v>81</v>
      </c>
      <c r="AJ4" s="11" t="s">
        <v>22</v>
      </c>
    </row>
    <row r="5" spans="1:36" ht="15" x14ac:dyDescent="0.25">
      <c r="A5" s="8">
        <v>5</v>
      </c>
      <c r="B5" s="9" t="s">
        <v>9</v>
      </c>
      <c r="C5" s="9" t="s">
        <v>54</v>
      </c>
      <c r="AJ5" s="11" t="s">
        <v>23</v>
      </c>
    </row>
    <row r="6" spans="1:36" ht="15" x14ac:dyDescent="0.25">
      <c r="A6" s="8">
        <v>6</v>
      </c>
      <c r="B6" s="9" t="s">
        <v>10</v>
      </c>
      <c r="C6" s="12">
        <f>30138*0.3</f>
        <v>9041.4</v>
      </c>
      <c r="D6" s="2" t="s">
        <v>91</v>
      </c>
      <c r="AJ6" s="11" t="s">
        <v>24</v>
      </c>
    </row>
    <row r="7" spans="1:36" ht="29.25" x14ac:dyDescent="0.25">
      <c r="A7" s="8">
        <v>7</v>
      </c>
      <c r="B7" s="9" t="s">
        <v>11</v>
      </c>
      <c r="C7" s="12">
        <v>0</v>
      </c>
    </row>
    <row r="8" spans="1:36" ht="29.25" x14ac:dyDescent="0.25">
      <c r="A8" s="8">
        <v>8</v>
      </c>
      <c r="B8" s="9" t="s">
        <v>29</v>
      </c>
      <c r="C8" s="9" t="s">
        <v>24</v>
      </c>
    </row>
    <row r="9" spans="1:36" ht="15" x14ac:dyDescent="0.25">
      <c r="A9" s="8">
        <v>9</v>
      </c>
      <c r="B9" s="9" t="s">
        <v>12</v>
      </c>
      <c r="C9" s="16">
        <v>41852</v>
      </c>
    </row>
    <row r="10" spans="1:36" ht="15" x14ac:dyDescent="0.25">
      <c r="A10" s="8">
        <v>10</v>
      </c>
      <c r="B10" s="9" t="s">
        <v>25</v>
      </c>
      <c r="C10" s="16">
        <v>41976</v>
      </c>
    </row>
    <row r="11" spans="1:36" ht="15" x14ac:dyDescent="0.25">
      <c r="A11" s="8">
        <v>11</v>
      </c>
      <c r="B11" s="9" t="s">
        <v>26</v>
      </c>
      <c r="C11" s="9" t="s">
        <v>55</v>
      </c>
    </row>
    <row r="12" spans="1:36" ht="15" x14ac:dyDescent="0.25">
      <c r="A12" s="8">
        <v>12</v>
      </c>
      <c r="B12" s="9" t="s">
        <v>15</v>
      </c>
      <c r="C12" s="9" t="s">
        <v>43</v>
      </c>
    </row>
    <row r="13" spans="1:36" ht="15" x14ac:dyDescent="0.25">
      <c r="A13" s="8">
        <v>13</v>
      </c>
      <c r="B13" s="9" t="s">
        <v>13</v>
      </c>
      <c r="C13" s="9" t="s">
        <v>80</v>
      </c>
    </row>
    <row r="14" spans="1:36" ht="29.25" x14ac:dyDescent="0.25">
      <c r="A14" s="8">
        <v>14</v>
      </c>
      <c r="B14" s="9" t="s">
        <v>14</v>
      </c>
      <c r="C14" s="9" t="s">
        <v>82</v>
      </c>
    </row>
    <row r="15" spans="1:36" ht="15" x14ac:dyDescent="0.25">
      <c r="A15" s="8">
        <v>15</v>
      </c>
      <c r="B15" s="9" t="s">
        <v>16</v>
      </c>
      <c r="C15" s="9" t="s">
        <v>90</v>
      </c>
    </row>
    <row r="16" spans="1:36" ht="43.5" x14ac:dyDescent="0.25">
      <c r="A16" s="8">
        <v>16</v>
      </c>
      <c r="B16" s="9" t="s">
        <v>18</v>
      </c>
      <c r="C16" s="9" t="s">
        <v>123</v>
      </c>
    </row>
    <row r="17" spans="1:3" ht="15" x14ac:dyDescent="0.25">
      <c r="A17" s="8">
        <v>17</v>
      </c>
      <c r="B17" s="9" t="s">
        <v>17</v>
      </c>
      <c r="C17" s="9"/>
    </row>
    <row r="19" spans="1:3" x14ac:dyDescent="0.2">
      <c r="B19" s="15" t="s">
        <v>91</v>
      </c>
      <c r="C19" s="2" t="s">
        <v>102</v>
      </c>
    </row>
  </sheetData>
  <dataValidations count="2">
    <dataValidation type="list" allowBlank="1" showInputMessage="1" showErrorMessage="1" sqref="C8">
      <formula1>RegOrUnregSpace</formula1>
    </dataValidation>
    <dataValidation type="list" allowBlank="1" showInputMessage="1" showErrorMessage="1" sqref="C3">
      <formula1>InvestmentCategory</formula1>
    </dataValidation>
  </dataValidations>
  <pageMargins left="0.7" right="0.7" top="0.75" bottom="0.75" header="0.3" footer="0.3"/>
  <pageSetup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6" sqref="C6"/>
    </sheetView>
  </sheetViews>
  <sheetFormatPr defaultRowHeight="15" x14ac:dyDescent="0.25"/>
  <cols>
    <col min="1" max="1" width="9.140625" customWidth="1"/>
    <col min="2" max="2" width="67.140625" customWidth="1"/>
    <col min="3" max="3" width="57.7109375" customWidth="1"/>
  </cols>
  <sheetData>
    <row r="1" spans="1:3" x14ac:dyDescent="0.25">
      <c r="A1" s="8">
        <v>1</v>
      </c>
      <c r="B1" s="4" t="s">
        <v>6</v>
      </c>
      <c r="C1" s="9">
        <v>12</v>
      </c>
    </row>
    <row r="2" spans="1:3" x14ac:dyDescent="0.25">
      <c r="A2" s="8">
        <v>2</v>
      </c>
      <c r="B2" s="4" t="s">
        <v>7</v>
      </c>
      <c r="C2" s="9" t="s">
        <v>103</v>
      </c>
    </row>
    <row r="3" spans="1:3" ht="15" customHeight="1" x14ac:dyDescent="0.25">
      <c r="A3" s="8">
        <v>3</v>
      </c>
      <c r="B3" s="4" t="s">
        <v>27</v>
      </c>
      <c r="C3" s="4" t="s">
        <v>20</v>
      </c>
    </row>
    <row r="4" spans="1:3" ht="30" customHeight="1" x14ac:dyDescent="0.25">
      <c r="A4" s="8">
        <v>4</v>
      </c>
      <c r="B4" s="4" t="s">
        <v>8</v>
      </c>
      <c r="C4" s="9" t="s">
        <v>104</v>
      </c>
    </row>
    <row r="5" spans="1:3" ht="15" customHeight="1" x14ac:dyDescent="0.25">
      <c r="A5" s="8">
        <v>5</v>
      </c>
      <c r="B5" s="4" t="s">
        <v>9</v>
      </c>
      <c r="C5" s="9" t="s">
        <v>105</v>
      </c>
    </row>
    <row r="6" spans="1:3" x14ac:dyDescent="0.25">
      <c r="A6" s="8">
        <v>6</v>
      </c>
      <c r="B6" s="4" t="s">
        <v>10</v>
      </c>
      <c r="C6" s="18">
        <v>10206.40371910493</v>
      </c>
    </row>
    <row r="7" spans="1:3" x14ac:dyDescent="0.25">
      <c r="A7" s="8">
        <v>7</v>
      </c>
      <c r="B7" s="4" t="s">
        <v>11</v>
      </c>
      <c r="C7" s="12" t="s">
        <v>106</v>
      </c>
    </row>
    <row r="8" spans="1:3" x14ac:dyDescent="0.25">
      <c r="A8" s="8">
        <v>8</v>
      </c>
      <c r="B8" s="4" t="s">
        <v>107</v>
      </c>
      <c r="C8" s="9" t="s">
        <v>22</v>
      </c>
    </row>
    <row r="9" spans="1:3" x14ac:dyDescent="0.25">
      <c r="A9" s="8">
        <v>9</v>
      </c>
      <c r="B9" s="4" t="s">
        <v>12</v>
      </c>
      <c r="C9" s="19">
        <v>41821</v>
      </c>
    </row>
    <row r="10" spans="1:3" x14ac:dyDescent="0.25">
      <c r="A10" s="8">
        <v>10</v>
      </c>
      <c r="B10" s="4" t="s">
        <v>25</v>
      </c>
      <c r="C10" s="19">
        <v>41821</v>
      </c>
    </row>
    <row r="11" spans="1:3" x14ac:dyDescent="0.25">
      <c r="A11" s="8">
        <v>11</v>
      </c>
      <c r="B11" s="4" t="s">
        <v>26</v>
      </c>
      <c r="C11" s="9" t="s">
        <v>108</v>
      </c>
    </row>
    <row r="12" spans="1:3" x14ac:dyDescent="0.25">
      <c r="A12" s="8">
        <v>12</v>
      </c>
      <c r="B12" s="4" t="s">
        <v>15</v>
      </c>
      <c r="C12" s="9">
        <v>4.5</v>
      </c>
    </row>
    <row r="13" spans="1:3" x14ac:dyDescent="0.25">
      <c r="A13" s="8">
        <v>13</v>
      </c>
      <c r="B13" s="4" t="s">
        <v>13</v>
      </c>
      <c r="C13" s="9"/>
    </row>
    <row r="14" spans="1:3" x14ac:dyDescent="0.25">
      <c r="A14" s="8">
        <v>14</v>
      </c>
      <c r="B14" s="4" t="s">
        <v>14</v>
      </c>
      <c r="C14" s="9"/>
    </row>
    <row r="15" spans="1:3" ht="30" customHeight="1" x14ac:dyDescent="0.25">
      <c r="A15" s="8">
        <v>15</v>
      </c>
      <c r="B15" s="4" t="s">
        <v>16</v>
      </c>
      <c r="C15" s="9" t="s">
        <v>109</v>
      </c>
    </row>
    <row r="16" spans="1:3" ht="30" customHeight="1" x14ac:dyDescent="0.25">
      <c r="A16" s="8">
        <v>16</v>
      </c>
      <c r="B16" s="9" t="s">
        <v>18</v>
      </c>
      <c r="C16" s="9"/>
    </row>
    <row r="17" spans="1:3" x14ac:dyDescent="0.25">
      <c r="A17" s="8">
        <v>17</v>
      </c>
      <c r="B17" s="4" t="s">
        <v>17</v>
      </c>
      <c r="C17" s="9"/>
    </row>
  </sheetData>
  <dataValidations count="2">
    <dataValidation type="list" allowBlank="1" showInputMessage="1" showErrorMessage="1" sqref="C3">
      <formula1>InvestmentCategory</formula1>
    </dataValidation>
    <dataValidation type="list" allowBlank="1" showInputMessage="1" showErrorMessage="1" sqref="C8">
      <formula1>RegOrUnregSpace</formula1>
    </dataValidation>
  </dataValidations>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heetViews>
  <sheetFormatPr defaultRowHeight="15" x14ac:dyDescent="0.25"/>
  <cols>
    <col min="2" max="2" width="66.7109375" customWidth="1"/>
    <col min="3" max="3" width="57.7109375" customWidth="1"/>
  </cols>
  <sheetData>
    <row r="1" spans="1:3" x14ac:dyDescent="0.25">
      <c r="A1" s="8">
        <v>1</v>
      </c>
      <c r="B1" s="4" t="s">
        <v>6</v>
      </c>
      <c r="C1" s="9">
        <v>13</v>
      </c>
    </row>
    <row r="2" spans="1:3" x14ac:dyDescent="0.25">
      <c r="A2" s="8">
        <v>2</v>
      </c>
      <c r="B2" s="4" t="s">
        <v>7</v>
      </c>
      <c r="C2" s="9" t="s">
        <v>103</v>
      </c>
    </row>
    <row r="3" spans="1:3" x14ac:dyDescent="0.25">
      <c r="A3" s="8">
        <v>3</v>
      </c>
      <c r="B3" s="4" t="s">
        <v>27</v>
      </c>
      <c r="C3" s="4" t="s">
        <v>19</v>
      </c>
    </row>
    <row r="4" spans="1:3" ht="129" x14ac:dyDescent="0.25">
      <c r="A4" s="8">
        <v>4</v>
      </c>
      <c r="B4" s="4" t="s">
        <v>8</v>
      </c>
      <c r="C4" s="9" t="s">
        <v>127</v>
      </c>
    </row>
    <row r="5" spans="1:3" x14ac:dyDescent="0.25">
      <c r="A5" s="8">
        <v>5</v>
      </c>
      <c r="B5" s="4" t="s">
        <v>9</v>
      </c>
      <c r="C5" s="9" t="s">
        <v>128</v>
      </c>
    </row>
    <row r="6" spans="1:3" x14ac:dyDescent="0.25">
      <c r="A6" s="8">
        <v>6</v>
      </c>
      <c r="B6" s="4" t="s">
        <v>10</v>
      </c>
      <c r="C6" s="18">
        <v>70663.419160013655</v>
      </c>
    </row>
    <row r="7" spans="1:3" x14ac:dyDescent="0.25">
      <c r="A7" s="8">
        <v>7</v>
      </c>
      <c r="B7" s="4" t="s">
        <v>11</v>
      </c>
      <c r="C7" s="12" t="s">
        <v>106</v>
      </c>
    </row>
    <row r="8" spans="1:3" x14ac:dyDescent="0.25">
      <c r="A8" s="8">
        <v>8</v>
      </c>
      <c r="B8" s="4" t="s">
        <v>107</v>
      </c>
      <c r="C8" s="9" t="s">
        <v>24</v>
      </c>
    </row>
    <row r="9" spans="1:3" x14ac:dyDescent="0.25">
      <c r="A9" s="8">
        <v>9</v>
      </c>
      <c r="B9" s="4" t="s">
        <v>12</v>
      </c>
      <c r="C9" s="19">
        <v>41821</v>
      </c>
    </row>
    <row r="10" spans="1:3" x14ac:dyDescent="0.25">
      <c r="A10" s="8">
        <v>10</v>
      </c>
      <c r="B10" s="4" t="s">
        <v>25</v>
      </c>
      <c r="C10" s="19">
        <v>41821</v>
      </c>
    </row>
    <row r="11" spans="1:3" x14ac:dyDescent="0.25">
      <c r="A11" s="8">
        <v>11</v>
      </c>
      <c r="B11" s="4" t="s">
        <v>26</v>
      </c>
      <c r="C11" s="9" t="s">
        <v>110</v>
      </c>
    </row>
    <row r="12" spans="1:3" x14ac:dyDescent="0.25">
      <c r="A12" s="8">
        <v>12</v>
      </c>
      <c r="B12" s="4" t="s">
        <v>15</v>
      </c>
      <c r="C12" s="9"/>
    </row>
    <row r="13" spans="1:3" ht="29.25" x14ac:dyDescent="0.25">
      <c r="A13" s="8">
        <v>13</v>
      </c>
      <c r="B13" s="4" t="s">
        <v>13</v>
      </c>
      <c r="C13" s="9" t="s">
        <v>129</v>
      </c>
    </row>
    <row r="14" spans="1:3" x14ac:dyDescent="0.25">
      <c r="A14" s="8">
        <v>14</v>
      </c>
      <c r="B14" s="4" t="s">
        <v>14</v>
      </c>
      <c r="C14" s="9" t="s">
        <v>111</v>
      </c>
    </row>
    <row r="15" spans="1:3" x14ac:dyDescent="0.25">
      <c r="A15" s="8">
        <v>15</v>
      </c>
      <c r="B15" s="4" t="s">
        <v>16</v>
      </c>
      <c r="C15" s="9" t="s">
        <v>112</v>
      </c>
    </row>
    <row r="16" spans="1:3" ht="30" customHeight="1" x14ac:dyDescent="0.25">
      <c r="A16" s="8">
        <v>16</v>
      </c>
      <c r="B16" s="9" t="s">
        <v>18</v>
      </c>
      <c r="C16" s="9" t="s">
        <v>124</v>
      </c>
    </row>
    <row r="17" spans="1:3" x14ac:dyDescent="0.25">
      <c r="A17" s="8">
        <v>17</v>
      </c>
      <c r="B17" s="4" t="s">
        <v>17</v>
      </c>
      <c r="C17" s="9"/>
    </row>
  </sheetData>
  <dataValidations count="2">
    <dataValidation type="list" allowBlank="1" showInputMessage="1" showErrorMessage="1" sqref="C8">
      <formula1>RegOrUnregSpace</formula1>
    </dataValidation>
    <dataValidation type="list" allowBlank="1" showInputMessage="1" showErrorMessage="1" sqref="C3">
      <formula1>InvestmentCategory</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6" sqref="C6"/>
    </sheetView>
  </sheetViews>
  <sheetFormatPr defaultRowHeight="15" x14ac:dyDescent="0.25"/>
  <cols>
    <col min="2" max="2" width="65.7109375" customWidth="1"/>
    <col min="3" max="3" width="57.7109375" customWidth="1"/>
  </cols>
  <sheetData>
    <row r="1" spans="1:3" x14ac:dyDescent="0.25">
      <c r="A1" s="8">
        <v>1</v>
      </c>
      <c r="B1" s="4" t="s">
        <v>6</v>
      </c>
      <c r="C1" s="9">
        <v>14</v>
      </c>
    </row>
    <row r="2" spans="1:3" x14ac:dyDescent="0.25">
      <c r="A2" s="8">
        <v>2</v>
      </c>
      <c r="B2" s="4" t="s">
        <v>7</v>
      </c>
      <c r="C2" s="9" t="s">
        <v>103</v>
      </c>
    </row>
    <row r="3" spans="1:3" x14ac:dyDescent="0.25">
      <c r="A3" s="8">
        <v>3</v>
      </c>
      <c r="B3" s="4" t="s">
        <v>27</v>
      </c>
      <c r="C3" s="4" t="s">
        <v>20</v>
      </c>
    </row>
    <row r="4" spans="1:3" ht="72" customHeight="1" x14ac:dyDescent="0.25">
      <c r="A4" s="8">
        <v>4</v>
      </c>
      <c r="B4" s="4" t="s">
        <v>8</v>
      </c>
      <c r="C4" s="9" t="s">
        <v>113</v>
      </c>
    </row>
    <row r="5" spans="1:3" x14ac:dyDescent="0.25">
      <c r="A5" s="8">
        <v>5</v>
      </c>
      <c r="B5" s="4" t="s">
        <v>9</v>
      </c>
      <c r="C5" s="9" t="s">
        <v>114</v>
      </c>
    </row>
    <row r="6" spans="1:3" x14ac:dyDescent="0.25">
      <c r="A6" s="8">
        <v>6</v>
      </c>
      <c r="B6" s="4" t="s">
        <v>10</v>
      </c>
      <c r="C6" s="18">
        <v>28751.055399089164</v>
      </c>
    </row>
    <row r="7" spans="1:3" x14ac:dyDescent="0.25">
      <c r="A7" s="8">
        <v>7</v>
      </c>
      <c r="B7" s="4" t="s">
        <v>11</v>
      </c>
      <c r="C7" s="12" t="s">
        <v>106</v>
      </c>
    </row>
    <row r="8" spans="1:3" x14ac:dyDescent="0.25">
      <c r="A8" s="8">
        <v>8</v>
      </c>
      <c r="B8" s="4" t="s">
        <v>107</v>
      </c>
      <c r="C8" s="9" t="s">
        <v>24</v>
      </c>
    </row>
    <row r="9" spans="1:3" x14ac:dyDescent="0.25">
      <c r="A9" s="8">
        <v>9</v>
      </c>
      <c r="B9" s="4" t="s">
        <v>12</v>
      </c>
      <c r="C9" s="19">
        <v>41821</v>
      </c>
    </row>
    <row r="10" spans="1:3" x14ac:dyDescent="0.25">
      <c r="A10" s="8">
        <v>10</v>
      </c>
      <c r="B10" s="4" t="s">
        <v>25</v>
      </c>
      <c r="C10" s="19">
        <v>41821</v>
      </c>
    </row>
    <row r="11" spans="1:3" x14ac:dyDescent="0.25">
      <c r="A11" s="8">
        <v>11</v>
      </c>
      <c r="B11" s="4" t="s">
        <v>26</v>
      </c>
      <c r="C11" s="9" t="s">
        <v>115</v>
      </c>
    </row>
    <row r="12" spans="1:3" x14ac:dyDescent="0.25">
      <c r="A12" s="8">
        <v>12</v>
      </c>
      <c r="B12" s="4" t="s">
        <v>15</v>
      </c>
      <c r="C12" s="9"/>
    </row>
    <row r="13" spans="1:3" x14ac:dyDescent="0.25">
      <c r="A13" s="8">
        <v>13</v>
      </c>
      <c r="B13" s="4" t="s">
        <v>13</v>
      </c>
      <c r="C13" s="9" t="s">
        <v>116</v>
      </c>
    </row>
    <row r="14" spans="1:3" x14ac:dyDescent="0.25">
      <c r="A14" s="8">
        <v>14</v>
      </c>
      <c r="B14" s="4" t="s">
        <v>14</v>
      </c>
      <c r="C14" s="9"/>
    </row>
    <row r="15" spans="1:3" ht="29.25" x14ac:dyDescent="0.25">
      <c r="A15" s="8">
        <v>15</v>
      </c>
      <c r="B15" s="4" t="s">
        <v>16</v>
      </c>
      <c r="C15" s="9" t="s">
        <v>117</v>
      </c>
    </row>
    <row r="16" spans="1:3" ht="30" customHeight="1" x14ac:dyDescent="0.25">
      <c r="A16" s="8">
        <v>16</v>
      </c>
      <c r="B16" s="9" t="s">
        <v>18</v>
      </c>
      <c r="C16" s="9"/>
    </row>
    <row r="17" spans="1:3" x14ac:dyDescent="0.25">
      <c r="A17" s="8">
        <v>17</v>
      </c>
      <c r="B17" s="4" t="s">
        <v>17</v>
      </c>
      <c r="C17" s="9"/>
    </row>
  </sheetData>
  <dataValidations count="2">
    <dataValidation type="list" allowBlank="1" showInputMessage="1" showErrorMessage="1" sqref="C8">
      <formula1>RegOrUnregSpace</formula1>
    </dataValidation>
    <dataValidation type="list" allowBlank="1" showInputMessage="1" showErrorMessage="1" sqref="C3">
      <formula1>InvestmentCategory</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6" sqref="C6"/>
    </sheetView>
  </sheetViews>
  <sheetFormatPr defaultRowHeight="15" x14ac:dyDescent="0.25"/>
  <cols>
    <col min="2" max="2" width="65.7109375" customWidth="1"/>
    <col min="3" max="3" width="57.7109375" customWidth="1"/>
  </cols>
  <sheetData>
    <row r="1" spans="1:3" x14ac:dyDescent="0.25">
      <c r="A1" s="8">
        <v>1</v>
      </c>
      <c r="B1" s="4" t="s">
        <v>6</v>
      </c>
      <c r="C1" s="9">
        <v>15</v>
      </c>
    </row>
    <row r="2" spans="1:3" x14ac:dyDescent="0.25">
      <c r="A2" s="8">
        <v>2</v>
      </c>
      <c r="B2" s="4" t="s">
        <v>7</v>
      </c>
      <c r="C2" s="9" t="s">
        <v>103</v>
      </c>
    </row>
    <row r="3" spans="1:3" x14ac:dyDescent="0.25">
      <c r="A3" s="8">
        <v>3</v>
      </c>
      <c r="B3" s="4" t="s">
        <v>27</v>
      </c>
      <c r="C3" s="4" t="s">
        <v>20</v>
      </c>
    </row>
    <row r="4" spans="1:3" ht="43.5" customHeight="1" x14ac:dyDescent="0.25">
      <c r="A4" s="8">
        <v>4</v>
      </c>
      <c r="B4" s="4" t="s">
        <v>8</v>
      </c>
      <c r="C4" s="9" t="s">
        <v>118</v>
      </c>
    </row>
    <row r="5" spans="1:3" x14ac:dyDescent="0.25">
      <c r="A5" s="8">
        <v>5</v>
      </c>
      <c r="B5" s="4" t="s">
        <v>9</v>
      </c>
      <c r="C5" s="9" t="s">
        <v>119</v>
      </c>
    </row>
    <row r="6" spans="1:3" x14ac:dyDescent="0.25">
      <c r="A6" s="8">
        <v>6</v>
      </c>
      <c r="B6" s="4" t="s">
        <v>10</v>
      </c>
      <c r="C6" s="18">
        <v>11223.788425814957</v>
      </c>
    </row>
    <row r="7" spans="1:3" x14ac:dyDescent="0.25">
      <c r="A7" s="8">
        <v>7</v>
      </c>
      <c r="B7" s="4" t="s">
        <v>11</v>
      </c>
      <c r="C7" s="12"/>
    </row>
    <row r="8" spans="1:3" x14ac:dyDescent="0.25">
      <c r="A8" s="8">
        <v>8</v>
      </c>
      <c r="B8" s="4" t="s">
        <v>107</v>
      </c>
      <c r="C8" s="9" t="s">
        <v>22</v>
      </c>
    </row>
    <row r="9" spans="1:3" x14ac:dyDescent="0.25">
      <c r="A9" s="8">
        <v>9</v>
      </c>
      <c r="B9" s="4" t="s">
        <v>12</v>
      </c>
      <c r="C9" s="19">
        <v>41821</v>
      </c>
    </row>
    <row r="10" spans="1:3" x14ac:dyDescent="0.25">
      <c r="A10" s="8">
        <v>10</v>
      </c>
      <c r="B10" s="4" t="s">
        <v>25</v>
      </c>
      <c r="C10" s="19">
        <v>41821</v>
      </c>
    </row>
    <row r="11" spans="1:3" x14ac:dyDescent="0.25">
      <c r="A11" s="8">
        <v>11</v>
      </c>
      <c r="B11" s="4" t="s">
        <v>26</v>
      </c>
      <c r="C11" s="9" t="s">
        <v>120</v>
      </c>
    </row>
    <row r="12" spans="1:3" x14ac:dyDescent="0.25">
      <c r="A12" s="8">
        <v>12</v>
      </c>
      <c r="B12" s="4" t="s">
        <v>15</v>
      </c>
      <c r="C12" s="9" t="s">
        <v>121</v>
      </c>
    </row>
    <row r="13" spans="1:3" x14ac:dyDescent="0.25">
      <c r="A13" s="8">
        <v>13</v>
      </c>
      <c r="B13" s="4" t="s">
        <v>13</v>
      </c>
      <c r="C13" s="9" t="s">
        <v>125</v>
      </c>
    </row>
    <row r="14" spans="1:3" x14ac:dyDescent="0.25">
      <c r="A14" s="8">
        <v>14</v>
      </c>
      <c r="B14" s="4" t="s">
        <v>14</v>
      </c>
      <c r="C14" s="9"/>
    </row>
    <row r="15" spans="1:3" x14ac:dyDescent="0.25">
      <c r="A15" s="8">
        <v>15</v>
      </c>
      <c r="B15" s="4" t="s">
        <v>16</v>
      </c>
      <c r="C15" s="9" t="s">
        <v>122</v>
      </c>
    </row>
    <row r="16" spans="1:3" ht="30" customHeight="1" x14ac:dyDescent="0.25">
      <c r="A16" s="8">
        <v>16</v>
      </c>
      <c r="B16" s="9" t="s">
        <v>18</v>
      </c>
      <c r="C16" s="9" t="s">
        <v>126</v>
      </c>
    </row>
    <row r="17" spans="1:3" x14ac:dyDescent="0.25">
      <c r="A17" s="8">
        <v>17</v>
      </c>
      <c r="B17" s="4" t="s">
        <v>17</v>
      </c>
      <c r="C17" s="9"/>
    </row>
  </sheetData>
  <dataValidations count="2">
    <dataValidation type="list" allowBlank="1" showInputMessage="1" showErrorMessage="1" sqref="C3">
      <formula1>InvestmentCategory</formula1>
    </dataValidation>
    <dataValidation type="list" allowBlank="1" showInputMessage="1" showErrorMessage="1" sqref="C8">
      <formula1>RegOrUnregSpace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9"/>
  <sheetViews>
    <sheetView zoomScaleNormal="100" workbookViewId="0">
      <selection activeCell="C16" sqref="C16"/>
    </sheetView>
  </sheetViews>
  <sheetFormatPr defaultColWidth="9.140625" defaultRowHeight="14.25" x14ac:dyDescent="0.2"/>
  <cols>
    <col min="1" max="1" width="9.140625" style="2"/>
    <col min="2" max="2" width="48" style="2" bestFit="1" customWidth="1"/>
    <col min="3" max="3" width="79.7109375" style="2" customWidth="1"/>
    <col min="4" max="16384" width="9.140625" style="2"/>
  </cols>
  <sheetData>
    <row r="1" spans="1:36" ht="18.75" customHeight="1" x14ac:dyDescent="0.25">
      <c r="A1" s="8">
        <v>1</v>
      </c>
      <c r="B1" s="4" t="s">
        <v>6</v>
      </c>
      <c r="C1" s="9">
        <v>1</v>
      </c>
      <c r="AJ1" s="10" t="s">
        <v>19</v>
      </c>
    </row>
    <row r="2" spans="1:36" ht="18.75" customHeight="1" x14ac:dyDescent="0.25">
      <c r="A2" s="8">
        <v>2</v>
      </c>
      <c r="B2" s="4" t="s">
        <v>7</v>
      </c>
      <c r="C2" s="9" t="str">
        <f>Overview!B3</f>
        <v>Harford Memorial Hospital</v>
      </c>
      <c r="AJ2" s="11" t="s">
        <v>20</v>
      </c>
    </row>
    <row r="3" spans="1:36" ht="15" x14ac:dyDescent="0.25">
      <c r="A3" s="8">
        <v>3</v>
      </c>
      <c r="B3" s="4" t="s">
        <v>27</v>
      </c>
      <c r="C3" s="4" t="s">
        <v>19</v>
      </c>
      <c r="AJ3" s="11" t="s">
        <v>21</v>
      </c>
    </row>
    <row r="4" spans="1:36" ht="101.25" x14ac:dyDescent="0.25">
      <c r="A4" s="8">
        <v>4</v>
      </c>
      <c r="B4" s="9" t="s">
        <v>8</v>
      </c>
      <c r="C4" s="9" t="s">
        <v>66</v>
      </c>
      <c r="AJ4" s="11" t="s">
        <v>22</v>
      </c>
    </row>
    <row r="5" spans="1:36" ht="29.25" x14ac:dyDescent="0.25">
      <c r="A5" s="8">
        <v>5</v>
      </c>
      <c r="B5" s="9" t="s">
        <v>9</v>
      </c>
      <c r="C5" s="9" t="s">
        <v>31</v>
      </c>
      <c r="AJ5" s="11" t="s">
        <v>23</v>
      </c>
    </row>
    <row r="6" spans="1:36" ht="15" x14ac:dyDescent="0.25">
      <c r="A6" s="8">
        <v>6</v>
      </c>
      <c r="B6" s="9" t="s">
        <v>10</v>
      </c>
      <c r="C6" s="12">
        <f>(253321+30691)*0.3</f>
        <v>85203.599999999991</v>
      </c>
      <c r="D6" s="2" t="s">
        <v>91</v>
      </c>
      <c r="AJ6" s="11" t="s">
        <v>24</v>
      </c>
    </row>
    <row r="7" spans="1:36" ht="29.25" x14ac:dyDescent="0.25">
      <c r="A7" s="8">
        <v>7</v>
      </c>
      <c r="B7" s="9" t="s">
        <v>11</v>
      </c>
      <c r="C7" s="12">
        <v>0</v>
      </c>
    </row>
    <row r="8" spans="1:36" ht="29.25" x14ac:dyDescent="0.25">
      <c r="A8" s="8">
        <v>8</v>
      </c>
      <c r="B8" s="9" t="s">
        <v>29</v>
      </c>
      <c r="C8" s="9" t="s">
        <v>23</v>
      </c>
    </row>
    <row r="9" spans="1:36" ht="15" x14ac:dyDescent="0.25">
      <c r="A9" s="8">
        <v>9</v>
      </c>
      <c r="B9" s="9" t="s">
        <v>12</v>
      </c>
      <c r="C9" s="16">
        <v>41834</v>
      </c>
    </row>
    <row r="10" spans="1:36" ht="15" x14ac:dyDescent="0.25">
      <c r="A10" s="8">
        <v>10</v>
      </c>
      <c r="B10" s="9" t="s">
        <v>25</v>
      </c>
      <c r="C10" s="16">
        <v>42019</v>
      </c>
    </row>
    <row r="11" spans="1:36" ht="29.25" x14ac:dyDescent="0.25">
      <c r="A11" s="8">
        <v>11</v>
      </c>
      <c r="B11" s="9" t="s">
        <v>26</v>
      </c>
      <c r="C11" s="9" t="s">
        <v>56</v>
      </c>
    </row>
    <row r="12" spans="1:36" ht="15" x14ac:dyDescent="0.25">
      <c r="A12" s="8">
        <v>12</v>
      </c>
      <c r="B12" s="9" t="s">
        <v>15</v>
      </c>
      <c r="C12" s="9">
        <f>6.2*0.3</f>
        <v>1.8599999999999999</v>
      </c>
    </row>
    <row r="13" spans="1:36" ht="29.25" x14ac:dyDescent="0.25">
      <c r="A13" s="8">
        <v>13</v>
      </c>
      <c r="B13" s="9" t="s">
        <v>13</v>
      </c>
      <c r="C13" s="9" t="s">
        <v>57</v>
      </c>
    </row>
    <row r="14" spans="1:36" ht="29.25" x14ac:dyDescent="0.25">
      <c r="A14" s="8">
        <v>14</v>
      </c>
      <c r="B14" s="9" t="s">
        <v>14</v>
      </c>
      <c r="C14" s="9" t="s">
        <v>58</v>
      </c>
    </row>
    <row r="15" spans="1:36" ht="15" x14ac:dyDescent="0.25">
      <c r="A15" s="8">
        <v>15</v>
      </c>
      <c r="B15" s="9" t="s">
        <v>16</v>
      </c>
      <c r="C15" s="9" t="s">
        <v>33</v>
      </c>
    </row>
    <row r="16" spans="1:36" ht="43.5" x14ac:dyDescent="0.25">
      <c r="A16" s="8">
        <v>16</v>
      </c>
      <c r="B16" s="9" t="s">
        <v>18</v>
      </c>
      <c r="C16" s="9" t="s">
        <v>97</v>
      </c>
    </row>
    <row r="17" spans="1:3" ht="57.75" x14ac:dyDescent="0.25">
      <c r="A17" s="8">
        <v>17</v>
      </c>
      <c r="B17" s="9" t="s">
        <v>17</v>
      </c>
      <c r="C17" s="9" t="s">
        <v>96</v>
      </c>
    </row>
    <row r="19" spans="1:3" x14ac:dyDescent="0.2">
      <c r="B19" s="15" t="s">
        <v>91</v>
      </c>
      <c r="C19" s="2" t="s">
        <v>95</v>
      </c>
    </row>
  </sheetData>
  <dataValidations count="2">
    <dataValidation type="list" allowBlank="1" showInputMessage="1" showErrorMessage="1" sqref="C3">
      <formula1>InvestmentCategory</formula1>
    </dataValidation>
    <dataValidation type="list" allowBlank="1" showInputMessage="1" showErrorMessage="1" sqref="C8">
      <formula1>RegOrUnregSpace</formula1>
    </dataValidation>
  </dataValidations>
  <pageMargins left="0.7" right="0.7" top="0.75" bottom="0.75" header="0.3" footer="0.3"/>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7"/>
  <sheetViews>
    <sheetView zoomScaleNormal="100" workbookViewId="0">
      <selection activeCell="C13" sqref="C13"/>
    </sheetView>
  </sheetViews>
  <sheetFormatPr defaultColWidth="9.140625" defaultRowHeight="14.25" x14ac:dyDescent="0.2"/>
  <cols>
    <col min="1" max="1" width="9.140625" style="2"/>
    <col min="2" max="2" width="48" style="2" bestFit="1" customWidth="1"/>
    <col min="3" max="3" width="79.7109375" style="2" customWidth="1"/>
    <col min="4" max="16384" width="9.140625" style="2"/>
  </cols>
  <sheetData>
    <row r="1" spans="1:36" ht="18.75" customHeight="1" x14ac:dyDescent="0.25">
      <c r="A1" s="8">
        <v>1</v>
      </c>
      <c r="B1" s="4" t="s">
        <v>6</v>
      </c>
      <c r="C1" s="9">
        <v>2</v>
      </c>
      <c r="AJ1" s="10" t="s">
        <v>19</v>
      </c>
    </row>
    <row r="2" spans="1:36" ht="18.75" customHeight="1" x14ac:dyDescent="0.25">
      <c r="A2" s="8">
        <v>2</v>
      </c>
      <c r="B2" s="4" t="s">
        <v>7</v>
      </c>
      <c r="C2" s="9" t="str">
        <f>Overview!B3</f>
        <v>Harford Memorial Hospital</v>
      </c>
      <c r="AJ2" s="11" t="s">
        <v>20</v>
      </c>
    </row>
    <row r="3" spans="1:36" ht="15" x14ac:dyDescent="0.25">
      <c r="A3" s="8">
        <v>3</v>
      </c>
      <c r="B3" s="4" t="s">
        <v>27</v>
      </c>
      <c r="C3" s="4" t="s">
        <v>19</v>
      </c>
      <c r="AJ3" s="11" t="s">
        <v>21</v>
      </c>
    </row>
    <row r="4" spans="1:36" ht="72" x14ac:dyDescent="0.25">
      <c r="A4" s="8">
        <v>4</v>
      </c>
      <c r="B4" s="9" t="s">
        <v>8</v>
      </c>
      <c r="C4" s="9" t="s">
        <v>84</v>
      </c>
      <c r="AJ4" s="11" t="s">
        <v>22</v>
      </c>
    </row>
    <row r="5" spans="1:36" ht="15" x14ac:dyDescent="0.25">
      <c r="A5" s="8">
        <v>5</v>
      </c>
      <c r="B5" s="9" t="s">
        <v>9</v>
      </c>
      <c r="C5" s="9" t="s">
        <v>34</v>
      </c>
      <c r="AJ5" s="11" t="s">
        <v>23</v>
      </c>
    </row>
    <row r="6" spans="1:36" ht="15" x14ac:dyDescent="0.25">
      <c r="A6" s="8">
        <v>6</v>
      </c>
      <c r="B6" s="9" t="s">
        <v>10</v>
      </c>
      <c r="C6" s="12">
        <f>(585188+30763)*0.3</f>
        <v>184785.3</v>
      </c>
      <c r="AJ6" s="11" t="s">
        <v>24</v>
      </c>
    </row>
    <row r="7" spans="1:36" ht="29.25" x14ac:dyDescent="0.25">
      <c r="A7" s="8">
        <v>7</v>
      </c>
      <c r="B7" s="9" t="s">
        <v>11</v>
      </c>
      <c r="C7" s="12">
        <v>0</v>
      </c>
    </row>
    <row r="8" spans="1:36" ht="29.25" x14ac:dyDescent="0.25">
      <c r="A8" s="8">
        <v>8</v>
      </c>
      <c r="B8" s="9" t="s">
        <v>29</v>
      </c>
      <c r="C8" s="9" t="s">
        <v>24</v>
      </c>
    </row>
    <row r="9" spans="1:36" ht="15" x14ac:dyDescent="0.25">
      <c r="A9" s="8">
        <v>9</v>
      </c>
      <c r="B9" s="9" t="s">
        <v>12</v>
      </c>
      <c r="C9" s="16">
        <v>40982</v>
      </c>
    </row>
    <row r="10" spans="1:36" ht="15" x14ac:dyDescent="0.25">
      <c r="A10" s="8">
        <v>10</v>
      </c>
      <c r="B10" s="9" t="s">
        <v>25</v>
      </c>
      <c r="C10" s="16">
        <v>41074</v>
      </c>
    </row>
    <row r="11" spans="1:36" ht="29.25" x14ac:dyDescent="0.25">
      <c r="A11" s="8">
        <v>11</v>
      </c>
      <c r="B11" s="9" t="s">
        <v>26</v>
      </c>
      <c r="C11" s="9" t="s">
        <v>35</v>
      </c>
    </row>
    <row r="12" spans="1:36" ht="15" x14ac:dyDescent="0.25">
      <c r="A12" s="8">
        <v>12</v>
      </c>
      <c r="B12" s="9" t="s">
        <v>15</v>
      </c>
      <c r="C12" s="9">
        <f>2*0.3</f>
        <v>0.6</v>
      </c>
    </row>
    <row r="13" spans="1:36" ht="15" x14ac:dyDescent="0.25">
      <c r="A13" s="8">
        <v>13</v>
      </c>
      <c r="B13" s="9" t="s">
        <v>13</v>
      </c>
      <c r="C13" s="9"/>
    </row>
    <row r="14" spans="1:36" ht="29.25" x14ac:dyDescent="0.25">
      <c r="A14" s="8">
        <v>14</v>
      </c>
      <c r="B14" s="9" t="s">
        <v>14</v>
      </c>
      <c r="C14" s="9" t="s">
        <v>63</v>
      </c>
    </row>
    <row r="15" spans="1:36" ht="15" x14ac:dyDescent="0.25">
      <c r="A15" s="8">
        <v>15</v>
      </c>
      <c r="B15" s="9" t="s">
        <v>16</v>
      </c>
      <c r="C15" s="9" t="s">
        <v>59</v>
      </c>
    </row>
    <row r="16" spans="1:36" ht="43.5" x14ac:dyDescent="0.25">
      <c r="A16" s="8">
        <v>16</v>
      </c>
      <c r="B16" s="9" t="s">
        <v>18</v>
      </c>
      <c r="C16" s="9" t="s">
        <v>60</v>
      </c>
    </row>
    <row r="17" spans="1:3" ht="15" x14ac:dyDescent="0.25">
      <c r="A17" s="8">
        <v>17</v>
      </c>
      <c r="B17" s="9" t="s">
        <v>17</v>
      </c>
      <c r="C17" s="9"/>
    </row>
  </sheetData>
  <dataValidations count="2">
    <dataValidation type="list" allowBlank="1" showInputMessage="1" showErrorMessage="1" sqref="C8">
      <formula1>RegOrUnregSpace</formula1>
    </dataValidation>
    <dataValidation type="list" allowBlank="1" showInputMessage="1" showErrorMessage="1" sqref="C3">
      <formula1>InvestmentCategory</formula1>
    </dataValidation>
  </dataValidations>
  <pageMargins left="0.7" right="0.7" top="0.75" bottom="0.75" header="0.3" footer="0.3"/>
  <pageSetup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7"/>
  <sheetViews>
    <sheetView zoomScaleNormal="100" workbookViewId="0">
      <selection activeCell="C14" sqref="C14"/>
    </sheetView>
  </sheetViews>
  <sheetFormatPr defaultColWidth="9.140625" defaultRowHeight="14.25" x14ac:dyDescent="0.2"/>
  <cols>
    <col min="1" max="1" width="9.140625" style="2"/>
    <col min="2" max="2" width="48" style="2" bestFit="1" customWidth="1"/>
    <col min="3" max="3" width="79.7109375" style="2" customWidth="1"/>
    <col min="4" max="16384" width="9.140625" style="2"/>
  </cols>
  <sheetData>
    <row r="1" spans="1:36" ht="18.75" customHeight="1" x14ac:dyDescent="0.25">
      <c r="A1" s="8">
        <v>1</v>
      </c>
      <c r="B1" s="4" t="s">
        <v>6</v>
      </c>
      <c r="C1" s="9">
        <v>3</v>
      </c>
      <c r="AJ1" s="10" t="s">
        <v>19</v>
      </c>
    </row>
    <row r="2" spans="1:36" ht="18.75" customHeight="1" x14ac:dyDescent="0.25">
      <c r="A2" s="8">
        <v>2</v>
      </c>
      <c r="B2" s="4" t="s">
        <v>7</v>
      </c>
      <c r="C2" s="9" t="str">
        <f>Overview!B3</f>
        <v>Harford Memorial Hospital</v>
      </c>
      <c r="AJ2" s="11" t="s">
        <v>20</v>
      </c>
    </row>
    <row r="3" spans="1:36" ht="15" x14ac:dyDescent="0.25">
      <c r="A3" s="8">
        <v>3</v>
      </c>
      <c r="B3" s="4" t="s">
        <v>27</v>
      </c>
      <c r="C3" s="4" t="s">
        <v>19</v>
      </c>
      <c r="AJ3" s="11" t="s">
        <v>21</v>
      </c>
    </row>
    <row r="4" spans="1:36" ht="72" x14ac:dyDescent="0.25">
      <c r="A4" s="8">
        <v>4</v>
      </c>
      <c r="B4" s="9" t="s">
        <v>8</v>
      </c>
      <c r="C4" s="9" t="s">
        <v>67</v>
      </c>
      <c r="AJ4" s="11" t="s">
        <v>22</v>
      </c>
    </row>
    <row r="5" spans="1:36" ht="15" x14ac:dyDescent="0.25">
      <c r="A5" s="8">
        <v>5</v>
      </c>
      <c r="B5" s="9" t="s">
        <v>9</v>
      </c>
      <c r="C5" s="9" t="s">
        <v>36</v>
      </c>
      <c r="AJ5" s="11" t="s">
        <v>23</v>
      </c>
    </row>
    <row r="6" spans="1:36" ht="15" x14ac:dyDescent="0.25">
      <c r="A6" s="8">
        <v>6</v>
      </c>
      <c r="B6" s="9" t="s">
        <v>10</v>
      </c>
      <c r="C6" s="12">
        <f>+(398449+323876)*1.22*0.3</f>
        <v>264370.95</v>
      </c>
      <c r="AJ6" s="11" t="s">
        <v>24</v>
      </c>
    </row>
    <row r="7" spans="1:36" ht="29.25" x14ac:dyDescent="0.25">
      <c r="A7" s="8">
        <v>7</v>
      </c>
      <c r="B7" s="9" t="s">
        <v>11</v>
      </c>
      <c r="C7" s="12"/>
    </row>
    <row r="8" spans="1:36" ht="29.25" x14ac:dyDescent="0.25">
      <c r="A8" s="8">
        <v>8</v>
      </c>
      <c r="B8" s="9" t="s">
        <v>29</v>
      </c>
      <c r="C8" s="9" t="s">
        <v>22</v>
      </c>
    </row>
    <row r="9" spans="1:36" ht="15" x14ac:dyDescent="0.25">
      <c r="A9" s="8">
        <v>9</v>
      </c>
      <c r="B9" s="9" t="s">
        <v>12</v>
      </c>
      <c r="C9" s="16">
        <v>40980</v>
      </c>
    </row>
    <row r="10" spans="1:36" ht="15" x14ac:dyDescent="0.25">
      <c r="A10" s="8">
        <v>10</v>
      </c>
      <c r="B10" s="9" t="s">
        <v>25</v>
      </c>
      <c r="C10" s="16">
        <v>41073</v>
      </c>
    </row>
    <row r="11" spans="1:36" ht="15" x14ac:dyDescent="0.25">
      <c r="A11" s="8">
        <v>11</v>
      </c>
      <c r="B11" s="9" t="s">
        <v>26</v>
      </c>
      <c r="C11" s="9" t="s">
        <v>37</v>
      </c>
    </row>
    <row r="12" spans="1:36" ht="15" x14ac:dyDescent="0.25">
      <c r="A12" s="8">
        <v>12</v>
      </c>
      <c r="B12" s="9" t="s">
        <v>15</v>
      </c>
      <c r="C12" s="9">
        <f>9.5*0.3</f>
        <v>2.85</v>
      </c>
    </row>
    <row r="13" spans="1:36" ht="15" x14ac:dyDescent="0.25">
      <c r="A13" s="8">
        <v>13</v>
      </c>
      <c r="B13" s="9" t="s">
        <v>13</v>
      </c>
      <c r="C13" s="9" t="s">
        <v>62</v>
      </c>
    </row>
    <row r="14" spans="1:36" ht="43.5" x14ac:dyDescent="0.25">
      <c r="A14" s="8">
        <v>14</v>
      </c>
      <c r="B14" s="9" t="s">
        <v>14</v>
      </c>
      <c r="C14" s="9" t="s">
        <v>98</v>
      </c>
    </row>
    <row r="15" spans="1:36" ht="29.25" x14ac:dyDescent="0.25">
      <c r="A15" s="8">
        <v>15</v>
      </c>
      <c r="B15" s="9" t="s">
        <v>16</v>
      </c>
      <c r="C15" s="9" t="s">
        <v>61</v>
      </c>
    </row>
    <row r="16" spans="1:36" ht="43.5" x14ac:dyDescent="0.25">
      <c r="A16" s="8">
        <v>16</v>
      </c>
      <c r="B16" s="9" t="s">
        <v>18</v>
      </c>
      <c r="C16" s="9" t="s">
        <v>69</v>
      </c>
    </row>
    <row r="17" spans="1:3" ht="15" x14ac:dyDescent="0.25">
      <c r="A17" s="8">
        <v>17</v>
      </c>
      <c r="B17" s="9" t="s">
        <v>17</v>
      </c>
      <c r="C17" s="9"/>
    </row>
  </sheetData>
  <dataValidations count="2">
    <dataValidation type="list" allowBlank="1" showInputMessage="1" showErrorMessage="1" sqref="C3">
      <formula1>InvestmentCategory</formula1>
    </dataValidation>
    <dataValidation type="list" allowBlank="1" showInputMessage="1" showErrorMessage="1" sqref="C8">
      <formula1>RegOrUnregSpace</formula1>
    </dataValidation>
  </dataValidations>
  <pageMargins left="0.7" right="0.7" top="0.75" bottom="0.75" header="0.3" footer="0.3"/>
  <pageSetup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7"/>
  <sheetViews>
    <sheetView zoomScaleNormal="100" workbookViewId="0">
      <selection activeCell="E4" sqref="E4"/>
    </sheetView>
  </sheetViews>
  <sheetFormatPr defaultColWidth="9.140625" defaultRowHeight="14.25" x14ac:dyDescent="0.2"/>
  <cols>
    <col min="1" max="1" width="9.140625" style="2"/>
    <col min="2" max="2" width="48" style="2" bestFit="1" customWidth="1"/>
    <col min="3" max="3" width="79.7109375" style="2" customWidth="1"/>
    <col min="4" max="16384" width="9.140625" style="2"/>
  </cols>
  <sheetData>
    <row r="1" spans="1:36" ht="18.75" customHeight="1" x14ac:dyDescent="0.25">
      <c r="A1" s="8">
        <v>1</v>
      </c>
      <c r="B1" s="4" t="s">
        <v>6</v>
      </c>
      <c r="C1" s="9">
        <v>4</v>
      </c>
      <c r="AJ1" s="10" t="s">
        <v>19</v>
      </c>
    </row>
    <row r="2" spans="1:36" ht="18.75" customHeight="1" x14ac:dyDescent="0.25">
      <c r="A2" s="8">
        <v>2</v>
      </c>
      <c r="B2" s="4" t="s">
        <v>7</v>
      </c>
      <c r="C2" s="9" t="str">
        <f>Overview!B3</f>
        <v>Harford Memorial Hospital</v>
      </c>
      <c r="AJ2" s="11" t="s">
        <v>20</v>
      </c>
    </row>
    <row r="3" spans="1:36" ht="15" x14ac:dyDescent="0.25">
      <c r="A3" s="8">
        <v>3</v>
      </c>
      <c r="B3" s="4" t="s">
        <v>27</v>
      </c>
      <c r="C3" s="4" t="s">
        <v>19</v>
      </c>
      <c r="AJ3" s="11" t="s">
        <v>21</v>
      </c>
    </row>
    <row r="4" spans="1:36" ht="72" x14ac:dyDescent="0.25">
      <c r="A4" s="8">
        <v>4</v>
      </c>
      <c r="B4" s="9" t="s">
        <v>8</v>
      </c>
      <c r="C4" s="9" t="s">
        <v>99</v>
      </c>
      <c r="AJ4" s="11" t="s">
        <v>22</v>
      </c>
    </row>
    <row r="5" spans="1:36" ht="15" x14ac:dyDescent="0.25">
      <c r="A5" s="8">
        <v>5</v>
      </c>
      <c r="B5" s="9" t="s">
        <v>9</v>
      </c>
      <c r="C5" s="9" t="s">
        <v>38</v>
      </c>
      <c r="AJ5" s="11" t="s">
        <v>23</v>
      </c>
    </row>
    <row r="6" spans="1:36" ht="15" x14ac:dyDescent="0.25">
      <c r="A6" s="8">
        <v>6</v>
      </c>
      <c r="B6" s="9" t="s">
        <v>10</v>
      </c>
      <c r="C6" s="17" t="s">
        <v>92</v>
      </c>
      <c r="AJ6" s="11" t="s">
        <v>24</v>
      </c>
    </row>
    <row r="7" spans="1:36" ht="29.25" x14ac:dyDescent="0.25">
      <c r="A7" s="8">
        <v>7</v>
      </c>
      <c r="B7" s="9" t="s">
        <v>11</v>
      </c>
      <c r="C7" s="12">
        <v>0</v>
      </c>
    </row>
    <row r="8" spans="1:36" ht="29.25" x14ac:dyDescent="0.25">
      <c r="A8" s="8">
        <v>8</v>
      </c>
      <c r="B8" s="9" t="s">
        <v>29</v>
      </c>
      <c r="C8" s="9" t="s">
        <v>22</v>
      </c>
    </row>
    <row r="9" spans="1:36" ht="15" x14ac:dyDescent="0.25">
      <c r="A9" s="8">
        <v>9</v>
      </c>
      <c r="B9" s="9" t="s">
        <v>12</v>
      </c>
      <c r="C9" s="16">
        <v>41896</v>
      </c>
    </row>
    <row r="10" spans="1:36" ht="15" x14ac:dyDescent="0.25">
      <c r="A10" s="8">
        <v>10</v>
      </c>
      <c r="B10" s="9" t="s">
        <v>25</v>
      </c>
      <c r="C10" s="16">
        <v>42199</v>
      </c>
    </row>
    <row r="11" spans="1:36" ht="15" x14ac:dyDescent="0.25">
      <c r="A11" s="8">
        <v>11</v>
      </c>
      <c r="B11" s="9" t="s">
        <v>26</v>
      </c>
      <c r="C11" s="9" t="s">
        <v>39</v>
      </c>
    </row>
    <row r="12" spans="1:36" ht="15" x14ac:dyDescent="0.25">
      <c r="A12" s="8">
        <v>12</v>
      </c>
      <c r="B12" s="9" t="s">
        <v>15</v>
      </c>
      <c r="C12" s="9"/>
    </row>
    <row r="13" spans="1:36" ht="15" x14ac:dyDescent="0.25">
      <c r="A13" s="8">
        <v>13</v>
      </c>
      <c r="B13" s="9" t="s">
        <v>13</v>
      </c>
      <c r="C13" s="9" t="s">
        <v>62</v>
      </c>
    </row>
    <row r="14" spans="1:36" ht="29.25" x14ac:dyDescent="0.25">
      <c r="A14" s="8">
        <v>14</v>
      </c>
      <c r="B14" s="9" t="s">
        <v>14</v>
      </c>
      <c r="C14" s="9" t="s">
        <v>62</v>
      </c>
    </row>
    <row r="15" spans="1:36" ht="15" x14ac:dyDescent="0.25">
      <c r="A15" s="8">
        <v>15</v>
      </c>
      <c r="B15" s="9" t="s">
        <v>16</v>
      </c>
      <c r="C15" s="9" t="s">
        <v>64</v>
      </c>
    </row>
    <row r="16" spans="1:36" ht="43.5" x14ac:dyDescent="0.25">
      <c r="A16" s="8">
        <v>16</v>
      </c>
      <c r="B16" s="9" t="s">
        <v>18</v>
      </c>
      <c r="C16" s="9" t="s">
        <v>68</v>
      </c>
    </row>
    <row r="17" spans="1:3" ht="57.75" x14ac:dyDescent="0.25">
      <c r="A17" s="8">
        <v>17</v>
      </c>
      <c r="B17" s="9" t="s">
        <v>17</v>
      </c>
      <c r="C17" s="9" t="s">
        <v>65</v>
      </c>
    </row>
  </sheetData>
  <dataValidations count="2">
    <dataValidation type="list" allowBlank="1" showInputMessage="1" showErrorMessage="1" sqref="C8">
      <formula1>RegOrUnregSpace</formula1>
    </dataValidation>
    <dataValidation type="list" allowBlank="1" showInputMessage="1" showErrorMessage="1" sqref="C3">
      <formula1>InvestmentCategory</formula1>
    </dataValidation>
  </dataValidations>
  <pageMargins left="0.7" right="0.7" top="0.75" bottom="0.75" header="0.3" footer="0.3"/>
  <pageSetup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9"/>
  <sheetViews>
    <sheetView zoomScaleNormal="100" workbookViewId="0">
      <selection activeCell="C15" sqref="C15"/>
    </sheetView>
  </sheetViews>
  <sheetFormatPr defaultColWidth="9.140625" defaultRowHeight="14.25" x14ac:dyDescent="0.2"/>
  <cols>
    <col min="1" max="1" width="9.140625" style="2"/>
    <col min="2" max="2" width="48" style="2" bestFit="1" customWidth="1"/>
    <col min="3" max="3" width="79.7109375" style="2" customWidth="1"/>
    <col min="4" max="16384" width="9.140625" style="2"/>
  </cols>
  <sheetData>
    <row r="1" spans="1:36" ht="18.75" customHeight="1" x14ac:dyDescent="0.25">
      <c r="A1" s="8">
        <v>1</v>
      </c>
      <c r="B1" s="4" t="s">
        <v>6</v>
      </c>
      <c r="C1" s="9">
        <v>5</v>
      </c>
      <c r="AJ1" s="10" t="s">
        <v>19</v>
      </c>
    </row>
    <row r="2" spans="1:36" ht="18.75" customHeight="1" x14ac:dyDescent="0.25">
      <c r="A2" s="8">
        <v>2</v>
      </c>
      <c r="B2" s="4" t="s">
        <v>7</v>
      </c>
      <c r="C2" s="9" t="str">
        <f>Overview!B3</f>
        <v>Harford Memorial Hospital</v>
      </c>
      <c r="AJ2" s="11" t="s">
        <v>20</v>
      </c>
    </row>
    <row r="3" spans="1:36" ht="15" x14ac:dyDescent="0.25">
      <c r="A3" s="8">
        <v>3</v>
      </c>
      <c r="B3" s="4" t="s">
        <v>27</v>
      </c>
      <c r="C3" s="4" t="s">
        <v>20</v>
      </c>
      <c r="AJ3" s="11" t="s">
        <v>21</v>
      </c>
    </row>
    <row r="4" spans="1:36" ht="72" x14ac:dyDescent="0.25">
      <c r="A4" s="8">
        <v>4</v>
      </c>
      <c r="B4" s="9" t="s">
        <v>8</v>
      </c>
      <c r="C4" s="9" t="s">
        <v>70</v>
      </c>
      <c r="AJ4" s="11" t="s">
        <v>22</v>
      </c>
    </row>
    <row r="5" spans="1:36" ht="15" x14ac:dyDescent="0.25">
      <c r="A5" s="8">
        <v>5</v>
      </c>
      <c r="B5" s="9" t="s">
        <v>9</v>
      </c>
      <c r="C5" s="9" t="s">
        <v>40</v>
      </c>
      <c r="AJ5" s="11" t="s">
        <v>23</v>
      </c>
    </row>
    <row r="6" spans="1:36" ht="15" x14ac:dyDescent="0.25">
      <c r="A6" s="8">
        <v>6</v>
      </c>
      <c r="B6" s="9" t="s">
        <v>10</v>
      </c>
      <c r="C6" s="12">
        <v>0</v>
      </c>
      <c r="AJ6" s="11" t="s">
        <v>24</v>
      </c>
    </row>
    <row r="7" spans="1:36" ht="29.25" x14ac:dyDescent="0.25">
      <c r="A7" s="8">
        <v>7</v>
      </c>
      <c r="B7" s="9" t="s">
        <v>11</v>
      </c>
      <c r="C7" s="12">
        <v>0</v>
      </c>
    </row>
    <row r="8" spans="1:36" ht="29.25" x14ac:dyDescent="0.25">
      <c r="A8" s="8">
        <v>8</v>
      </c>
      <c r="B8" s="9" t="s">
        <v>29</v>
      </c>
      <c r="C8" s="9" t="s">
        <v>24</v>
      </c>
    </row>
    <row r="9" spans="1:36" ht="15" x14ac:dyDescent="0.25">
      <c r="A9" s="8">
        <v>9</v>
      </c>
      <c r="B9" s="9" t="s">
        <v>12</v>
      </c>
      <c r="C9" s="16">
        <v>41743</v>
      </c>
    </row>
    <row r="10" spans="1:36" ht="15" x14ac:dyDescent="0.25">
      <c r="A10" s="8">
        <v>10</v>
      </c>
      <c r="B10" s="9" t="s">
        <v>25</v>
      </c>
      <c r="C10" s="16">
        <v>41926</v>
      </c>
    </row>
    <row r="11" spans="1:36" ht="15" x14ac:dyDescent="0.25">
      <c r="A11" s="8">
        <v>11</v>
      </c>
      <c r="B11" s="9" t="s">
        <v>26</v>
      </c>
      <c r="C11" s="9" t="s">
        <v>41</v>
      </c>
    </row>
    <row r="12" spans="1:36" ht="15" x14ac:dyDescent="0.25">
      <c r="A12" s="8">
        <v>12</v>
      </c>
      <c r="B12" s="9" t="s">
        <v>15</v>
      </c>
      <c r="C12" s="9"/>
    </row>
    <row r="13" spans="1:36" ht="15" x14ac:dyDescent="0.25">
      <c r="A13" s="8">
        <v>13</v>
      </c>
      <c r="B13" s="9" t="s">
        <v>13</v>
      </c>
      <c r="C13" s="9" t="s">
        <v>62</v>
      </c>
    </row>
    <row r="14" spans="1:36" ht="29.25" x14ac:dyDescent="0.25">
      <c r="A14" s="8">
        <v>14</v>
      </c>
      <c r="B14" s="9" t="s">
        <v>14</v>
      </c>
      <c r="C14" s="9" t="s">
        <v>62</v>
      </c>
    </row>
    <row r="15" spans="1:36" ht="29.25" x14ac:dyDescent="0.25">
      <c r="A15" s="8">
        <v>15</v>
      </c>
      <c r="B15" s="9" t="s">
        <v>16</v>
      </c>
      <c r="C15" s="9" t="s">
        <v>100</v>
      </c>
    </row>
    <row r="16" spans="1:36" ht="43.5" x14ac:dyDescent="0.25">
      <c r="A16" s="8">
        <v>16</v>
      </c>
      <c r="B16" s="9" t="s">
        <v>18</v>
      </c>
      <c r="C16" s="9" t="s">
        <v>85</v>
      </c>
    </row>
    <row r="17" spans="1:3" ht="15" x14ac:dyDescent="0.25">
      <c r="A17" s="8">
        <v>17</v>
      </c>
      <c r="B17" s="9" t="s">
        <v>17</v>
      </c>
      <c r="C17" s="9"/>
    </row>
    <row r="19" spans="1:3" x14ac:dyDescent="0.2">
      <c r="B19" s="15"/>
    </row>
  </sheetData>
  <dataValidations count="2">
    <dataValidation type="list" allowBlank="1" showInputMessage="1" showErrorMessage="1" sqref="C3">
      <formula1>InvestmentCategory</formula1>
    </dataValidation>
    <dataValidation type="list" allowBlank="1" showInputMessage="1" showErrorMessage="1" sqref="C8">
      <formula1>RegOrUnregSpace</formula1>
    </dataValidation>
  </dataValidations>
  <pageMargins left="0.7" right="0.7" top="0.75" bottom="0.75" header="0.3" footer="0.3"/>
  <pageSetup scale="8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9"/>
  <sheetViews>
    <sheetView zoomScaleNormal="100" workbookViewId="0">
      <selection activeCell="C4" sqref="C4"/>
    </sheetView>
  </sheetViews>
  <sheetFormatPr defaultColWidth="9.140625" defaultRowHeight="14.25" x14ac:dyDescent="0.2"/>
  <cols>
    <col min="1" max="1" width="9.140625" style="2"/>
    <col min="2" max="2" width="48" style="2" bestFit="1" customWidth="1"/>
    <col min="3" max="3" width="79.7109375" style="2" customWidth="1"/>
    <col min="4" max="16384" width="9.140625" style="2"/>
  </cols>
  <sheetData>
    <row r="1" spans="1:36" ht="18.75" customHeight="1" x14ac:dyDescent="0.25">
      <c r="A1" s="8">
        <v>1</v>
      </c>
      <c r="B1" s="4" t="s">
        <v>6</v>
      </c>
      <c r="C1" s="9">
        <v>6</v>
      </c>
      <c r="AJ1" s="10" t="s">
        <v>19</v>
      </c>
    </row>
    <row r="2" spans="1:36" ht="18.75" customHeight="1" x14ac:dyDescent="0.25">
      <c r="A2" s="8">
        <v>2</v>
      </c>
      <c r="B2" s="4" t="s">
        <v>7</v>
      </c>
      <c r="C2" s="9" t="str">
        <f>Overview!B3</f>
        <v>Harford Memorial Hospital</v>
      </c>
      <c r="AJ2" s="11" t="s">
        <v>20</v>
      </c>
    </row>
    <row r="3" spans="1:36" ht="15" x14ac:dyDescent="0.25">
      <c r="A3" s="8">
        <v>3</v>
      </c>
      <c r="B3" s="4" t="s">
        <v>27</v>
      </c>
      <c r="C3" s="4" t="s">
        <v>20</v>
      </c>
      <c r="AJ3" s="11" t="s">
        <v>21</v>
      </c>
    </row>
    <row r="4" spans="1:36" ht="72" x14ac:dyDescent="0.25">
      <c r="A4" s="8">
        <v>4</v>
      </c>
      <c r="B4" s="9" t="s">
        <v>8</v>
      </c>
      <c r="C4" s="9" t="s">
        <v>101</v>
      </c>
      <c r="AJ4" s="11" t="s">
        <v>22</v>
      </c>
    </row>
    <row r="5" spans="1:36" ht="15" x14ac:dyDescent="0.25">
      <c r="A5" s="8">
        <v>5</v>
      </c>
      <c r="B5" s="9" t="s">
        <v>9</v>
      </c>
      <c r="C5" s="9" t="s">
        <v>71</v>
      </c>
      <c r="AJ5" s="11" t="s">
        <v>23</v>
      </c>
    </row>
    <row r="6" spans="1:36" ht="15" x14ac:dyDescent="0.25">
      <c r="A6" s="8">
        <v>6</v>
      </c>
      <c r="B6" s="9" t="s">
        <v>10</v>
      </c>
      <c r="C6" s="12">
        <v>873350</v>
      </c>
      <c r="AJ6" s="11" t="s">
        <v>24</v>
      </c>
    </row>
    <row r="7" spans="1:36" ht="29.25" x14ac:dyDescent="0.25">
      <c r="A7" s="8">
        <v>7</v>
      </c>
      <c r="B7" s="9" t="s">
        <v>11</v>
      </c>
      <c r="C7" s="12">
        <v>0</v>
      </c>
    </row>
    <row r="8" spans="1:36" ht="29.25" x14ac:dyDescent="0.25">
      <c r="A8" s="8">
        <v>8</v>
      </c>
      <c r="B8" s="9" t="s">
        <v>29</v>
      </c>
      <c r="C8" s="9" t="s">
        <v>23</v>
      </c>
    </row>
    <row r="9" spans="1:36" ht="15" x14ac:dyDescent="0.25">
      <c r="A9" s="8">
        <v>9</v>
      </c>
      <c r="B9" s="9" t="s">
        <v>12</v>
      </c>
      <c r="C9" s="16">
        <v>41591</v>
      </c>
    </row>
    <row r="10" spans="1:36" ht="15" x14ac:dyDescent="0.25">
      <c r="A10" s="8">
        <v>10</v>
      </c>
      <c r="B10" s="9" t="s">
        <v>25</v>
      </c>
      <c r="C10" s="16">
        <v>41981</v>
      </c>
    </row>
    <row r="11" spans="1:36" ht="15" x14ac:dyDescent="0.25">
      <c r="A11" s="8">
        <v>11</v>
      </c>
      <c r="B11" s="9" t="s">
        <v>26</v>
      </c>
      <c r="C11" s="9" t="s">
        <v>72</v>
      </c>
    </row>
    <row r="12" spans="1:36" ht="15" x14ac:dyDescent="0.25">
      <c r="A12" s="8">
        <v>12</v>
      </c>
      <c r="B12" s="9" t="s">
        <v>15</v>
      </c>
      <c r="C12" s="9"/>
    </row>
    <row r="13" spans="1:36" ht="15" x14ac:dyDescent="0.25">
      <c r="A13" s="8">
        <v>13</v>
      </c>
      <c r="B13" s="9" t="s">
        <v>13</v>
      </c>
      <c r="C13" s="9"/>
    </row>
    <row r="14" spans="1:36" ht="29.25" x14ac:dyDescent="0.25">
      <c r="A14" s="8">
        <v>14</v>
      </c>
      <c r="B14" s="9" t="s">
        <v>14</v>
      </c>
      <c r="C14" s="9" t="s">
        <v>73</v>
      </c>
    </row>
    <row r="15" spans="1:36" ht="15" x14ac:dyDescent="0.25">
      <c r="A15" s="8">
        <v>15</v>
      </c>
      <c r="B15" s="9" t="s">
        <v>16</v>
      </c>
      <c r="C15" s="9" t="s">
        <v>74</v>
      </c>
    </row>
    <row r="16" spans="1:36" ht="43.5" x14ac:dyDescent="0.25">
      <c r="A16" s="8">
        <v>16</v>
      </c>
      <c r="B16" s="9" t="s">
        <v>18</v>
      </c>
      <c r="C16" s="9"/>
    </row>
    <row r="17" spans="1:3" ht="15" x14ac:dyDescent="0.25">
      <c r="A17" s="8">
        <v>17</v>
      </c>
      <c r="B17" s="9" t="s">
        <v>17</v>
      </c>
      <c r="C17" s="9"/>
    </row>
    <row r="19" spans="1:3" x14ac:dyDescent="0.2">
      <c r="B19" s="15"/>
    </row>
  </sheetData>
  <dataValidations count="2">
    <dataValidation type="list" allowBlank="1" showInputMessage="1" showErrorMessage="1" sqref="C3">
      <formula1>InvestmentCategory</formula1>
    </dataValidation>
    <dataValidation type="list" allowBlank="1" showInputMessage="1" showErrorMessage="1" sqref="C8">
      <formula1>RegOrUnregSpace</formula1>
    </dataValidation>
  </dataValidations>
  <pageMargins left="0.7" right="0.7" top="0.75" bottom="0.75" header="0.3" footer="0.3"/>
  <pageSetup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0"/>
  <sheetViews>
    <sheetView zoomScaleNormal="100" workbookViewId="0"/>
  </sheetViews>
  <sheetFormatPr defaultColWidth="9.140625" defaultRowHeight="14.25" x14ac:dyDescent="0.2"/>
  <cols>
    <col min="1" max="1" width="9.140625" style="2"/>
    <col min="2" max="2" width="48" style="2" bestFit="1" customWidth="1"/>
    <col min="3" max="3" width="79.7109375" style="2" customWidth="1"/>
    <col min="4" max="16384" width="9.140625" style="2"/>
  </cols>
  <sheetData>
    <row r="1" spans="1:36" ht="18.75" customHeight="1" x14ac:dyDescent="0.25">
      <c r="A1" s="8">
        <v>1</v>
      </c>
      <c r="B1" s="4" t="s">
        <v>6</v>
      </c>
      <c r="C1" s="9">
        <v>7</v>
      </c>
      <c r="AJ1" s="10" t="s">
        <v>19</v>
      </c>
    </row>
    <row r="2" spans="1:36" ht="18.75" customHeight="1" x14ac:dyDescent="0.25">
      <c r="A2" s="8">
        <v>2</v>
      </c>
      <c r="B2" s="4" t="s">
        <v>7</v>
      </c>
      <c r="C2" s="9" t="str">
        <f>Overview!B3</f>
        <v>Harford Memorial Hospital</v>
      </c>
      <c r="AJ2" s="11" t="s">
        <v>20</v>
      </c>
    </row>
    <row r="3" spans="1:36" ht="15" x14ac:dyDescent="0.25">
      <c r="A3" s="8">
        <v>3</v>
      </c>
      <c r="B3" s="4" t="s">
        <v>27</v>
      </c>
      <c r="C3" s="4" t="s">
        <v>21</v>
      </c>
      <c r="AJ3" s="11" t="s">
        <v>21</v>
      </c>
    </row>
    <row r="4" spans="1:36" ht="86.25" x14ac:dyDescent="0.25">
      <c r="A4" s="8">
        <v>4</v>
      </c>
      <c r="B4" s="9" t="s">
        <v>8</v>
      </c>
      <c r="C4" s="9" t="s">
        <v>75</v>
      </c>
      <c r="AJ4" s="11" t="s">
        <v>22</v>
      </c>
    </row>
    <row r="5" spans="1:36" ht="15" x14ac:dyDescent="0.25">
      <c r="A5" s="8">
        <v>5</v>
      </c>
      <c r="B5" s="9" t="s">
        <v>9</v>
      </c>
      <c r="C5" s="9" t="s">
        <v>42</v>
      </c>
      <c r="AJ5" s="11" t="s">
        <v>23</v>
      </c>
    </row>
    <row r="6" spans="1:36" ht="15" x14ac:dyDescent="0.25">
      <c r="A6" s="8">
        <v>6</v>
      </c>
      <c r="B6" s="9" t="s">
        <v>10</v>
      </c>
      <c r="C6" s="12">
        <f>49025*0.3</f>
        <v>14707.5</v>
      </c>
      <c r="AJ6" s="11" t="s">
        <v>24</v>
      </c>
    </row>
    <row r="7" spans="1:36" ht="29.25" x14ac:dyDescent="0.25">
      <c r="A7" s="8">
        <v>7</v>
      </c>
      <c r="B7" s="9" t="s">
        <v>11</v>
      </c>
      <c r="C7" s="12">
        <v>0</v>
      </c>
    </row>
    <row r="8" spans="1:36" ht="29.25" x14ac:dyDescent="0.25">
      <c r="A8" s="8">
        <v>8</v>
      </c>
      <c r="B8" s="9" t="s">
        <v>29</v>
      </c>
      <c r="C8" s="9" t="s">
        <v>22</v>
      </c>
    </row>
    <row r="9" spans="1:36" ht="15" x14ac:dyDescent="0.25">
      <c r="A9" s="8">
        <v>9</v>
      </c>
      <c r="B9" s="9" t="s">
        <v>12</v>
      </c>
      <c r="C9" s="16">
        <v>41244</v>
      </c>
    </row>
    <row r="10" spans="1:36" ht="15" x14ac:dyDescent="0.25">
      <c r="A10" s="8">
        <v>10</v>
      </c>
      <c r="B10" s="9" t="s">
        <v>25</v>
      </c>
      <c r="C10" s="16">
        <v>41275</v>
      </c>
    </row>
    <row r="11" spans="1:36" ht="15" x14ac:dyDescent="0.25">
      <c r="A11" s="8">
        <v>11</v>
      </c>
      <c r="B11" s="9" t="s">
        <v>26</v>
      </c>
      <c r="C11" s="9" t="s">
        <v>44</v>
      </c>
    </row>
    <row r="12" spans="1:36" ht="15" x14ac:dyDescent="0.25">
      <c r="A12" s="8">
        <v>12</v>
      </c>
      <c r="B12" s="9" t="s">
        <v>15</v>
      </c>
      <c r="C12" s="9" t="s">
        <v>43</v>
      </c>
    </row>
    <row r="13" spans="1:36" ht="15" x14ac:dyDescent="0.25">
      <c r="A13" s="8">
        <v>13</v>
      </c>
      <c r="B13" s="9" t="s">
        <v>13</v>
      </c>
      <c r="C13" s="9"/>
    </row>
    <row r="14" spans="1:36" ht="29.25" x14ac:dyDescent="0.25">
      <c r="A14" s="8">
        <v>14</v>
      </c>
      <c r="B14" s="9" t="s">
        <v>14</v>
      </c>
      <c r="C14" s="9" t="s">
        <v>32</v>
      </c>
    </row>
    <row r="15" spans="1:36" ht="29.25" x14ac:dyDescent="0.25">
      <c r="A15" s="8">
        <v>15</v>
      </c>
      <c r="B15" s="9" t="s">
        <v>16</v>
      </c>
      <c r="C15" s="9" t="s">
        <v>86</v>
      </c>
    </row>
    <row r="16" spans="1:36" ht="43.5" x14ac:dyDescent="0.25">
      <c r="A16" s="8">
        <v>16</v>
      </c>
      <c r="B16" s="9" t="s">
        <v>18</v>
      </c>
      <c r="C16" s="9" t="s">
        <v>87</v>
      </c>
    </row>
    <row r="17" spans="1:3" ht="15" x14ac:dyDescent="0.25">
      <c r="A17" s="8">
        <v>17</v>
      </c>
      <c r="B17" s="9" t="s">
        <v>17</v>
      </c>
      <c r="C17" s="9"/>
    </row>
    <row r="19" spans="1:3" x14ac:dyDescent="0.2">
      <c r="B19" s="15"/>
    </row>
    <row r="20" spans="1:3" x14ac:dyDescent="0.2">
      <c r="B20" s="15"/>
    </row>
  </sheetData>
  <dataValidations count="2">
    <dataValidation type="list" allowBlank="1" showInputMessage="1" showErrorMessage="1" sqref="C8">
      <formula1>RegOrUnregSpace</formula1>
    </dataValidation>
    <dataValidation type="list" allowBlank="1" showInputMessage="1" showErrorMessage="1" sqref="C3">
      <formula1>InvestmentCategory</formula1>
    </dataValidation>
  </dataValidations>
  <pageMargins left="0.7" right="0.7" top="0.75" bottom="0.75" header="0.3" footer="0.3"/>
  <pageSetup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9"/>
  <sheetViews>
    <sheetView zoomScaleNormal="100" workbookViewId="0"/>
  </sheetViews>
  <sheetFormatPr defaultColWidth="9.140625" defaultRowHeight="14.25" x14ac:dyDescent="0.2"/>
  <cols>
    <col min="1" max="1" width="9.140625" style="2"/>
    <col min="2" max="2" width="48" style="2" bestFit="1" customWidth="1"/>
    <col min="3" max="3" width="79.7109375" style="2" customWidth="1"/>
    <col min="4" max="16384" width="9.140625" style="2"/>
  </cols>
  <sheetData>
    <row r="1" spans="1:36" ht="18.75" customHeight="1" x14ac:dyDescent="0.25">
      <c r="A1" s="8">
        <v>1</v>
      </c>
      <c r="B1" s="4" t="s">
        <v>6</v>
      </c>
      <c r="C1" s="9">
        <v>8</v>
      </c>
      <c r="AJ1" s="10" t="s">
        <v>19</v>
      </c>
    </row>
    <row r="2" spans="1:36" ht="18.75" customHeight="1" x14ac:dyDescent="0.25">
      <c r="A2" s="8">
        <v>2</v>
      </c>
      <c r="B2" s="4" t="s">
        <v>7</v>
      </c>
      <c r="C2" s="9" t="str">
        <f>Overview!B3</f>
        <v>Harford Memorial Hospital</v>
      </c>
      <c r="AJ2" s="11" t="s">
        <v>20</v>
      </c>
    </row>
    <row r="3" spans="1:36" ht="15" x14ac:dyDescent="0.25">
      <c r="A3" s="8">
        <v>3</v>
      </c>
      <c r="B3" s="4" t="s">
        <v>27</v>
      </c>
      <c r="C3" s="4" t="s">
        <v>19</v>
      </c>
      <c r="AJ3" s="11" t="s">
        <v>21</v>
      </c>
    </row>
    <row r="4" spans="1:36" ht="29.25" x14ac:dyDescent="0.25">
      <c r="A4" s="8">
        <v>4</v>
      </c>
      <c r="B4" s="9" t="s">
        <v>8</v>
      </c>
      <c r="C4" s="9" t="s">
        <v>45</v>
      </c>
      <c r="AJ4" s="11" t="s">
        <v>22</v>
      </c>
    </row>
    <row r="5" spans="1:36" ht="15" x14ac:dyDescent="0.25">
      <c r="A5" s="8">
        <v>5</v>
      </c>
      <c r="B5" s="9" t="s">
        <v>9</v>
      </c>
      <c r="C5" s="9" t="s">
        <v>46</v>
      </c>
      <c r="AJ5" s="11" t="s">
        <v>23</v>
      </c>
    </row>
    <row r="6" spans="1:36" ht="15" x14ac:dyDescent="0.25">
      <c r="A6" s="8">
        <v>6</v>
      </c>
      <c r="B6" s="9" t="s">
        <v>10</v>
      </c>
      <c r="C6" s="12">
        <f>(228290+12811)*0.3</f>
        <v>72330.3</v>
      </c>
      <c r="D6" s="2" t="s">
        <v>91</v>
      </c>
      <c r="AJ6" s="11" t="s">
        <v>24</v>
      </c>
    </row>
    <row r="7" spans="1:36" ht="29.25" x14ac:dyDescent="0.25">
      <c r="A7" s="8">
        <v>7</v>
      </c>
      <c r="B7" s="9" t="s">
        <v>11</v>
      </c>
      <c r="C7" s="12">
        <v>0</v>
      </c>
    </row>
    <row r="8" spans="1:36" ht="29.25" x14ac:dyDescent="0.25">
      <c r="A8" s="8">
        <v>8</v>
      </c>
      <c r="B8" s="9" t="s">
        <v>29</v>
      </c>
      <c r="C8" s="9" t="s">
        <v>22</v>
      </c>
    </row>
    <row r="9" spans="1:36" ht="15" x14ac:dyDescent="0.25">
      <c r="A9" s="8">
        <v>9</v>
      </c>
      <c r="B9" s="9" t="s">
        <v>12</v>
      </c>
      <c r="C9" s="16">
        <v>41287</v>
      </c>
    </row>
    <row r="10" spans="1:36" ht="15" x14ac:dyDescent="0.25">
      <c r="A10" s="8">
        <v>10</v>
      </c>
      <c r="B10" s="9" t="s">
        <v>25</v>
      </c>
      <c r="C10" s="16">
        <v>41468</v>
      </c>
    </row>
    <row r="11" spans="1:36" ht="15" x14ac:dyDescent="0.25">
      <c r="A11" s="8">
        <v>11</v>
      </c>
      <c r="B11" s="9" t="s">
        <v>26</v>
      </c>
      <c r="C11" s="9" t="s">
        <v>47</v>
      </c>
    </row>
    <row r="12" spans="1:36" ht="15" x14ac:dyDescent="0.25">
      <c r="A12" s="8">
        <v>12</v>
      </c>
      <c r="B12" s="9" t="s">
        <v>15</v>
      </c>
      <c r="C12" s="9">
        <f>0.5*0.3</f>
        <v>0.15</v>
      </c>
    </row>
    <row r="13" spans="1:36" ht="15" x14ac:dyDescent="0.25">
      <c r="A13" s="8">
        <v>13</v>
      </c>
      <c r="B13" s="9" t="s">
        <v>13</v>
      </c>
      <c r="C13" s="9" t="s">
        <v>76</v>
      </c>
    </row>
    <row r="14" spans="1:36" ht="29.25" x14ac:dyDescent="0.25">
      <c r="A14" s="8">
        <v>14</v>
      </c>
      <c r="B14" s="9" t="s">
        <v>14</v>
      </c>
      <c r="C14" s="9" t="s">
        <v>88</v>
      </c>
    </row>
    <row r="15" spans="1:36" ht="29.25" x14ac:dyDescent="0.25">
      <c r="A15" s="8">
        <v>15</v>
      </c>
      <c r="B15" s="9" t="s">
        <v>16</v>
      </c>
      <c r="C15" s="9" t="s">
        <v>77</v>
      </c>
    </row>
    <row r="16" spans="1:36" ht="43.5" x14ac:dyDescent="0.25">
      <c r="A16" s="8">
        <v>16</v>
      </c>
      <c r="B16" s="9" t="s">
        <v>18</v>
      </c>
      <c r="C16" s="9"/>
    </row>
    <row r="17" spans="1:3" ht="15" x14ac:dyDescent="0.25">
      <c r="A17" s="8">
        <v>17</v>
      </c>
      <c r="B17" s="9" t="s">
        <v>17</v>
      </c>
      <c r="C17" s="9"/>
    </row>
    <row r="19" spans="1:3" x14ac:dyDescent="0.2">
      <c r="B19" s="15" t="s">
        <v>91</v>
      </c>
      <c r="C19" s="2" t="s">
        <v>93</v>
      </c>
    </row>
  </sheetData>
  <dataValidations count="2">
    <dataValidation type="list" allowBlank="1" showInputMessage="1" showErrorMessage="1" sqref="C3">
      <formula1>InvestmentCategory</formula1>
    </dataValidation>
    <dataValidation type="list" allowBlank="1" showInputMessage="1" showErrorMessage="1" sqref="C8">
      <formula1>RegOrUnregSpace</formula1>
    </dataValidation>
  </dataValidations>
  <pageMargins left="0.7" right="0.7" top="0.75" bottom="0.75" header="0.3" footer="0.3"/>
  <pageSetup scale="8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3895BE-183F-40B1-BB1D-FD3B9357F716}"/>
</file>

<file path=customXml/itemProps2.xml><?xml version="1.0" encoding="utf-8"?>
<ds:datastoreItem xmlns:ds="http://schemas.openxmlformats.org/officeDocument/2006/customXml" ds:itemID="{EDF5D1D9-D412-448B-BD1E-1C9B28567B19}"/>
</file>

<file path=customXml/itemProps3.xml><?xml version="1.0" encoding="utf-8"?>
<ds:datastoreItem xmlns:ds="http://schemas.openxmlformats.org/officeDocument/2006/customXml" ds:itemID="{66F3A1D7-D15A-4C91-9A8E-EE7B2C0576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33</vt:i4>
      </vt:variant>
    </vt:vector>
  </HeadingPairs>
  <TitlesOfParts>
    <vt:vector size="49" baseType="lpstr">
      <vt:lpstr>Overview</vt:lpstr>
      <vt:lpstr>Investment 1</vt:lpstr>
      <vt:lpstr>Investment 2</vt:lpstr>
      <vt:lpstr>Investment 3</vt:lpstr>
      <vt:lpstr>Investment 4</vt:lpstr>
      <vt:lpstr>Investment 5</vt:lpstr>
      <vt:lpstr>Investment 6</vt:lpstr>
      <vt:lpstr>Investment 7</vt:lpstr>
      <vt:lpstr>Investment 8</vt:lpstr>
      <vt:lpstr>Investment 9</vt:lpstr>
      <vt:lpstr>Investment 10</vt:lpstr>
      <vt:lpstr>Investment 11</vt:lpstr>
      <vt:lpstr>UMMS - Clin Perf Imp</vt:lpstr>
      <vt:lpstr>UMMS- Pop Health</vt:lpstr>
      <vt:lpstr>UMMS- Op Perf Imp</vt:lpstr>
      <vt:lpstr>UMMS- Data Driven Outcomes</vt:lpstr>
      <vt:lpstr>'Investment 10'!InvestmentCategory</vt:lpstr>
      <vt:lpstr>'Investment 11'!InvestmentCategory</vt:lpstr>
      <vt:lpstr>'Investment 2'!InvestmentCategory</vt:lpstr>
      <vt:lpstr>'Investment 3'!InvestmentCategory</vt:lpstr>
      <vt:lpstr>'Investment 4'!InvestmentCategory</vt:lpstr>
      <vt:lpstr>'Investment 5'!InvestmentCategory</vt:lpstr>
      <vt:lpstr>'Investment 6'!InvestmentCategory</vt:lpstr>
      <vt:lpstr>'Investment 7'!InvestmentCategory</vt:lpstr>
      <vt:lpstr>'Investment 8'!InvestmentCategory</vt:lpstr>
      <vt:lpstr>'Investment 9'!InvestmentCategory</vt:lpstr>
      <vt:lpstr>InvestmentCategory</vt:lpstr>
      <vt:lpstr>'Investment 1'!Print_Area</vt:lpstr>
      <vt:lpstr>'Investment 10'!Print_Area</vt:lpstr>
      <vt:lpstr>'Investment 11'!Print_Area</vt:lpstr>
      <vt:lpstr>'Investment 2'!Print_Area</vt:lpstr>
      <vt:lpstr>'Investment 3'!Print_Area</vt:lpstr>
      <vt:lpstr>'Investment 4'!Print_Area</vt:lpstr>
      <vt:lpstr>'Investment 5'!Print_Area</vt:lpstr>
      <vt:lpstr>'Investment 6'!Print_Area</vt:lpstr>
      <vt:lpstr>'Investment 7'!Print_Area</vt:lpstr>
      <vt:lpstr>'Investment 8'!Print_Area</vt:lpstr>
      <vt:lpstr>'Investment 9'!Print_Area</vt:lpstr>
      <vt:lpstr>'Investment 10'!RegOrUnregSpace</vt:lpstr>
      <vt:lpstr>'Investment 11'!RegOrUnregSpace</vt:lpstr>
      <vt:lpstr>'Investment 2'!RegOrUnregSpace</vt:lpstr>
      <vt:lpstr>'Investment 3'!RegOrUnregSpace</vt:lpstr>
      <vt:lpstr>'Investment 4'!RegOrUnregSpace</vt:lpstr>
      <vt:lpstr>'Investment 5'!RegOrUnregSpace</vt:lpstr>
      <vt:lpstr>'Investment 6'!RegOrUnregSpace</vt:lpstr>
      <vt:lpstr>'Investment 7'!RegOrUnregSpace</vt:lpstr>
      <vt:lpstr>'Investment 8'!RegOrUnregSpace</vt:lpstr>
      <vt:lpstr>'Investment 9'!RegOrUnregSpace</vt:lpstr>
      <vt:lpstr>RegOrUnregSpace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Schaaf, Rachel</dc:creator>
  <cp:lastModifiedBy>UMMS User</cp:lastModifiedBy>
  <cp:lastPrinted>2015-02-16T16:01:11Z</cp:lastPrinted>
  <dcterms:created xsi:type="dcterms:W3CDTF">2015-01-28T13:08:14Z</dcterms:created>
  <dcterms:modified xsi:type="dcterms:W3CDTF">2015-09-29T15:31:52Z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