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75" windowWidth="15480" windowHeight="5145" tabRatio="836" firstSheet="2" activeTab="2"/>
  </bookViews>
  <sheets>
    <sheet name="Input for charts" sheetId="1" state="hidden" r:id="rId1"/>
    <sheet name="Input Data" sheetId="2" state="hidden" r:id="rId2"/>
    <sheet name="Charts" sheetId="3" r:id="rId3"/>
    <sheet name="Table 1 - 12 month average" sheetId="4" r:id="rId4"/>
    <sheet name="Table 2 - Month to month" sheetId="5" r:id="rId5"/>
    <sheet name="Table 3 - Total gross pt rev" sheetId="6" r:id="rId6"/>
    <sheet name="Table 4 - Data by hospital" sheetId="7" r:id="rId7"/>
    <sheet name="Input for rolling FY Months" sheetId="8" state="hidden" r:id="rId8"/>
    <sheet name="FY Month to Month Average" sheetId="9" state="hidden" r:id="rId9"/>
    <sheet name="links" sheetId="10" state="hidden" r:id="rId10"/>
  </sheets>
  <externalReferences>
    <externalReference r:id="rId13"/>
    <externalReference r:id="rId14"/>
  </externalReferences>
  <definedNames>
    <definedName name="_xlnm.Print_Area" localSheetId="2">'Charts'!$A$1:$H$58</definedName>
    <definedName name="_xlnm.Print_Area" localSheetId="8">'FY Month to Month Average'!$A$1:$O$81</definedName>
    <definedName name="_xlnm.Print_Area" localSheetId="3">'Table 1 - 12 month average'!$A$1:$M$161</definedName>
    <definedName name="_xlnm.Print_Area" localSheetId="4">'Table 2 - Month to month'!$A$1:$M$161</definedName>
    <definedName name="_xlnm.Print_Area" localSheetId="5">'Table 3 - Total gross pt rev'!$A$1:$G$160</definedName>
    <definedName name="_xlnm.Print_Area" localSheetId="6">'Table 4 - Data by hospital'!$A$1:$P$56</definedName>
    <definedName name="_xlnm.Print_Titles" localSheetId="8">'FY Month to Month Average'!$1:$4</definedName>
    <definedName name="_xlnm.Print_Titles" localSheetId="3">'Table 1 - 12 month average'!$1:$4</definedName>
    <definedName name="_xlnm.Print_Titles" localSheetId="4">'Table 2 - Month to month'!$1:$4</definedName>
    <definedName name="_xlnm.Print_Titles" localSheetId="5">'Table 3 - Total gross pt rev'!$1:$4</definedName>
    <definedName name="_xlnm.Print_Titles" localSheetId="6">'Table 4 - Data by hospital'!$1:$5</definedName>
  </definedNames>
  <calcPr fullCalcOnLoad="1"/>
</workbook>
</file>

<file path=xl/sharedStrings.xml><?xml version="1.0" encoding="utf-8"?>
<sst xmlns="http://schemas.openxmlformats.org/spreadsheetml/2006/main" count="284" uniqueCount="77">
  <si>
    <t xml:space="preserve"> </t>
  </si>
  <si>
    <t>Date</t>
  </si>
  <si>
    <t>Change from Previous Month</t>
  </si>
  <si>
    <t>Change from Previous Year</t>
  </si>
  <si>
    <t>Cases  (Admission + Nursery)</t>
  </si>
  <si>
    <t>Outpatient Revenue</t>
  </si>
  <si>
    <t xml:space="preserve">  </t>
  </si>
  <si>
    <t>Month to Month</t>
  </si>
  <si>
    <t>12 Months Ending</t>
  </si>
  <si>
    <t>Hospital ID</t>
  </si>
  <si>
    <t>Hospital Name</t>
  </si>
  <si>
    <t>Cases</t>
  </si>
  <si>
    <t xml:space="preserve">Inpatient Revenue </t>
  </si>
  <si>
    <t xml:space="preserve">Outpatient Revenue </t>
  </si>
  <si>
    <t>ANNUAL CPC</t>
  </si>
  <si>
    <t>MONTHLY CPC</t>
  </si>
  <si>
    <t>ANNUAL GROSS REV.</t>
  </si>
  <si>
    <t xml:space="preserve">Total Gross Patient Revenue </t>
  </si>
  <si>
    <t>Total Gross Patient Revenue</t>
  </si>
  <si>
    <t>Inpatient Revenue</t>
  </si>
  <si>
    <t>GrossPatient Revenue</t>
  </si>
  <si>
    <t xml:space="preserve">   Charts Showing Trend in Charge Per Case and Gross Revenue</t>
  </si>
  <si>
    <t xml:space="preserve"> Change from Previous Year</t>
  </si>
  <si>
    <t>Change in Cases from Previous Month</t>
  </si>
  <si>
    <t>Change in Cases from Previous Year</t>
  </si>
  <si>
    <t>Change in CPC from Previous Month</t>
  </si>
  <si>
    <t xml:space="preserve">Change in CPC from Previous Year </t>
  </si>
  <si>
    <t>Change in IP Revenue from Previous Month</t>
  </si>
  <si>
    <t xml:space="preserve">Inpatient Revenue (IP)        </t>
  </si>
  <si>
    <t>Change in IP Revenue from Previous Year</t>
  </si>
  <si>
    <t xml:space="preserve">Outpatient Revenue (OP)               </t>
  </si>
  <si>
    <t xml:space="preserve"> Change in OP Revenue from Previous Month</t>
  </si>
  <si>
    <t>Change in OP Revenue from Previous Year</t>
  </si>
  <si>
    <t xml:space="preserve"> Inpatient Revenue  (IP)           </t>
  </si>
  <si>
    <t xml:space="preserve">Charge Per Case   (CPC) </t>
  </si>
  <si>
    <t>Input Data Table:  Used to Generate Charge Per Case Report</t>
  </si>
  <si>
    <t>Inpatient, Outpatient, and Case by Month, Maryland Acute Hospitals</t>
  </si>
  <si>
    <t>Case</t>
  </si>
  <si>
    <t>Due to rounding, Statewide Total may not tie to cumulative hospital totals in Table 1.</t>
  </si>
  <si>
    <t>HSCRC monthly data from MS, NS, RS schedules.</t>
  </si>
  <si>
    <t>Source:   HSCRC monthly data from MS, NS, RS schedules.</t>
  </si>
  <si>
    <t>Average  Length of Stay</t>
  </si>
  <si>
    <t xml:space="preserve">Notes:  Charge per case  =  Inpatient revenue divided by number of cases. </t>
  </si>
  <si>
    <t xml:space="preserve">Table  4:   Average Charge Per Case, Total Inpatient and Outpatient Revenue, and Average Length of Stay, Maryland Acute Hospitals       </t>
  </si>
  <si>
    <t>Table 1:  12 Month Rolling Average - Charge Per Case (CPC), Inpatient Revenue, and Outpatient Revenue, Maryland Acute Hospitals</t>
  </si>
  <si>
    <t>Table 2:  Month to Month - Charge Per Case (CPC), Inpatient Revenue, and Outpatient Revenue, Maryland Acute Hospitals</t>
  </si>
  <si>
    <t xml:space="preserve">    Table 3:  Month to Month and 12 Months - Total Gross Patient Revenue, Maryland Acute Hospitals              </t>
  </si>
  <si>
    <t>% Change  from Previous Month</t>
  </si>
  <si>
    <t>% Change   from Previous Year</t>
  </si>
  <si>
    <t xml:space="preserve">Inpatient Revenue  </t>
  </si>
  <si>
    <t>CPC</t>
  </si>
  <si>
    <t>Oupatient</t>
  </si>
  <si>
    <t>Inpatient, Outpatient, and Cases  by Fiscal Year to Date Cumulative  Average Maryland Acute Hospitals</t>
  </si>
  <si>
    <t>Total Gross Revenue</t>
  </si>
  <si>
    <t>Source: HSCRC monthly data from MS, NS, RS schedules.</t>
  </si>
  <si>
    <t xml:space="preserve">            Charge per case  =  Inpatient revenue divided by number of cases. </t>
  </si>
  <si>
    <t>Year to Year</t>
  </si>
  <si>
    <t>Cpc</t>
  </si>
  <si>
    <t>Prior</t>
  </si>
  <si>
    <t>Current</t>
  </si>
  <si>
    <t>IP Revenue</t>
  </si>
  <si>
    <t>Total Gross</t>
  </si>
  <si>
    <t>OP Revenue</t>
  </si>
  <si>
    <t>YTD</t>
  </si>
  <si>
    <t>Monthly</t>
  </si>
  <si>
    <t>Table 5:  Fiscal Year to Date  Cummulative - Charge Per Case (CPC), Inpatient Revenue, and Outpatient Revenue, Maryland Acute Hospitals</t>
  </si>
  <si>
    <t>links for summary page  (update cell references each month)</t>
  </si>
  <si>
    <t>Change formula at the beginning of fiscal year!</t>
  </si>
  <si>
    <t>Statewide</t>
  </si>
  <si>
    <t>2014 vs. 2013</t>
  </si>
  <si>
    <t>Maryland Acute Hospitals, February 2012 to February 2014</t>
  </si>
  <si>
    <t xml:space="preserve">            Figures are based on the data available as of February 2014.</t>
  </si>
  <si>
    <t>Feb 2004 to Feb 2014</t>
  </si>
  <si>
    <t>12 Month Ending February 2014 vs. 12 Month Ending February 2013</t>
  </si>
  <si>
    <t>Year Ending February 2014</t>
  </si>
  <si>
    <t>Year Ending February 2013</t>
  </si>
  <si>
    <t>Jul 2006 to February 2014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</si>
</sst>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"/>
    <numFmt numFmtId="166" formatCode="&quot;$&quot;#,##0.0"/>
    <numFmt numFmtId="167" formatCode="&quot;$&quot;#,##0.00"/>
    <numFmt numFmtId="168" formatCode="&quot;$&quot;#,##0;[Red]&quot;$&quot;#,##0"/>
    <numFmt numFmtId="169" formatCode="0.0%"/>
    <numFmt numFmtId="170" formatCode="&quot;$&quot;#,##0.0;[Red]&quot;$&quot;#,##0.0"/>
    <numFmt numFmtId="171" formatCode="&quot;$&quot;#,##0.00;[Red]&quot;$&quot;#,##0.00"/>
    <numFmt numFmtId="172" formatCode="&quot;$&quot;#,##0.000;[Red]&quot;$&quot;#,##0.000"/>
    <numFmt numFmtId="173" formatCode="&quot;$&quot;#,##0.0000;[Red]&quot;$&quot;#,##0.0000"/>
    <numFmt numFmtId="174" formatCode="&quot;$&quot;#,##0.00000;[Red]&quot;$&quot;#,##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;[Red]#,##0.000"/>
    <numFmt numFmtId="179" formatCode="0;[Red]0"/>
    <numFmt numFmtId="180" formatCode="_(* #,##0_);_(* \(#,##0\);_(* &quot;-&quot;??_);_(@_)"/>
    <numFmt numFmtId="181" formatCode="#,##0;[Red]#,##0"/>
    <numFmt numFmtId="182" formatCode="mm/dd/yy"/>
    <numFmt numFmtId="183" formatCode="#,##0.00;[Red]#,##0.00"/>
    <numFmt numFmtId="184" formatCode="0.00;[Red]0.00"/>
    <numFmt numFmtId="185" formatCode="[$-409]mmm\-yy;@"/>
    <numFmt numFmtId="186" formatCode="#,##0.0"/>
    <numFmt numFmtId="187" formatCode="[$-409]d\-mmm;@"/>
    <numFmt numFmtId="188" formatCode="[$-409]dddd\,\ mmmm\ dd\,\ yyyy"/>
    <numFmt numFmtId="189" formatCode="&quot;$&quot;#,##0.000"/>
    <numFmt numFmtId="190" formatCode="0.0000000000"/>
    <numFmt numFmtId="191" formatCode="0.00000000000"/>
    <numFmt numFmtId="192" formatCode="[$€-2]\ #,##0.00_);[Red]\([$€-2]\ #,##0.00\)"/>
    <numFmt numFmtId="193" formatCode="&quot;$&quot;#,##0.0000"/>
    <numFmt numFmtId="194" formatCode="0000000"/>
    <numFmt numFmtId="195" formatCode="000000"/>
    <numFmt numFmtId="196" formatCode="0.00000%"/>
    <numFmt numFmtId="197" formatCode="0.0000%"/>
    <numFmt numFmtId="198" formatCode="\$#,##0"/>
    <numFmt numFmtId="199" formatCode="[$-409]h:mm:ss\ AM/PM"/>
    <numFmt numFmtId="200" formatCode="_(* #,##0.0_);_(* \(#,##0.0\);_(* &quot;-&quot;??_);_(@_)"/>
    <numFmt numFmtId="201" formatCode="[DBNum1][$-804]yyyy&quot;年&quot;m&quot;月&quot;;@"/>
    <numFmt numFmtId="202" formatCode="[DBNum1][$-804]yyyy&quot;年&quot;m&quot;月&quot;d&quot;日&quot;;@"/>
    <numFmt numFmtId="203" formatCode="[$-F800]dddd\,\ mmmm\ dd\,\ yyyy"/>
    <numFmt numFmtId="204" formatCode="#,##0.0000;[Red]#,##0.0000"/>
    <numFmt numFmtId="205" formatCode="#,##0.000000;[Red]#,##0.000000"/>
    <numFmt numFmtId="206" formatCode="0.000%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#,##0.000"/>
    <numFmt numFmtId="216" formatCode="0.0E+00"/>
    <numFmt numFmtId="217" formatCode="0.00%;[Red]\(0.00%\)"/>
    <numFmt numFmtId="218" formatCode="0.00%;\(0.00%\)"/>
  </numFmts>
  <fonts count="87">
    <font>
      <sz val="12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sz val="12"/>
      <name val="Arial"/>
      <family val="2"/>
    </font>
    <font>
      <sz val="18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sz val="10"/>
      <name val="System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2.6"/>
      <color indexed="8"/>
      <name val="Times New Roman"/>
      <family val="0"/>
    </font>
    <font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104">
    <xf numFmtId="168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0" fontId="63" fillId="28" borderId="2" applyNumberFormat="0" applyAlignment="0" applyProtection="0"/>
    <xf numFmtId="4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79" fillId="31" borderId="0" applyNumberFormat="0" applyBorder="0" applyAlignment="0" applyProtection="0"/>
    <xf numFmtId="0" fontId="55" fillId="0" borderId="0">
      <alignment/>
      <protection/>
    </xf>
    <xf numFmtId="0" fontId="0" fillId="32" borderId="7" applyNumberFormat="0" applyFont="0" applyAlignment="0" applyProtection="0"/>
    <xf numFmtId="0" fontId="55" fillId="32" borderId="7" applyNumberFormat="0" applyFont="0" applyAlignment="0" applyProtection="0"/>
    <xf numFmtId="0" fontId="80" fillId="27" borderId="8" applyNumberFormat="0" applyAlignment="0" applyProtection="0"/>
    <xf numFmtId="0" fontId="81" fillId="27" borderId="8" applyNumberFormat="0" applyAlignment="0" applyProtection="0"/>
    <xf numFmtId="9" fontId="1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200">
    <xf numFmtId="168" fontId="0" fillId="0" borderId="0" xfId="0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Border="1" applyAlignment="1">
      <alignment wrapText="1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8" fontId="9" fillId="0" borderId="0" xfId="0" applyFont="1" applyBorder="1" applyAlignment="1">
      <alignment horizontal="center" wrapText="1"/>
    </xf>
    <xf numFmtId="168" fontId="10" fillId="0" borderId="0" xfId="0" applyFont="1" applyBorder="1" applyAlignment="1">
      <alignment wrapText="1"/>
    </xf>
    <xf numFmtId="0" fontId="0" fillId="0" borderId="0" xfId="0" applyNumberFormat="1" applyFont="1" applyAlignment="1">
      <alignment horizontal="center" wrapText="1"/>
    </xf>
    <xf numFmtId="17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Border="1" applyAlignment="1">
      <alignment horizontal="left" wrapText="1"/>
    </xf>
    <xf numFmtId="168" fontId="10" fillId="0" borderId="0" xfId="0" applyFont="1" applyBorder="1" applyAlignment="1">
      <alignment horizontal="center" wrapText="1"/>
    </xf>
    <xf numFmtId="168" fontId="0" fillId="0" borderId="0" xfId="0" applyFill="1" applyBorder="1" applyAlignment="1">
      <alignment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Alignment="1">
      <alignment/>
    </xf>
    <xf numFmtId="168" fontId="15" fillId="0" borderId="0" xfId="0" applyFont="1" applyAlignment="1">
      <alignment wrapText="1"/>
    </xf>
    <xf numFmtId="0" fontId="1" fillId="0" borderId="0" xfId="0" applyNumberFormat="1" applyFont="1" applyFill="1" applyBorder="1" applyAlignment="1">
      <alignment horizontal="right"/>
    </xf>
    <xf numFmtId="168" fontId="15" fillId="0" borderId="0" xfId="0" applyFont="1" applyFill="1" applyBorder="1" applyAlignment="1">
      <alignment wrapText="1"/>
    </xf>
    <xf numFmtId="10" fontId="15" fillId="33" borderId="10" xfId="0" applyNumberFormat="1" applyFont="1" applyFill="1" applyBorder="1" applyAlignment="1">
      <alignment/>
    </xf>
    <xf numFmtId="10" fontId="15" fillId="34" borderId="10" xfId="0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/>
    </xf>
    <xf numFmtId="17" fontId="16" fillId="0" borderId="0" xfId="0" applyNumberFormat="1" applyFont="1" applyFill="1" applyBorder="1" applyAlignment="1">
      <alignment/>
    </xf>
    <xf numFmtId="168" fontId="5" fillId="0" borderId="0" xfId="0" applyFont="1" applyFill="1" applyBorder="1" applyAlignment="1">
      <alignment horizontal="centerContinuous" wrapText="1"/>
    </xf>
    <xf numFmtId="0" fontId="5" fillId="0" borderId="0" xfId="0" applyNumberFormat="1" applyFont="1" applyFill="1" applyBorder="1" applyAlignment="1">
      <alignment horizontal="centerContinuous" vertical="center" wrapText="1"/>
    </xf>
    <xf numFmtId="0" fontId="15" fillId="0" borderId="11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wrapText="1"/>
    </xf>
    <xf numFmtId="0" fontId="15" fillId="0" borderId="13" xfId="0" applyNumberFormat="1" applyFont="1" applyFill="1" applyBorder="1" applyAlignment="1">
      <alignment horizontal="center" wrapText="1"/>
    </xf>
    <xf numFmtId="10" fontId="15" fillId="0" borderId="1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wrapText="1"/>
    </xf>
    <xf numFmtId="0" fontId="5" fillId="0" borderId="0" xfId="0" applyNumberFormat="1" applyFont="1" applyFill="1" applyBorder="1" applyAlignment="1">
      <alignment horizontal="centerContinuous" wrapText="1"/>
    </xf>
    <xf numFmtId="164" fontId="15" fillId="0" borderId="13" xfId="0" applyNumberFormat="1" applyFont="1" applyBorder="1" applyAlignment="1">
      <alignment horizontal="center"/>
    </xf>
    <xf numFmtId="165" fontId="15" fillId="0" borderId="13" xfId="0" applyNumberFormat="1" applyFont="1" applyBorder="1" applyAlignment="1">
      <alignment horizontal="center" wrapText="1"/>
    </xf>
    <xf numFmtId="3" fontId="15" fillId="0" borderId="13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 wrapText="1"/>
    </xf>
    <xf numFmtId="185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85" fontId="15" fillId="0" borderId="10" xfId="0" applyNumberFormat="1" applyFont="1" applyBorder="1" applyAlignment="1">
      <alignment horizontal="center"/>
    </xf>
    <xf numFmtId="165" fontId="1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85" fontId="15" fillId="0" borderId="10" xfId="0" applyNumberFormat="1" applyFont="1" applyBorder="1" applyAlignment="1">
      <alignment horizontal="center" wrapText="1"/>
    </xf>
    <xf numFmtId="5" fontId="15" fillId="0" borderId="10" xfId="0" applyNumberFormat="1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165" fontId="15" fillId="0" borderId="10" xfId="0" applyNumberFormat="1" applyFont="1" applyBorder="1" applyAlignment="1">
      <alignment horizontal="right"/>
    </xf>
    <xf numFmtId="168" fontId="5" fillId="0" borderId="0" xfId="0" applyFont="1" applyFill="1" applyBorder="1" applyAlignment="1">
      <alignment wrapText="1"/>
    </xf>
    <xf numFmtId="10" fontId="15" fillId="0" borderId="14" xfId="0" applyNumberFormat="1" applyFont="1" applyFill="1" applyBorder="1" applyAlignment="1">
      <alignment/>
    </xf>
    <xf numFmtId="10" fontId="15" fillId="0" borderId="15" xfId="0" applyNumberFormat="1" applyFont="1" applyFill="1" applyBorder="1" applyAlignment="1">
      <alignment/>
    </xf>
    <xf numFmtId="0" fontId="15" fillId="0" borderId="16" xfId="0" applyNumberFormat="1" applyFont="1" applyFill="1" applyBorder="1" applyAlignment="1">
      <alignment horizontal="center" wrapText="1"/>
    </xf>
    <xf numFmtId="165" fontId="15" fillId="0" borderId="17" xfId="0" applyNumberFormat="1" applyFont="1" applyFill="1" applyBorder="1" applyAlignment="1">
      <alignment/>
    </xf>
    <xf numFmtId="165" fontId="15" fillId="0" borderId="18" xfId="0" applyNumberFormat="1" applyFont="1" applyFill="1" applyBorder="1" applyAlignment="1">
      <alignment/>
    </xf>
    <xf numFmtId="0" fontId="15" fillId="0" borderId="15" xfId="0" applyNumberFormat="1" applyFont="1" applyFill="1" applyBorder="1" applyAlignment="1">
      <alignment/>
    </xf>
    <xf numFmtId="0" fontId="15" fillId="0" borderId="19" xfId="0" applyNumberFormat="1" applyFont="1" applyFill="1" applyBorder="1" applyAlignment="1">
      <alignment horizontal="centerContinuous"/>
    </xf>
    <xf numFmtId="0" fontId="15" fillId="0" borderId="20" xfId="0" applyNumberFormat="1" applyFont="1" applyFill="1" applyBorder="1" applyAlignment="1">
      <alignment horizontal="centerContinuous"/>
    </xf>
    <xf numFmtId="0" fontId="15" fillId="0" borderId="21" xfId="0" applyNumberFormat="1" applyFont="1" applyFill="1" applyBorder="1" applyAlignment="1">
      <alignment horizontal="centerContinuous"/>
    </xf>
    <xf numFmtId="0" fontId="15" fillId="0" borderId="22" xfId="0" applyNumberFormat="1" applyFont="1" applyFill="1" applyBorder="1" applyAlignment="1">
      <alignment horizontal="center" wrapText="1"/>
    </xf>
    <xf numFmtId="165" fontId="15" fillId="34" borderId="18" xfId="0" applyNumberFormat="1" applyFont="1" applyFill="1" applyBorder="1" applyAlignment="1">
      <alignment/>
    </xf>
    <xf numFmtId="10" fontId="15" fillId="34" borderId="15" xfId="0" applyNumberFormat="1" applyFont="1" applyFill="1" applyBorder="1" applyAlignment="1">
      <alignment/>
    </xf>
    <xf numFmtId="17" fontId="15" fillId="0" borderId="23" xfId="0" applyNumberFormat="1" applyFont="1" applyFill="1" applyBorder="1" applyAlignment="1">
      <alignment horizontal="center"/>
    </xf>
    <xf numFmtId="17" fontId="15" fillId="0" borderId="24" xfId="0" applyNumberFormat="1" applyFont="1" applyFill="1" applyBorder="1" applyAlignment="1">
      <alignment horizontal="center"/>
    </xf>
    <xf numFmtId="17" fontId="15" fillId="34" borderId="24" xfId="0" applyNumberFormat="1" applyFont="1" applyFill="1" applyBorder="1" applyAlignment="1">
      <alignment horizontal="center"/>
    </xf>
    <xf numFmtId="168" fontId="0" fillId="0" borderId="0" xfId="0" applyBorder="1" applyAlignment="1">
      <alignment/>
    </xf>
    <xf numFmtId="168" fontId="0" fillId="0" borderId="0" xfId="0" applyBorder="1" applyAlignment="1">
      <alignment wrapText="1"/>
    </xf>
    <xf numFmtId="17" fontId="15" fillId="33" borderId="24" xfId="0" applyNumberFormat="1" applyFont="1" applyFill="1" applyBorder="1" applyAlignment="1">
      <alignment horizontal="center"/>
    </xf>
    <xf numFmtId="165" fontId="15" fillId="33" borderId="18" xfId="0" applyNumberFormat="1" applyFont="1" applyFill="1" applyBorder="1" applyAlignment="1">
      <alignment/>
    </xf>
    <xf numFmtId="10" fontId="15" fillId="33" borderId="15" xfId="0" applyNumberFormat="1" applyFont="1" applyFill="1" applyBorder="1" applyAlignment="1">
      <alignment/>
    </xf>
    <xf numFmtId="168" fontId="17" fillId="0" borderId="0" xfId="0" applyFont="1" applyFill="1" applyBorder="1" applyAlignment="1">
      <alignment wrapText="1"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15" fillId="0" borderId="0" xfId="0" applyFont="1" applyFill="1" applyBorder="1" applyAlignment="1">
      <alignment wrapText="1"/>
    </xf>
    <xf numFmtId="1" fontId="0" fillId="0" borderId="12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wrapText="1"/>
    </xf>
    <xf numFmtId="164" fontId="15" fillId="33" borderId="12" xfId="0" applyNumberFormat="1" applyFont="1" applyFill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 wrapText="1"/>
    </xf>
    <xf numFmtId="0" fontId="15" fillId="33" borderId="12" xfId="0" applyNumberFormat="1" applyFont="1" applyFill="1" applyBorder="1" applyAlignment="1">
      <alignment horizontal="centerContinuous" wrapText="1"/>
    </xf>
    <xf numFmtId="3" fontId="15" fillId="33" borderId="12" xfId="0" applyNumberFormat="1" applyFont="1" applyFill="1" applyBorder="1" applyAlignment="1">
      <alignment horizontal="center" wrapText="1"/>
    </xf>
    <xf numFmtId="165" fontId="15" fillId="33" borderId="12" xfId="0" applyNumberFormat="1" applyFont="1" applyFill="1" applyBorder="1" applyAlignment="1">
      <alignment horizontal="center" wrapText="1"/>
    </xf>
    <xf numFmtId="0" fontId="16" fillId="33" borderId="0" xfId="0" applyNumberFormat="1" applyFont="1" applyFill="1" applyBorder="1" applyAlignment="1">
      <alignment/>
    </xf>
    <xf numFmtId="17" fontId="16" fillId="33" borderId="0" xfId="0" applyNumberFormat="1" applyFont="1" applyFill="1" applyBorder="1" applyAlignment="1">
      <alignment/>
    </xf>
    <xf numFmtId="17" fontId="15" fillId="33" borderId="12" xfId="0" applyNumberFormat="1" applyFont="1" applyFill="1" applyBorder="1" applyAlignment="1">
      <alignment horizontal="center"/>
    </xf>
    <xf numFmtId="165" fontId="15" fillId="33" borderId="12" xfId="0" applyNumberFormat="1" applyFont="1" applyFill="1" applyBorder="1" applyAlignment="1">
      <alignment/>
    </xf>
    <xf numFmtId="10" fontId="15" fillId="33" borderId="12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185" fontId="15" fillId="33" borderId="12" xfId="0" applyNumberFormat="1" applyFont="1" applyFill="1" applyBorder="1" applyAlignment="1">
      <alignment horizontal="center" wrapText="1"/>
    </xf>
    <xf numFmtId="168" fontId="15" fillId="33" borderId="12" xfId="0" applyFont="1" applyFill="1" applyBorder="1" applyAlignment="1">
      <alignment wrapText="1"/>
    </xf>
    <xf numFmtId="17" fontId="15" fillId="34" borderId="12" xfId="0" applyNumberFormat="1" applyFont="1" applyFill="1" applyBorder="1" applyAlignment="1">
      <alignment horizontal="center"/>
    </xf>
    <xf numFmtId="165" fontId="15" fillId="34" borderId="12" xfId="0" applyNumberFormat="1" applyFont="1" applyFill="1" applyBorder="1" applyAlignment="1">
      <alignment/>
    </xf>
    <xf numFmtId="10" fontId="15" fillId="34" borderId="12" xfId="0" applyNumberFormat="1" applyFont="1" applyFill="1" applyBorder="1" applyAlignment="1">
      <alignment/>
    </xf>
    <xf numFmtId="3" fontId="15" fillId="34" borderId="12" xfId="0" applyNumberFormat="1" applyFont="1" applyFill="1" applyBorder="1" applyAlignment="1">
      <alignment/>
    </xf>
    <xf numFmtId="10" fontId="15" fillId="33" borderId="12" xfId="0" applyNumberFormat="1" applyFont="1" applyFill="1" applyBorder="1" applyAlignment="1">
      <alignment wrapText="1"/>
    </xf>
    <xf numFmtId="10" fontId="15" fillId="33" borderId="12" xfId="98" applyNumberFormat="1" applyFont="1" applyFill="1" applyBorder="1" applyAlignment="1">
      <alignment wrapText="1"/>
    </xf>
    <xf numFmtId="10" fontId="0" fillId="0" borderId="0" xfId="0" applyNumberFormat="1" applyAlignment="1">
      <alignment wrapText="1"/>
    </xf>
    <xf numFmtId="168" fontId="0" fillId="0" borderId="12" xfId="0" applyBorder="1" applyAlignment="1">
      <alignment wrapText="1"/>
    </xf>
    <xf numFmtId="168" fontId="0" fillId="0" borderId="12" xfId="0" applyBorder="1" applyAlignment="1">
      <alignment horizontal="center" wrapText="1"/>
    </xf>
    <xf numFmtId="5" fontId="15" fillId="0" borderId="12" xfId="0" applyNumberFormat="1" applyFont="1" applyBorder="1" applyAlignment="1">
      <alignment/>
    </xf>
    <xf numFmtId="37" fontId="15" fillId="0" borderId="12" xfId="0" applyNumberFormat="1" applyFont="1" applyBorder="1" applyAlignment="1">
      <alignment/>
    </xf>
    <xf numFmtId="3" fontId="0" fillId="0" borderId="12" xfId="0" applyNumberFormat="1" applyBorder="1" applyAlignment="1">
      <alignment horizontal="center" wrapText="1"/>
    </xf>
    <xf numFmtId="185" fontId="15" fillId="0" borderId="12" xfId="0" applyNumberFormat="1" applyFont="1" applyBorder="1" applyAlignment="1">
      <alignment horizontal="center"/>
    </xf>
    <xf numFmtId="181" fontId="0" fillId="0" borderId="12" xfId="0" applyNumberFormat="1" applyBorder="1" applyAlignment="1">
      <alignment wrapText="1"/>
    </xf>
    <xf numFmtId="185" fontId="0" fillId="0" borderId="12" xfId="0" applyNumberForma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/>
    </xf>
    <xf numFmtId="6" fontId="15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10" fontId="15" fillId="0" borderId="12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10" fontId="0" fillId="0" borderId="12" xfId="0" applyNumberFormat="1" applyBorder="1" applyAlignment="1">
      <alignment wrapText="1"/>
    </xf>
    <xf numFmtId="185" fontId="15" fillId="0" borderId="12" xfId="0" applyNumberFormat="1" applyFont="1" applyFill="1" applyBorder="1" applyAlignment="1">
      <alignment horizontal="center" wrapText="1"/>
    </xf>
    <xf numFmtId="165" fontId="15" fillId="0" borderId="12" xfId="0" applyNumberFormat="1" applyFont="1" applyFill="1" applyBorder="1" applyAlignment="1">
      <alignment/>
    </xf>
    <xf numFmtId="10" fontId="15" fillId="0" borderId="12" xfId="0" applyNumberFormat="1" applyFont="1" applyFill="1" applyBorder="1" applyAlignment="1">
      <alignment wrapText="1"/>
    </xf>
    <xf numFmtId="3" fontId="15" fillId="0" borderId="12" xfId="0" applyNumberFormat="1" applyFont="1" applyFill="1" applyBorder="1" applyAlignment="1">
      <alignment/>
    </xf>
    <xf numFmtId="168" fontId="15" fillId="0" borderId="12" xfId="0" applyFont="1" applyFill="1" applyBorder="1" applyAlignment="1">
      <alignment wrapText="1"/>
    </xf>
    <xf numFmtId="10" fontId="15" fillId="0" borderId="12" xfId="98" applyNumberFormat="1" applyFont="1" applyFill="1" applyBorder="1" applyAlignment="1">
      <alignment wrapText="1"/>
    </xf>
    <xf numFmtId="17" fontId="15" fillId="0" borderId="12" xfId="0" applyNumberFormat="1" applyFont="1" applyFill="1" applyBorder="1" applyAlignment="1">
      <alignment horizontal="center"/>
    </xf>
    <xf numFmtId="10" fontId="15" fillId="0" borderId="15" xfId="0" applyNumberFormat="1" applyFont="1" applyFill="1" applyBorder="1" applyAlignment="1">
      <alignment wrapText="1"/>
    </xf>
    <xf numFmtId="37" fontId="15" fillId="0" borderId="12" xfId="0" applyNumberFormat="1" applyFont="1" applyFill="1" applyBorder="1" applyAlignment="1">
      <alignment/>
    </xf>
    <xf numFmtId="5" fontId="15" fillId="0" borderId="12" xfId="0" applyNumberFormat="1" applyFont="1" applyFill="1" applyBorder="1" applyAlignment="1">
      <alignment/>
    </xf>
    <xf numFmtId="168" fontId="0" fillId="0" borderId="0" xfId="0" applyFill="1" applyAlignment="1">
      <alignment wrapText="1"/>
    </xf>
    <xf numFmtId="10" fontId="0" fillId="0" borderId="0" xfId="0" applyNumberFormat="1" applyFill="1" applyAlignment="1">
      <alignment wrapText="1"/>
    </xf>
    <xf numFmtId="168" fontId="0" fillId="0" borderId="12" xfId="0" applyFill="1" applyBorder="1" applyAlignment="1">
      <alignment wrapText="1"/>
    </xf>
    <xf numFmtId="10" fontId="0" fillId="0" borderId="12" xfId="0" applyNumberFormat="1" applyFill="1" applyBorder="1" applyAlignment="1">
      <alignment wrapText="1"/>
    </xf>
    <xf numFmtId="171" fontId="0" fillId="0" borderId="0" xfId="0" applyNumberFormat="1" applyAlignment="1">
      <alignment wrapText="1"/>
    </xf>
    <xf numFmtId="181" fontId="0" fillId="0" borderId="0" xfId="0" applyNumberFormat="1" applyAlignment="1">
      <alignment wrapText="1"/>
    </xf>
    <xf numFmtId="10" fontId="0" fillId="35" borderId="0" xfId="0" applyNumberFormat="1" applyFill="1" applyAlignment="1">
      <alignment wrapText="1"/>
    </xf>
    <xf numFmtId="168" fontId="0" fillId="35" borderId="0" xfId="0" applyFill="1" applyAlignment="1">
      <alignment wrapText="1"/>
    </xf>
    <xf numFmtId="181" fontId="0" fillId="35" borderId="0" xfId="0" applyNumberFormat="1" applyFill="1" applyAlignment="1">
      <alignment wrapText="1"/>
    </xf>
    <xf numFmtId="171" fontId="0" fillId="35" borderId="0" xfId="0" applyNumberFormat="1" applyFill="1" applyAlignment="1">
      <alignment wrapText="1"/>
    </xf>
    <xf numFmtId="168" fontId="0" fillId="36" borderId="0" xfId="0" applyFill="1" applyAlignment="1">
      <alignment wrapText="1"/>
    </xf>
    <xf numFmtId="181" fontId="0" fillId="36" borderId="0" xfId="0" applyNumberFormat="1" applyFill="1" applyAlignment="1">
      <alignment wrapText="1"/>
    </xf>
    <xf numFmtId="171" fontId="0" fillId="36" borderId="0" xfId="0" applyNumberFormat="1" applyFill="1" applyAlignment="1">
      <alignment wrapText="1"/>
    </xf>
    <xf numFmtId="168" fontId="0" fillId="37" borderId="0" xfId="0" applyFill="1" applyAlignment="1">
      <alignment wrapText="1"/>
    </xf>
    <xf numFmtId="171" fontId="0" fillId="37" borderId="0" xfId="0" applyNumberFormat="1" applyFill="1" applyAlignment="1">
      <alignment wrapText="1"/>
    </xf>
    <xf numFmtId="181" fontId="0" fillId="37" borderId="0" xfId="0" applyNumberFormat="1" applyFill="1" applyAlignment="1">
      <alignment wrapText="1"/>
    </xf>
    <xf numFmtId="14" fontId="0" fillId="0" borderId="0" xfId="0" applyNumberFormat="1" applyAlignment="1">
      <alignment/>
    </xf>
    <xf numFmtId="10" fontId="15" fillId="0" borderId="0" xfId="98" applyNumberFormat="1" applyFont="1" applyFill="1" applyBorder="1" applyAlignment="1">
      <alignment wrapText="1"/>
    </xf>
    <xf numFmtId="10" fontId="13" fillId="0" borderId="12" xfId="0" applyNumberFormat="1" applyFont="1" applyFill="1" applyBorder="1" applyAlignment="1">
      <alignment/>
    </xf>
    <xf numFmtId="168" fontId="0" fillId="38" borderId="0" xfId="0" applyFill="1" applyAlignment="1">
      <alignment wrapText="1"/>
    </xf>
    <xf numFmtId="181" fontId="0" fillId="38" borderId="0" xfId="0" applyNumberFormat="1" applyFill="1" applyAlignment="1">
      <alignment wrapText="1"/>
    </xf>
    <xf numFmtId="171" fontId="0" fillId="38" borderId="0" xfId="0" applyNumberFormat="1" applyFill="1" applyAlignment="1">
      <alignment wrapText="1"/>
    </xf>
    <xf numFmtId="2" fontId="5" fillId="0" borderId="0" xfId="0" applyNumberFormat="1" applyFont="1" applyFill="1" applyBorder="1" applyAlignment="1">
      <alignment horizontal="centerContinuous" wrapText="1"/>
    </xf>
    <xf numFmtId="2" fontId="5" fillId="0" borderId="13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 wrapText="1"/>
    </xf>
    <xf numFmtId="2" fontId="15" fillId="0" borderId="12" xfId="0" applyNumberFormat="1" applyFont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218" fontId="0" fillId="35" borderId="0" xfId="0" applyNumberFormat="1" applyFill="1" applyAlignment="1">
      <alignment wrapText="1"/>
    </xf>
    <xf numFmtId="181" fontId="0" fillId="0" borderId="0" xfId="0" applyNumberFormat="1" applyFill="1" applyAlignment="1">
      <alignment wrapText="1"/>
    </xf>
    <xf numFmtId="171" fontId="0" fillId="0" borderId="0" xfId="0" applyNumberFormat="1" applyFill="1" applyAlignment="1">
      <alignment wrapText="1"/>
    </xf>
    <xf numFmtId="185" fontId="15" fillId="39" borderId="12" xfId="0" applyNumberFormat="1" applyFont="1" applyFill="1" applyBorder="1" applyAlignment="1">
      <alignment horizontal="center" wrapText="1"/>
    </xf>
    <xf numFmtId="165" fontId="15" fillId="39" borderId="12" xfId="0" applyNumberFormat="1" applyFont="1" applyFill="1" applyBorder="1" applyAlignment="1">
      <alignment/>
    </xf>
    <xf numFmtId="10" fontId="15" fillId="39" borderId="12" xfId="0" applyNumberFormat="1" applyFont="1" applyFill="1" applyBorder="1" applyAlignment="1">
      <alignment wrapText="1"/>
    </xf>
    <xf numFmtId="3" fontId="15" fillId="39" borderId="12" xfId="0" applyNumberFormat="1" applyFont="1" applyFill="1" applyBorder="1" applyAlignment="1">
      <alignment/>
    </xf>
    <xf numFmtId="168" fontId="15" fillId="39" borderId="12" xfId="0" applyFont="1" applyFill="1" applyBorder="1" applyAlignment="1">
      <alignment wrapText="1"/>
    </xf>
    <xf numFmtId="10" fontId="15" fillId="39" borderId="12" xfId="98" applyNumberFormat="1" applyFont="1" applyFill="1" applyBorder="1" applyAlignment="1">
      <alignment wrapText="1"/>
    </xf>
    <xf numFmtId="0" fontId="15" fillId="39" borderId="0" xfId="0" applyNumberFormat="1" applyFont="1" applyFill="1" applyAlignment="1">
      <alignment/>
    </xf>
    <xf numFmtId="17" fontId="15" fillId="39" borderId="12" xfId="0" applyNumberFormat="1" applyFont="1" applyFill="1" applyBorder="1" applyAlignment="1">
      <alignment horizontal="center"/>
    </xf>
    <xf numFmtId="10" fontId="15" fillId="39" borderId="12" xfId="0" applyNumberFormat="1" applyFont="1" applyFill="1" applyBorder="1" applyAlignment="1">
      <alignment/>
    </xf>
    <xf numFmtId="0" fontId="15" fillId="39" borderId="0" xfId="0" applyNumberFormat="1" applyFont="1" applyFill="1" applyBorder="1" applyAlignment="1">
      <alignment/>
    </xf>
    <xf numFmtId="17" fontId="15" fillId="39" borderId="24" xfId="0" applyNumberFormat="1" applyFont="1" applyFill="1" applyBorder="1" applyAlignment="1">
      <alignment horizontal="center"/>
    </xf>
    <xf numFmtId="165" fontId="15" fillId="39" borderId="18" xfId="0" applyNumberFormat="1" applyFont="1" applyFill="1" applyBorder="1" applyAlignment="1">
      <alignment/>
    </xf>
    <xf numFmtId="10" fontId="15" fillId="39" borderId="10" xfId="0" applyNumberFormat="1" applyFont="1" applyFill="1" applyBorder="1" applyAlignment="1">
      <alignment/>
    </xf>
    <xf numFmtId="10" fontId="15" fillId="39" borderId="15" xfId="0" applyNumberFormat="1" applyFont="1" applyFill="1" applyBorder="1" applyAlignment="1">
      <alignment/>
    </xf>
    <xf numFmtId="10" fontId="15" fillId="39" borderId="15" xfId="0" applyNumberFormat="1" applyFont="1" applyFill="1" applyBorder="1" applyAlignment="1">
      <alignment wrapText="1"/>
    </xf>
    <xf numFmtId="6" fontId="15" fillId="0" borderId="0" xfId="0" applyNumberFormat="1" applyFont="1" applyFill="1" applyBorder="1" applyAlignment="1">
      <alignment/>
    </xf>
    <xf numFmtId="0" fontId="15" fillId="0" borderId="0" xfId="0" applyNumberFormat="1" applyFont="1" applyBorder="1" applyAlignment="1">
      <alignment/>
    </xf>
    <xf numFmtId="167" fontId="15" fillId="0" borderId="12" xfId="0" applyNumberFormat="1" applyFont="1" applyFill="1" applyBorder="1" applyAlignment="1">
      <alignment/>
    </xf>
    <xf numFmtId="185" fontId="15" fillId="34" borderId="12" xfId="0" applyNumberFormat="1" applyFont="1" applyFill="1" applyBorder="1" applyAlignment="1">
      <alignment horizontal="center" wrapText="1"/>
    </xf>
    <xf numFmtId="10" fontId="15" fillId="34" borderId="12" xfId="0" applyNumberFormat="1" applyFont="1" applyFill="1" applyBorder="1" applyAlignment="1">
      <alignment wrapText="1"/>
    </xf>
    <xf numFmtId="168" fontId="15" fillId="34" borderId="12" xfId="0" applyFont="1" applyFill="1" applyBorder="1" applyAlignment="1">
      <alignment wrapText="1"/>
    </xf>
    <xf numFmtId="10" fontId="15" fillId="34" borderId="12" xfId="98" applyNumberFormat="1" applyFont="1" applyFill="1" applyBorder="1" applyAlignment="1">
      <alignment wrapText="1"/>
    </xf>
    <xf numFmtId="0" fontId="15" fillId="34" borderId="0" xfId="0" applyNumberFormat="1" applyFont="1" applyFill="1" applyAlignment="1">
      <alignment/>
    </xf>
    <xf numFmtId="0" fontId="5" fillId="0" borderId="0" xfId="0" applyNumberFormat="1" applyFont="1" applyAlignment="1">
      <alignment horizontal="center"/>
    </xf>
    <xf numFmtId="168" fontId="9" fillId="0" borderId="0" xfId="0" applyFont="1" applyBorder="1" applyAlignment="1">
      <alignment horizontal="center" vertical="top" wrapText="1"/>
    </xf>
    <xf numFmtId="168" fontId="9" fillId="0" borderId="0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Chart 1: Charge per Case Performance, 12 Months Rolling  Average  </a:t>
            </a:r>
          </a:p>
        </c:rich>
      </c:tx>
      <c:layout>
        <c:manualLayout>
          <c:xMode val="factor"/>
          <c:yMode val="factor"/>
          <c:x val="0.022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07875"/>
          <c:w val="0.92775"/>
          <c:h val="0.73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'Input for charts'!$A$83:$A$107</c:f>
              <c:strCache>
                <c:ptCount val="25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41133</c:v>
                </c:pt>
                <c:pt idx="7">
                  <c:v>41164</c:v>
                </c:pt>
                <c:pt idx="8">
                  <c:v>41194</c:v>
                </c:pt>
                <c:pt idx="9">
                  <c:v>41225</c:v>
                </c:pt>
                <c:pt idx="10">
                  <c:v>41255</c:v>
                </c:pt>
                <c:pt idx="11">
                  <c:v>41286</c:v>
                </c:pt>
                <c:pt idx="12">
                  <c:v>41317</c:v>
                </c:pt>
                <c:pt idx="13">
                  <c:v>41345</c:v>
                </c:pt>
                <c:pt idx="14">
                  <c:v>41376</c:v>
                </c:pt>
                <c:pt idx="15">
                  <c:v>41406</c:v>
                </c:pt>
                <c:pt idx="16">
                  <c:v>41437</c:v>
                </c:pt>
                <c:pt idx="17">
                  <c:v>41467</c:v>
                </c:pt>
                <c:pt idx="18">
                  <c:v>41498</c:v>
                </c:pt>
                <c:pt idx="19">
                  <c:v>41529</c:v>
                </c:pt>
                <c:pt idx="20">
                  <c:v>41559</c:v>
                </c:pt>
                <c:pt idx="21">
                  <c:v>41590</c:v>
                </c:pt>
                <c:pt idx="22">
                  <c:v>41620</c:v>
                </c:pt>
                <c:pt idx="23">
                  <c:v>41651</c:v>
                </c:pt>
                <c:pt idx="24">
                  <c:v>41682</c:v>
                </c:pt>
              </c:strCache>
            </c:strRef>
          </c:cat>
          <c:val>
            <c:numRef>
              <c:f>'Input for charts'!$B$83:$B$107</c:f>
              <c:numCache>
                <c:ptCount val="25"/>
                <c:pt idx="0">
                  <c:v>14610.549548448764</c:v>
                </c:pt>
                <c:pt idx="1">
                  <c:v>14615.66834276332</c:v>
                </c:pt>
                <c:pt idx="2">
                  <c:v>14590.43266911036</c:v>
                </c:pt>
                <c:pt idx="3">
                  <c:v>14570.346246028823</c:v>
                </c:pt>
                <c:pt idx="4">
                  <c:v>14622.038250749161</c:v>
                </c:pt>
                <c:pt idx="5">
                  <c:v>14657.224498929783</c:v>
                </c:pt>
                <c:pt idx="6">
                  <c:v>14661.806029927568</c:v>
                </c:pt>
                <c:pt idx="7">
                  <c:v>14643.611096258588</c:v>
                </c:pt>
                <c:pt idx="8">
                  <c:v>14620.855833991618</c:v>
                </c:pt>
                <c:pt idx="9">
                  <c:v>14587.50269479961</c:v>
                </c:pt>
                <c:pt idx="10">
                  <c:v>14542.00933483516</c:v>
                </c:pt>
                <c:pt idx="11">
                  <c:v>14560.866500212325</c:v>
                </c:pt>
                <c:pt idx="12">
                  <c:v>14566.629192015042</c:v>
                </c:pt>
                <c:pt idx="13">
                  <c:v>14603.867290307493</c:v>
                </c:pt>
                <c:pt idx="14">
                  <c:v>14741.019693010734</c:v>
                </c:pt>
                <c:pt idx="15">
                  <c:v>14865.378952388059</c:v>
                </c:pt>
                <c:pt idx="16">
                  <c:v>14933.438786223422</c:v>
                </c:pt>
                <c:pt idx="17">
                  <c:v>14944.021308092808</c:v>
                </c:pt>
                <c:pt idx="18">
                  <c:v>14992.56646756744</c:v>
                </c:pt>
                <c:pt idx="19">
                  <c:v>15081.738177697755</c:v>
                </c:pt>
                <c:pt idx="20">
                  <c:v>15178.79459255798</c:v>
                </c:pt>
                <c:pt idx="21">
                  <c:v>15320.220462345036</c:v>
                </c:pt>
                <c:pt idx="22">
                  <c:v>15401.996425179488</c:v>
                </c:pt>
                <c:pt idx="23">
                  <c:v>15477.421130308914</c:v>
                </c:pt>
                <c:pt idx="24">
                  <c:v>15553.732888851662</c:v>
                </c:pt>
              </c:numCache>
            </c:numRef>
          </c:val>
          <c:smooth val="0"/>
        </c:ser>
        <c:marker val="1"/>
        <c:axId val="19985181"/>
        <c:axId val="45648902"/>
      </c:lineChart>
      <c:catAx>
        <c:axId val="1998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12 Months Ending Period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648902"/>
        <c:crossesAt val="9000"/>
        <c:auto val="0"/>
        <c:lblOffset val="100"/>
        <c:tickLblSkip val="2"/>
        <c:noMultiLvlLbl val="0"/>
      </c:catAx>
      <c:valAx>
        <c:axId val="4564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Charge Per Case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98518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Chart 2: Charge Per Case Performance, Average Charge Per  Case  by   Month </a:t>
            </a:r>
          </a:p>
        </c:rich>
      </c:tx>
      <c:layout>
        <c:manualLayout>
          <c:xMode val="factor"/>
          <c:yMode val="factor"/>
          <c:x val="0.00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905"/>
          <c:w val="0.97075"/>
          <c:h val="0.80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'Input for charts'!$A$83:$A$107</c:f>
              <c:strCache>
                <c:ptCount val="25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41133</c:v>
                </c:pt>
                <c:pt idx="7">
                  <c:v>41164</c:v>
                </c:pt>
                <c:pt idx="8">
                  <c:v>41194</c:v>
                </c:pt>
                <c:pt idx="9">
                  <c:v>41225</c:v>
                </c:pt>
                <c:pt idx="10">
                  <c:v>41255</c:v>
                </c:pt>
                <c:pt idx="11">
                  <c:v>41286</c:v>
                </c:pt>
                <c:pt idx="12">
                  <c:v>41317</c:v>
                </c:pt>
                <c:pt idx="13">
                  <c:v>41345</c:v>
                </c:pt>
                <c:pt idx="14">
                  <c:v>41376</c:v>
                </c:pt>
                <c:pt idx="15">
                  <c:v>41406</c:v>
                </c:pt>
                <c:pt idx="16">
                  <c:v>41437</c:v>
                </c:pt>
                <c:pt idx="17">
                  <c:v>41467</c:v>
                </c:pt>
                <c:pt idx="18">
                  <c:v>41498</c:v>
                </c:pt>
                <c:pt idx="19">
                  <c:v>41529</c:v>
                </c:pt>
                <c:pt idx="20">
                  <c:v>41559</c:v>
                </c:pt>
                <c:pt idx="21">
                  <c:v>41590</c:v>
                </c:pt>
                <c:pt idx="22">
                  <c:v>41620</c:v>
                </c:pt>
                <c:pt idx="23">
                  <c:v>41651</c:v>
                </c:pt>
                <c:pt idx="24">
                  <c:v>41682</c:v>
                </c:pt>
              </c:strCache>
            </c:strRef>
          </c:cat>
          <c:val>
            <c:numRef>
              <c:f>'Input for charts'!$C$83:$C$107</c:f>
              <c:numCache>
                <c:ptCount val="25"/>
                <c:pt idx="0">
                  <c:v>15227.361975972117</c:v>
                </c:pt>
                <c:pt idx="1">
                  <c:v>14505.72790822067</c:v>
                </c:pt>
                <c:pt idx="2">
                  <c:v>13502.081723597139</c:v>
                </c:pt>
                <c:pt idx="3">
                  <c:v>13542.95233084095</c:v>
                </c:pt>
                <c:pt idx="4">
                  <c:v>14522.608226501981</c:v>
                </c:pt>
                <c:pt idx="5">
                  <c:v>14754.156050530648</c:v>
                </c:pt>
                <c:pt idx="6">
                  <c:v>14663.430602405046</c:v>
                </c:pt>
                <c:pt idx="7">
                  <c:v>14429.015037593985</c:v>
                </c:pt>
                <c:pt idx="8">
                  <c:v>14873.405930548643</c:v>
                </c:pt>
                <c:pt idx="9">
                  <c:v>14816.515656606522</c:v>
                </c:pt>
                <c:pt idx="10">
                  <c:v>14586.503937466056</c:v>
                </c:pt>
                <c:pt idx="11">
                  <c:v>15327.593025165612</c:v>
                </c:pt>
                <c:pt idx="12">
                  <c:v>15352.376203432399</c:v>
                </c:pt>
                <c:pt idx="13">
                  <c:v>14951.494193849565</c:v>
                </c:pt>
                <c:pt idx="14">
                  <c:v>15137.291920970267</c:v>
                </c:pt>
                <c:pt idx="15">
                  <c:v>14968.198391265769</c:v>
                </c:pt>
                <c:pt idx="16">
                  <c:v>15359.483248420624</c:v>
                </c:pt>
                <c:pt idx="17">
                  <c:v>14877.641667465261</c:v>
                </c:pt>
                <c:pt idx="18">
                  <c:v>15244.90359651418</c:v>
                </c:pt>
                <c:pt idx="19">
                  <c:v>15528.839067953193</c:v>
                </c:pt>
                <c:pt idx="20">
                  <c:v>16039.897287284895</c:v>
                </c:pt>
                <c:pt idx="21">
                  <c:v>16623.08970829866</c:v>
                </c:pt>
                <c:pt idx="22">
                  <c:v>15555.248883859686</c:v>
                </c:pt>
                <c:pt idx="23">
                  <c:v>16200.085226610741</c:v>
                </c:pt>
                <c:pt idx="24">
                  <c:v>16342.34230021197</c:v>
                </c:pt>
              </c:numCache>
            </c:numRef>
          </c:val>
          <c:smooth val="0"/>
        </c:ser>
        <c:marker val="1"/>
        <c:axId val="8186935"/>
        <c:axId val="6573552"/>
      </c:lineChart>
      <c:catAx>
        <c:axId val="818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73552"/>
        <c:crossesAt val="9500"/>
        <c:auto val="0"/>
        <c:lblOffset val="100"/>
        <c:tickLblSkip val="2"/>
        <c:noMultiLvlLbl val="0"/>
      </c:catAx>
      <c:valAx>
        <c:axId val="6573552"/>
        <c:scaling>
          <c:orientation val="minMax"/>
          <c:max val="17000"/>
          <c:min val="1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Charge Per Case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186935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            Chart 3: Months Total Gross Revenue 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71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075"/>
          <c:w val="0.931"/>
          <c:h val="0.7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'Input for charts'!$A$83:$A$107</c:f>
              <c:strCache>
                <c:ptCount val="25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41133</c:v>
                </c:pt>
                <c:pt idx="7">
                  <c:v>41164</c:v>
                </c:pt>
                <c:pt idx="8">
                  <c:v>41194</c:v>
                </c:pt>
                <c:pt idx="9">
                  <c:v>41225</c:v>
                </c:pt>
                <c:pt idx="10">
                  <c:v>41255</c:v>
                </c:pt>
                <c:pt idx="11">
                  <c:v>41286</c:v>
                </c:pt>
                <c:pt idx="12">
                  <c:v>41317</c:v>
                </c:pt>
                <c:pt idx="13">
                  <c:v>41345</c:v>
                </c:pt>
                <c:pt idx="14">
                  <c:v>41376</c:v>
                </c:pt>
                <c:pt idx="15">
                  <c:v>41406</c:v>
                </c:pt>
                <c:pt idx="16">
                  <c:v>41437</c:v>
                </c:pt>
                <c:pt idx="17">
                  <c:v>41467</c:v>
                </c:pt>
                <c:pt idx="18">
                  <c:v>41498</c:v>
                </c:pt>
                <c:pt idx="19">
                  <c:v>41529</c:v>
                </c:pt>
                <c:pt idx="20">
                  <c:v>41559</c:v>
                </c:pt>
                <c:pt idx="21">
                  <c:v>41590</c:v>
                </c:pt>
                <c:pt idx="22">
                  <c:v>41620</c:v>
                </c:pt>
                <c:pt idx="23">
                  <c:v>41651</c:v>
                </c:pt>
                <c:pt idx="24">
                  <c:v>41682</c:v>
                </c:pt>
              </c:strCache>
            </c:strRef>
          </c:cat>
          <c:val>
            <c:numRef>
              <c:f>'Input for charts'!$D$83:$D$107</c:f>
              <c:numCache>
                <c:ptCount val="25"/>
                <c:pt idx="0">
                  <c:v>14.721967566</c:v>
                </c:pt>
                <c:pt idx="1">
                  <c:v>14.708107902</c:v>
                </c:pt>
                <c:pt idx="2">
                  <c:v>14.725355378</c:v>
                </c:pt>
                <c:pt idx="3">
                  <c:v>14.79792591</c:v>
                </c:pt>
                <c:pt idx="4">
                  <c:v>14.860022235</c:v>
                </c:pt>
                <c:pt idx="5">
                  <c:v>14.950958281</c:v>
                </c:pt>
                <c:pt idx="6">
                  <c:v>14.999290002</c:v>
                </c:pt>
                <c:pt idx="7">
                  <c:v>14.981745594</c:v>
                </c:pt>
                <c:pt idx="8">
                  <c:v>15.019231678</c:v>
                </c:pt>
                <c:pt idx="9">
                  <c:v>15.014807193</c:v>
                </c:pt>
                <c:pt idx="10">
                  <c:v>15.002729793</c:v>
                </c:pt>
                <c:pt idx="11">
                  <c:v>15.06807463</c:v>
                </c:pt>
                <c:pt idx="12">
                  <c:v>15.038871039</c:v>
                </c:pt>
                <c:pt idx="13">
                  <c:v>15.02687893</c:v>
                </c:pt>
                <c:pt idx="14">
                  <c:v>15.148092661</c:v>
                </c:pt>
                <c:pt idx="15">
                  <c:v>15.209744714</c:v>
                </c:pt>
                <c:pt idx="16">
                  <c:v>15.215009256</c:v>
                </c:pt>
                <c:pt idx="17">
                  <c:v>15.247197938</c:v>
                </c:pt>
                <c:pt idx="18">
                  <c:v>15.234639943</c:v>
                </c:pt>
                <c:pt idx="19">
                  <c:v>15.298152745</c:v>
                </c:pt>
                <c:pt idx="20">
                  <c:v>15.379201114</c:v>
                </c:pt>
                <c:pt idx="21">
                  <c:v>15.468727094</c:v>
                </c:pt>
                <c:pt idx="22">
                  <c:v>15.524040822</c:v>
                </c:pt>
                <c:pt idx="23">
                  <c:v>15.535532767</c:v>
                </c:pt>
                <c:pt idx="24">
                  <c:v>15.564310588</c:v>
                </c:pt>
              </c:numCache>
            </c:numRef>
          </c:val>
          <c:smooth val="0"/>
        </c:ser>
        <c:marker val="1"/>
        <c:axId val="59161969"/>
        <c:axId val="62695674"/>
      </c:lineChart>
      <c:dateAx>
        <c:axId val="59161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Year Ending Months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695674"/>
        <c:crossesAt val="2"/>
        <c:auto val="0"/>
        <c:baseTimeUnit val="months"/>
        <c:majorUnit val="2"/>
        <c:majorTimeUnit val="months"/>
        <c:minorUnit val="1"/>
        <c:minorTimeUnit val="days"/>
        <c:noMultiLvlLbl val="0"/>
      </c:dateAx>
      <c:valAx>
        <c:axId val="62695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Total Gross Revenue in Billions     </a:t>
                </a:r>
              </a:p>
            </c:rich>
          </c:tx>
          <c:layout>
            <c:manualLayout>
              <c:xMode val="factor"/>
              <c:yMode val="factor"/>
              <c:x val="-0.014"/>
              <c:y val="0.0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1969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</cdr:x>
      <cdr:y>0.481</cdr:y>
    </cdr:from>
    <cdr:to>
      <cdr:x>0.51775</cdr:x>
      <cdr:y>0.55575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57550" y="1562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85725</xdr:rowOff>
    </xdr:from>
    <xdr:to>
      <xdr:col>8</xdr:col>
      <xdr:colOff>9525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76225" y="762000"/>
        <a:ext cx="64484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19</xdr:row>
      <xdr:rowOff>161925</xdr:rowOff>
    </xdr:from>
    <xdr:to>
      <xdr:col>8</xdr:col>
      <xdr:colOff>0</xdr:colOff>
      <xdr:row>36</xdr:row>
      <xdr:rowOff>95250</xdr:rowOff>
    </xdr:to>
    <xdr:graphicFrame>
      <xdr:nvGraphicFramePr>
        <xdr:cNvPr id="2" name="Chart 1"/>
        <xdr:cNvGraphicFramePr/>
      </xdr:nvGraphicFramePr>
      <xdr:xfrm>
        <a:off x="228600" y="4048125"/>
        <a:ext cx="64865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36</xdr:row>
      <xdr:rowOff>190500</xdr:rowOff>
    </xdr:from>
    <xdr:to>
      <xdr:col>8</xdr:col>
      <xdr:colOff>9525</xdr:colOff>
      <xdr:row>55</xdr:row>
      <xdr:rowOff>66675</xdr:rowOff>
    </xdr:to>
    <xdr:graphicFrame>
      <xdr:nvGraphicFramePr>
        <xdr:cNvPr id="3" name="Chart 10"/>
        <xdr:cNvGraphicFramePr/>
      </xdr:nvGraphicFramePr>
      <xdr:xfrm>
        <a:off x="219075" y="7477125"/>
        <a:ext cx="650557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247650</xdr:colOff>
      <xdr:row>115</xdr:row>
      <xdr:rowOff>142875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00750" y="1426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54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086100" y="1137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crc-85015\methodology\monitoring%20MP\Monthly%20results\Table4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crc-85015\methodology\monitoring%20MP\Monthly%20results\Input_table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4"/>
    </sheetNames>
    <sheetDataSet>
      <sheetData sheetId="0">
        <row r="2">
          <cell r="A2">
            <v>210023</v>
          </cell>
          <cell r="B2" t="str">
            <v>ANNE ARUNDEL</v>
          </cell>
          <cell r="C2">
            <v>301684550</v>
          </cell>
          <cell r="D2">
            <v>27293</v>
          </cell>
          <cell r="E2">
            <v>11054</v>
          </cell>
          <cell r="F2">
            <v>241749093</v>
          </cell>
          <cell r="G2">
            <v>3.92</v>
          </cell>
          <cell r="H2">
            <v>315788209</v>
          </cell>
          <cell r="I2">
            <v>28300</v>
          </cell>
          <cell r="J2">
            <v>11159</v>
          </cell>
          <cell r="K2">
            <v>225976829</v>
          </cell>
          <cell r="L2">
            <v>3.81</v>
          </cell>
        </row>
        <row r="3">
          <cell r="A3">
            <v>210061</v>
          </cell>
          <cell r="B3" t="str">
            <v>ATLANTIC GENERAL</v>
          </cell>
          <cell r="C3">
            <v>40307183</v>
          </cell>
          <cell r="D3">
            <v>3355</v>
          </cell>
          <cell r="E3">
            <v>12014</v>
          </cell>
          <cell r="F3">
            <v>62388679</v>
          </cell>
          <cell r="G3">
            <v>3.69</v>
          </cell>
          <cell r="H3">
            <v>37343634</v>
          </cell>
          <cell r="I3">
            <v>3014</v>
          </cell>
          <cell r="J3">
            <v>12390</v>
          </cell>
          <cell r="K3">
            <v>61914057</v>
          </cell>
          <cell r="L3">
            <v>3.95</v>
          </cell>
        </row>
        <row r="4">
          <cell r="A4">
            <v>210043</v>
          </cell>
          <cell r="B4" t="str">
            <v>BALTIMORE WASHINGTON MEDICAL CENTER</v>
          </cell>
          <cell r="C4">
            <v>223186629</v>
          </cell>
          <cell r="D4">
            <v>18167</v>
          </cell>
          <cell r="E4">
            <v>12285</v>
          </cell>
          <cell r="F4">
            <v>164934868</v>
          </cell>
          <cell r="G4">
            <v>4.46</v>
          </cell>
          <cell r="H4">
            <v>218599358</v>
          </cell>
          <cell r="I4">
            <v>18729</v>
          </cell>
          <cell r="J4">
            <v>11672</v>
          </cell>
          <cell r="K4">
            <v>155235998</v>
          </cell>
          <cell r="L4">
            <v>4.4</v>
          </cell>
        </row>
        <row r="5">
          <cell r="A5">
            <v>210013</v>
          </cell>
          <cell r="B5" t="str">
            <v>BON SECOURS</v>
          </cell>
          <cell r="C5">
            <v>76190060</v>
          </cell>
          <cell r="D5">
            <v>5421</v>
          </cell>
          <cell r="E5">
            <v>14055</v>
          </cell>
          <cell r="F5">
            <v>49890921</v>
          </cell>
          <cell r="G5">
            <v>4.62</v>
          </cell>
          <cell r="H5">
            <v>74858805</v>
          </cell>
          <cell r="I5">
            <v>6103</v>
          </cell>
          <cell r="J5">
            <v>12266</v>
          </cell>
          <cell r="K5">
            <v>48759476</v>
          </cell>
          <cell r="L5">
            <v>4.59</v>
          </cell>
        </row>
        <row r="6">
          <cell r="A6">
            <v>210039</v>
          </cell>
          <cell r="B6" t="str">
            <v>CALVERT</v>
          </cell>
          <cell r="C6">
            <v>65044201</v>
          </cell>
          <cell r="D6">
            <v>6159</v>
          </cell>
          <cell r="E6">
            <v>10561</v>
          </cell>
          <cell r="F6">
            <v>74393291</v>
          </cell>
          <cell r="G6">
            <v>3.64</v>
          </cell>
          <cell r="H6">
            <v>68372893</v>
          </cell>
          <cell r="I6">
            <v>7017</v>
          </cell>
          <cell r="J6">
            <v>9744</v>
          </cell>
          <cell r="K6">
            <v>70225283</v>
          </cell>
          <cell r="L6">
            <v>3.42</v>
          </cell>
        </row>
        <row r="7">
          <cell r="A7">
            <v>210033</v>
          </cell>
          <cell r="B7" t="str">
            <v>CARROLL COUNTY</v>
          </cell>
          <cell r="C7">
            <v>141107557</v>
          </cell>
          <cell r="D7">
            <v>11380</v>
          </cell>
          <cell r="E7">
            <v>12400</v>
          </cell>
          <cell r="F7">
            <v>107832600</v>
          </cell>
          <cell r="G7">
            <v>3.35</v>
          </cell>
          <cell r="H7">
            <v>135558804</v>
          </cell>
          <cell r="I7">
            <v>11863</v>
          </cell>
          <cell r="J7">
            <v>11427</v>
          </cell>
          <cell r="K7">
            <v>109204722</v>
          </cell>
          <cell r="L7">
            <v>3.31</v>
          </cell>
        </row>
        <row r="8">
          <cell r="A8">
            <v>210035</v>
          </cell>
          <cell r="B8" t="str">
            <v>CHARLES REGIONAL</v>
          </cell>
          <cell r="C8">
            <v>74921842</v>
          </cell>
          <cell r="D8">
            <v>7645</v>
          </cell>
          <cell r="E8">
            <v>9800</v>
          </cell>
          <cell r="F8">
            <v>70503594</v>
          </cell>
          <cell r="G8">
            <v>3.92</v>
          </cell>
          <cell r="H8">
            <v>73638268</v>
          </cell>
          <cell r="I8">
            <v>7407</v>
          </cell>
          <cell r="J8">
            <v>9942</v>
          </cell>
          <cell r="K8">
            <v>59365637</v>
          </cell>
          <cell r="L8">
            <v>4.23</v>
          </cell>
        </row>
        <row r="9">
          <cell r="A9">
            <v>210030</v>
          </cell>
          <cell r="B9" t="str">
            <v>CHESTERTOWN</v>
          </cell>
          <cell r="C9">
            <v>27859998</v>
          </cell>
          <cell r="D9">
            <v>1939</v>
          </cell>
          <cell r="E9">
            <v>14368</v>
          </cell>
          <cell r="F9">
            <v>32315341</v>
          </cell>
          <cell r="G9">
            <v>4.21</v>
          </cell>
          <cell r="H9">
            <v>30103819</v>
          </cell>
          <cell r="I9">
            <v>2790</v>
          </cell>
          <cell r="J9">
            <v>10790</v>
          </cell>
          <cell r="K9">
            <v>29367242</v>
          </cell>
          <cell r="L9">
            <v>3.89</v>
          </cell>
        </row>
        <row r="10">
          <cell r="A10">
            <v>210051</v>
          </cell>
          <cell r="B10" t="str">
            <v>DOCTORS COMMUNITY</v>
          </cell>
          <cell r="C10">
            <v>135018042</v>
          </cell>
          <cell r="D10">
            <v>10286</v>
          </cell>
          <cell r="E10">
            <v>13126</v>
          </cell>
          <cell r="F10">
            <v>91176397</v>
          </cell>
          <cell r="G10">
            <v>4.66</v>
          </cell>
          <cell r="H10">
            <v>134943208</v>
          </cell>
          <cell r="I10">
            <v>11085</v>
          </cell>
          <cell r="J10">
            <v>12173</v>
          </cell>
          <cell r="K10">
            <v>79860399</v>
          </cell>
          <cell r="L10">
            <v>4.68</v>
          </cell>
        </row>
        <row r="11">
          <cell r="A11">
            <v>210010</v>
          </cell>
          <cell r="B11" t="str">
            <v>DORCHESTER</v>
          </cell>
          <cell r="C11">
            <v>29480756</v>
          </cell>
          <cell r="D11">
            <v>2365</v>
          </cell>
          <cell r="E11">
            <v>12465</v>
          </cell>
          <cell r="F11">
            <v>28915834</v>
          </cell>
          <cell r="G11">
            <v>4.24</v>
          </cell>
          <cell r="H11">
            <v>26563370</v>
          </cell>
          <cell r="I11">
            <v>2737</v>
          </cell>
          <cell r="J11">
            <v>9705</v>
          </cell>
          <cell r="K11">
            <v>32118241</v>
          </cell>
          <cell r="L11">
            <v>3.9</v>
          </cell>
        </row>
        <row r="12">
          <cell r="A12">
            <v>210037</v>
          </cell>
          <cell r="B12" t="str">
            <v>EASTON</v>
          </cell>
          <cell r="C12">
            <v>105419572</v>
          </cell>
          <cell r="D12">
            <v>7884</v>
          </cell>
          <cell r="E12">
            <v>13371</v>
          </cell>
          <cell r="F12">
            <v>88245900</v>
          </cell>
          <cell r="G12">
            <v>4.16</v>
          </cell>
          <cell r="H12">
            <v>95616179</v>
          </cell>
          <cell r="I12">
            <v>8312</v>
          </cell>
          <cell r="J12">
            <v>11503</v>
          </cell>
          <cell r="K12">
            <v>92041988</v>
          </cell>
          <cell r="L12">
            <v>3.99</v>
          </cell>
        </row>
        <row r="13">
          <cell r="A13">
            <v>210015</v>
          </cell>
          <cell r="B13" t="str">
            <v>FRANKLIN SQUARE</v>
          </cell>
          <cell r="C13">
            <v>285816413</v>
          </cell>
          <cell r="D13">
            <v>21364</v>
          </cell>
          <cell r="E13">
            <v>13378</v>
          </cell>
          <cell r="F13">
            <v>194325841</v>
          </cell>
          <cell r="G13">
            <v>4.48</v>
          </cell>
          <cell r="H13">
            <v>288658140</v>
          </cell>
          <cell r="I13">
            <v>21602</v>
          </cell>
          <cell r="J13">
            <v>13363</v>
          </cell>
          <cell r="K13">
            <v>194657372</v>
          </cell>
          <cell r="L13">
            <v>4.39</v>
          </cell>
        </row>
        <row r="14">
          <cell r="A14">
            <v>210005</v>
          </cell>
          <cell r="B14" t="str">
            <v>FREDERICK MEMORIAL</v>
          </cell>
          <cell r="C14">
            <v>188872633</v>
          </cell>
          <cell r="D14">
            <v>16565</v>
          </cell>
          <cell r="E14">
            <v>11402</v>
          </cell>
          <cell r="F14">
            <v>147141669</v>
          </cell>
          <cell r="G14">
            <v>4.27</v>
          </cell>
          <cell r="H14">
            <v>197348526</v>
          </cell>
          <cell r="I14">
            <v>18406</v>
          </cell>
          <cell r="J14">
            <v>10722</v>
          </cell>
          <cell r="K14">
            <v>142125715</v>
          </cell>
          <cell r="L14">
            <v>4.39</v>
          </cell>
        </row>
        <row r="15">
          <cell r="A15">
            <v>210060</v>
          </cell>
          <cell r="B15" t="str">
            <v>FT. WASHINGTON</v>
          </cell>
          <cell r="C15">
            <v>18848480</v>
          </cell>
          <cell r="D15">
            <v>2276</v>
          </cell>
          <cell r="E15">
            <v>8281</v>
          </cell>
          <cell r="F15">
            <v>26854582</v>
          </cell>
          <cell r="G15">
            <v>3.56</v>
          </cell>
          <cell r="H15">
            <v>18108241</v>
          </cell>
          <cell r="I15">
            <v>2221</v>
          </cell>
          <cell r="J15">
            <v>8153</v>
          </cell>
          <cell r="K15">
            <v>28341553</v>
          </cell>
          <cell r="L15">
            <v>3.82</v>
          </cell>
        </row>
        <row r="16">
          <cell r="A16">
            <v>210044</v>
          </cell>
          <cell r="B16" t="str">
            <v>G.B.M.C.</v>
          </cell>
          <cell r="C16">
            <v>204081949</v>
          </cell>
          <cell r="D16">
            <v>16599</v>
          </cell>
          <cell r="E16">
            <v>12295</v>
          </cell>
          <cell r="F16">
            <v>215924153</v>
          </cell>
          <cell r="G16">
            <v>4.32</v>
          </cell>
          <cell r="H16">
            <v>211153729</v>
          </cell>
          <cell r="I16">
            <v>17280</v>
          </cell>
          <cell r="J16">
            <v>12220</v>
          </cell>
          <cell r="K16">
            <v>216267422</v>
          </cell>
          <cell r="L16">
            <v>4.32</v>
          </cell>
        </row>
        <row r="17">
          <cell r="A17">
            <v>210017</v>
          </cell>
          <cell r="B17" t="str">
            <v>GARRETT COUNTY</v>
          </cell>
          <cell r="C17">
            <v>19197785</v>
          </cell>
          <cell r="D17">
            <v>1852</v>
          </cell>
          <cell r="E17">
            <v>10366</v>
          </cell>
          <cell r="F17">
            <v>26306707</v>
          </cell>
          <cell r="G17">
            <v>3.24</v>
          </cell>
          <cell r="H17">
            <v>19694046</v>
          </cell>
          <cell r="I17">
            <v>2108</v>
          </cell>
          <cell r="J17">
            <v>9343</v>
          </cell>
          <cell r="K17">
            <v>24618182</v>
          </cell>
          <cell r="L17">
            <v>3.31</v>
          </cell>
        </row>
        <row r="18">
          <cell r="A18">
            <v>210056</v>
          </cell>
          <cell r="B18" t="str">
            <v>GOOD SAMARITAN</v>
          </cell>
          <cell r="C18">
            <v>175266906</v>
          </cell>
          <cell r="D18">
            <v>12176</v>
          </cell>
          <cell r="E18">
            <v>14394</v>
          </cell>
          <cell r="F18">
            <v>116906948</v>
          </cell>
          <cell r="G18">
            <v>4.95</v>
          </cell>
          <cell r="H18">
            <v>196474277</v>
          </cell>
          <cell r="I18">
            <v>14229</v>
          </cell>
          <cell r="J18">
            <v>13808</v>
          </cell>
          <cell r="K18">
            <v>113877250</v>
          </cell>
          <cell r="L18">
            <v>4.83</v>
          </cell>
        </row>
        <row r="19">
          <cell r="A19">
            <v>210034</v>
          </cell>
          <cell r="B19" t="str">
            <v>HARBOR</v>
          </cell>
          <cell r="C19">
            <v>125448361</v>
          </cell>
          <cell r="D19">
            <v>8011</v>
          </cell>
          <cell r="E19">
            <v>15660</v>
          </cell>
          <cell r="F19">
            <v>76466408</v>
          </cell>
          <cell r="G19">
            <v>3.93</v>
          </cell>
          <cell r="H19">
            <v>128059567</v>
          </cell>
          <cell r="I19">
            <v>8976</v>
          </cell>
          <cell r="J19">
            <v>14267</v>
          </cell>
          <cell r="K19">
            <v>78861321</v>
          </cell>
          <cell r="L19">
            <v>4.02</v>
          </cell>
        </row>
        <row r="20">
          <cell r="A20">
            <v>210006</v>
          </cell>
          <cell r="B20" t="str">
            <v>HARFORD</v>
          </cell>
          <cell r="C20">
            <v>47018687</v>
          </cell>
          <cell r="D20">
            <v>4808</v>
          </cell>
          <cell r="E20">
            <v>9779</v>
          </cell>
          <cell r="F20">
            <v>56297072</v>
          </cell>
          <cell r="G20">
            <v>4.53</v>
          </cell>
          <cell r="H20">
            <v>49981782</v>
          </cell>
          <cell r="I20">
            <v>5082</v>
          </cell>
          <cell r="J20">
            <v>9835</v>
          </cell>
          <cell r="K20">
            <v>55436229</v>
          </cell>
          <cell r="L20">
            <v>4.51</v>
          </cell>
        </row>
        <row r="21">
          <cell r="A21">
            <v>210004</v>
          </cell>
          <cell r="B21" t="str">
            <v>HOLY CROSS</v>
          </cell>
          <cell r="C21">
            <v>324998401</v>
          </cell>
          <cell r="D21">
            <v>26535</v>
          </cell>
          <cell r="E21">
            <v>12248</v>
          </cell>
          <cell r="F21">
            <v>143932372</v>
          </cell>
          <cell r="G21">
            <v>4.39</v>
          </cell>
          <cell r="H21">
            <v>314225811</v>
          </cell>
          <cell r="I21">
            <v>27201</v>
          </cell>
          <cell r="J21">
            <v>11552</v>
          </cell>
          <cell r="K21">
            <v>137986305</v>
          </cell>
          <cell r="L21">
            <v>4.37</v>
          </cell>
        </row>
        <row r="22">
          <cell r="A22">
            <v>210029</v>
          </cell>
          <cell r="B22" t="str">
            <v>HOPKINS BAYVIEW MED CTR</v>
          </cell>
          <cell r="C22">
            <v>355217483</v>
          </cell>
          <cell r="D22">
            <v>20547</v>
          </cell>
          <cell r="E22">
            <v>17288</v>
          </cell>
          <cell r="F22">
            <v>246869715</v>
          </cell>
          <cell r="G22">
            <v>5.69</v>
          </cell>
          <cell r="H22">
            <v>363531283</v>
          </cell>
          <cell r="I22">
            <v>21500</v>
          </cell>
          <cell r="J22">
            <v>16908</v>
          </cell>
          <cell r="K22">
            <v>235880907</v>
          </cell>
          <cell r="L22">
            <v>5.54</v>
          </cell>
        </row>
        <row r="23">
          <cell r="A23">
            <v>210048</v>
          </cell>
          <cell r="B23" t="str">
            <v>HOWARD COUNTY</v>
          </cell>
          <cell r="C23">
            <v>176459286</v>
          </cell>
          <cell r="D23">
            <v>15928</v>
          </cell>
          <cell r="E23">
            <v>11079</v>
          </cell>
          <cell r="F23">
            <v>108101218</v>
          </cell>
          <cell r="G23">
            <v>4.52</v>
          </cell>
          <cell r="H23">
            <v>167247576</v>
          </cell>
          <cell r="I23">
            <v>15973</v>
          </cell>
          <cell r="J23">
            <v>10471</v>
          </cell>
          <cell r="K23">
            <v>111435531</v>
          </cell>
          <cell r="L23">
            <v>4.43</v>
          </cell>
        </row>
        <row r="24">
          <cell r="A24">
            <v>210009</v>
          </cell>
          <cell r="B24" t="str">
            <v>JOHNS HOPKINS</v>
          </cell>
          <cell r="C24">
            <v>1398323561</v>
          </cell>
          <cell r="D24">
            <v>48586</v>
          </cell>
          <cell r="E24">
            <v>28780</v>
          </cell>
          <cell r="F24">
            <v>836927585</v>
          </cell>
          <cell r="G24">
            <v>6.21</v>
          </cell>
          <cell r="H24">
            <v>1211923604</v>
          </cell>
          <cell r="I24">
            <v>47130</v>
          </cell>
          <cell r="J24">
            <v>25714</v>
          </cell>
          <cell r="K24">
            <v>727018134</v>
          </cell>
          <cell r="L24">
            <v>6.25</v>
          </cell>
        </row>
        <row r="25">
          <cell r="A25">
            <v>210055</v>
          </cell>
          <cell r="B25" t="str">
            <v>LAUREL REGIONAL</v>
          </cell>
          <cell r="C25">
            <v>74166511</v>
          </cell>
          <cell r="D25">
            <v>5783</v>
          </cell>
          <cell r="E25">
            <v>12825</v>
          </cell>
          <cell r="F25">
            <v>45758706</v>
          </cell>
          <cell r="G25">
            <v>5</v>
          </cell>
          <cell r="H25">
            <v>77715361</v>
          </cell>
          <cell r="I25">
            <v>5915</v>
          </cell>
          <cell r="J25">
            <v>13139</v>
          </cell>
          <cell r="K25">
            <v>44344491</v>
          </cell>
          <cell r="L25">
            <v>5.17</v>
          </cell>
        </row>
        <row r="26">
          <cell r="A26">
            <v>210045</v>
          </cell>
          <cell r="B26" t="str">
            <v>MCCREADY</v>
          </cell>
          <cell r="C26">
            <v>4345692</v>
          </cell>
          <cell r="D26">
            <v>315</v>
          </cell>
          <cell r="E26">
            <v>13796</v>
          </cell>
          <cell r="F26">
            <v>14944373</v>
          </cell>
          <cell r="G26">
            <v>3.37</v>
          </cell>
          <cell r="H26">
            <v>4888862</v>
          </cell>
          <cell r="I26">
            <v>325</v>
          </cell>
          <cell r="J26">
            <v>15043</v>
          </cell>
          <cell r="K26">
            <v>12077256</v>
          </cell>
          <cell r="L26">
            <v>3.58</v>
          </cell>
        </row>
        <row r="27">
          <cell r="A27">
            <v>210008</v>
          </cell>
          <cell r="B27" t="str">
            <v>MERCY</v>
          </cell>
          <cell r="C27">
            <v>232535384</v>
          </cell>
          <cell r="D27">
            <v>15913</v>
          </cell>
          <cell r="E27">
            <v>14613</v>
          </cell>
          <cell r="F27">
            <v>247247359</v>
          </cell>
          <cell r="G27">
            <v>3.88</v>
          </cell>
          <cell r="H27">
            <v>231266086</v>
          </cell>
          <cell r="I27">
            <v>16438</v>
          </cell>
          <cell r="J27">
            <v>14069</v>
          </cell>
          <cell r="K27">
            <v>242167743</v>
          </cell>
          <cell r="L27">
            <v>3.99</v>
          </cell>
        </row>
        <row r="28">
          <cell r="A28">
            <v>210001</v>
          </cell>
          <cell r="B28" t="str">
            <v>MERITUS</v>
          </cell>
          <cell r="C28">
            <v>192888972</v>
          </cell>
          <cell r="D28">
            <v>16346</v>
          </cell>
          <cell r="E28">
            <v>11800</v>
          </cell>
          <cell r="F28">
            <v>116943487</v>
          </cell>
          <cell r="G28">
            <v>4.01</v>
          </cell>
          <cell r="H28">
            <v>177478985</v>
          </cell>
          <cell r="I28">
            <v>15539</v>
          </cell>
          <cell r="J28">
            <v>11422</v>
          </cell>
          <cell r="K28">
            <v>111423470</v>
          </cell>
          <cell r="L28">
            <v>4.22</v>
          </cell>
        </row>
        <row r="29">
          <cell r="A29">
            <v>210018</v>
          </cell>
          <cell r="B29" t="str">
            <v>MONTGOMERY GENERAL</v>
          </cell>
          <cell r="C29">
            <v>86244274</v>
          </cell>
          <cell r="D29">
            <v>8176</v>
          </cell>
          <cell r="E29">
            <v>10548</v>
          </cell>
          <cell r="F29">
            <v>77630147</v>
          </cell>
          <cell r="G29">
            <v>3.8</v>
          </cell>
          <cell r="H29">
            <v>94692520</v>
          </cell>
          <cell r="I29">
            <v>8841</v>
          </cell>
          <cell r="J29">
            <v>10711</v>
          </cell>
          <cell r="K29">
            <v>78116223</v>
          </cell>
          <cell r="L29">
            <v>3.93</v>
          </cell>
        </row>
        <row r="30">
          <cell r="A30">
            <v>210040</v>
          </cell>
          <cell r="B30" t="str">
            <v>NORTHWEST</v>
          </cell>
          <cell r="C30">
            <v>142958717</v>
          </cell>
          <cell r="D30">
            <v>13787</v>
          </cell>
          <cell r="E30">
            <v>10369</v>
          </cell>
          <cell r="F30">
            <v>105905241</v>
          </cell>
          <cell r="G30">
            <v>4.68</v>
          </cell>
          <cell r="H30">
            <v>139807273</v>
          </cell>
          <cell r="I30">
            <v>14023</v>
          </cell>
          <cell r="J30">
            <v>9970</v>
          </cell>
          <cell r="K30">
            <v>102967448</v>
          </cell>
          <cell r="L30">
            <v>4.44</v>
          </cell>
        </row>
        <row r="31">
          <cell r="A31">
            <v>210019</v>
          </cell>
          <cell r="B31" t="str">
            <v>PENINSULA REGIONAL</v>
          </cell>
          <cell r="C31">
            <v>234924425</v>
          </cell>
          <cell r="D31">
            <v>17637</v>
          </cell>
          <cell r="E31">
            <v>13320</v>
          </cell>
          <cell r="F31">
            <v>175541250</v>
          </cell>
          <cell r="G31">
            <v>4.05</v>
          </cell>
          <cell r="H31">
            <v>239319903</v>
          </cell>
          <cell r="I31">
            <v>18183</v>
          </cell>
          <cell r="J31">
            <v>13162</v>
          </cell>
          <cell r="K31">
            <v>176089404</v>
          </cell>
          <cell r="L31">
            <v>4.19</v>
          </cell>
        </row>
        <row r="32">
          <cell r="A32">
            <v>210003</v>
          </cell>
          <cell r="B32" t="str">
            <v>PRINCE GEORGE</v>
          </cell>
          <cell r="C32">
            <v>180855149</v>
          </cell>
          <cell r="D32">
            <v>10738</v>
          </cell>
          <cell r="E32">
            <v>16843</v>
          </cell>
          <cell r="F32">
            <v>78738776</v>
          </cell>
          <cell r="G32">
            <v>5.47</v>
          </cell>
          <cell r="H32">
            <v>185353151</v>
          </cell>
          <cell r="I32">
            <v>10846</v>
          </cell>
          <cell r="J32">
            <v>17090</v>
          </cell>
          <cell r="K32">
            <v>74971959</v>
          </cell>
          <cell r="L32">
            <v>5.52</v>
          </cell>
        </row>
        <row r="33">
          <cell r="A33">
            <v>210058</v>
          </cell>
          <cell r="B33" t="str">
            <v>REHAB &amp; ORTHO</v>
          </cell>
          <cell r="C33">
            <v>69720519</v>
          </cell>
          <cell r="D33">
            <v>3614</v>
          </cell>
          <cell r="E33">
            <v>19292</v>
          </cell>
          <cell r="F33">
            <v>45517582</v>
          </cell>
          <cell r="G33">
            <v>11.46</v>
          </cell>
          <cell r="H33">
            <v>67560794</v>
          </cell>
          <cell r="I33">
            <v>3653</v>
          </cell>
          <cell r="J33">
            <v>18495</v>
          </cell>
          <cell r="K33">
            <v>47372513</v>
          </cell>
          <cell r="L33">
            <v>11.15</v>
          </cell>
        </row>
        <row r="34">
          <cell r="A34">
            <v>210057</v>
          </cell>
          <cell r="B34" t="str">
            <v>SHADY GROVE</v>
          </cell>
          <cell r="C34">
            <v>233216942</v>
          </cell>
          <cell r="D34">
            <v>20262</v>
          </cell>
          <cell r="E34">
            <v>11510</v>
          </cell>
          <cell r="F34">
            <v>141411475</v>
          </cell>
          <cell r="G34">
            <v>4.36</v>
          </cell>
          <cell r="H34">
            <v>216009169</v>
          </cell>
          <cell r="I34">
            <v>20817</v>
          </cell>
          <cell r="J34">
            <v>10377</v>
          </cell>
          <cell r="K34">
            <v>134206628</v>
          </cell>
          <cell r="L34">
            <v>4.31</v>
          </cell>
        </row>
        <row r="35">
          <cell r="A35">
            <v>210012</v>
          </cell>
          <cell r="B35" t="str">
            <v>SINAI</v>
          </cell>
          <cell r="C35">
            <v>434093763</v>
          </cell>
          <cell r="D35">
            <v>25010</v>
          </cell>
          <cell r="E35">
            <v>17357</v>
          </cell>
          <cell r="F35">
            <v>266303021</v>
          </cell>
          <cell r="G35">
            <v>4.95</v>
          </cell>
          <cell r="H35">
            <v>429196834</v>
          </cell>
          <cell r="I35">
            <v>26214</v>
          </cell>
          <cell r="J35">
            <v>16373</v>
          </cell>
          <cell r="K35">
            <v>255697107</v>
          </cell>
          <cell r="L35">
            <v>4.88</v>
          </cell>
        </row>
        <row r="36">
          <cell r="A36">
            <v>210062</v>
          </cell>
          <cell r="B36" t="str">
            <v>SOUTHERN MARYLAND</v>
          </cell>
          <cell r="C36">
            <v>163777111</v>
          </cell>
          <cell r="D36">
            <v>15025</v>
          </cell>
          <cell r="E36">
            <v>10900</v>
          </cell>
          <cell r="F36">
            <v>100296904</v>
          </cell>
          <cell r="G36">
            <v>3.6</v>
          </cell>
          <cell r="H36">
            <v>159461542</v>
          </cell>
          <cell r="I36">
            <v>15857</v>
          </cell>
          <cell r="J36">
            <v>10056</v>
          </cell>
          <cell r="K36">
            <v>89100729</v>
          </cell>
          <cell r="L36">
            <v>3.76</v>
          </cell>
        </row>
        <row r="37">
          <cell r="A37">
            <v>210011</v>
          </cell>
          <cell r="B37" t="str">
            <v>ST. AGNES</v>
          </cell>
          <cell r="C37">
            <v>241873679</v>
          </cell>
          <cell r="D37">
            <v>17579</v>
          </cell>
          <cell r="E37">
            <v>13759</v>
          </cell>
          <cell r="F37">
            <v>171618357</v>
          </cell>
          <cell r="G37">
            <v>4.15</v>
          </cell>
          <cell r="H37">
            <v>243042581</v>
          </cell>
          <cell r="I37">
            <v>17986</v>
          </cell>
          <cell r="J37">
            <v>13513</v>
          </cell>
          <cell r="K37">
            <v>161243468</v>
          </cell>
          <cell r="L37">
            <v>4.2</v>
          </cell>
        </row>
        <row r="38">
          <cell r="A38">
            <v>210028</v>
          </cell>
          <cell r="B38" t="str">
            <v>ST. MARY</v>
          </cell>
          <cell r="C38">
            <v>70571557</v>
          </cell>
          <cell r="D38">
            <v>6938</v>
          </cell>
          <cell r="E38">
            <v>10172</v>
          </cell>
          <cell r="F38">
            <v>92884538</v>
          </cell>
          <cell r="G38">
            <v>3.11</v>
          </cell>
          <cell r="H38">
            <v>70529426</v>
          </cell>
          <cell r="I38">
            <v>7497</v>
          </cell>
          <cell r="J38">
            <v>9408</v>
          </cell>
          <cell r="K38">
            <v>90692549</v>
          </cell>
          <cell r="L38">
            <v>3.11</v>
          </cell>
        </row>
        <row r="39">
          <cell r="A39">
            <v>210022</v>
          </cell>
          <cell r="B39" t="str">
            <v>SUBURBAN</v>
          </cell>
          <cell r="C39">
            <v>185322322</v>
          </cell>
          <cell r="D39">
            <v>13112</v>
          </cell>
          <cell r="E39">
            <v>14134</v>
          </cell>
          <cell r="F39">
            <v>105339121</v>
          </cell>
          <cell r="G39">
            <v>4.36</v>
          </cell>
          <cell r="H39">
            <v>178234033</v>
          </cell>
          <cell r="I39">
            <v>13465</v>
          </cell>
          <cell r="J39">
            <v>13237</v>
          </cell>
          <cell r="K39">
            <v>94982315</v>
          </cell>
          <cell r="L39">
            <v>4.62</v>
          </cell>
        </row>
        <row r="40">
          <cell r="A40">
            <v>210063</v>
          </cell>
          <cell r="B40" t="str">
            <v>UM ST. JOSEPH</v>
          </cell>
          <cell r="C40">
            <v>216009238</v>
          </cell>
          <cell r="D40">
            <v>15291</v>
          </cell>
          <cell r="E40">
            <v>14127</v>
          </cell>
          <cell r="F40">
            <v>144541391</v>
          </cell>
          <cell r="G40">
            <v>4.23</v>
          </cell>
          <cell r="H40">
            <v>212990303</v>
          </cell>
          <cell r="I40">
            <v>15390</v>
          </cell>
          <cell r="J40">
            <v>13840</v>
          </cell>
          <cell r="K40">
            <v>134279158</v>
          </cell>
          <cell r="L40">
            <v>4.16</v>
          </cell>
        </row>
        <row r="41">
          <cell r="A41">
            <v>210038</v>
          </cell>
          <cell r="B41" t="str">
            <v>UMMC MIDTOWN</v>
          </cell>
          <cell r="C41">
            <v>129796650</v>
          </cell>
          <cell r="D41">
            <v>6513</v>
          </cell>
          <cell r="E41">
            <v>19929</v>
          </cell>
          <cell r="F41">
            <v>88255518</v>
          </cell>
          <cell r="G41">
            <v>6.6</v>
          </cell>
          <cell r="H41">
            <v>126928564</v>
          </cell>
          <cell r="I41">
            <v>7892</v>
          </cell>
          <cell r="J41">
            <v>16083</v>
          </cell>
          <cell r="K41">
            <v>74771875</v>
          </cell>
          <cell r="L41">
            <v>5.39</v>
          </cell>
        </row>
        <row r="42">
          <cell r="A42">
            <v>210032</v>
          </cell>
          <cell r="B42" t="str">
            <v>UNION HOSPITAL  OF CECIL COUNT</v>
          </cell>
          <cell r="C42">
            <v>69922678</v>
          </cell>
          <cell r="D42">
            <v>5037</v>
          </cell>
          <cell r="E42">
            <v>13882</v>
          </cell>
          <cell r="F42">
            <v>83729017</v>
          </cell>
          <cell r="G42">
            <v>3.88</v>
          </cell>
          <cell r="H42">
            <v>68558472</v>
          </cell>
          <cell r="I42">
            <v>5951</v>
          </cell>
          <cell r="J42">
            <v>11520</v>
          </cell>
          <cell r="K42">
            <v>83354904</v>
          </cell>
          <cell r="L42">
            <v>3.74</v>
          </cell>
        </row>
        <row r="43">
          <cell r="A43">
            <v>210024</v>
          </cell>
          <cell r="B43" t="str">
            <v>UNION MEMORIAL</v>
          </cell>
          <cell r="C43">
            <v>249917057</v>
          </cell>
          <cell r="D43">
            <v>13338</v>
          </cell>
          <cell r="E43">
            <v>18737</v>
          </cell>
          <cell r="F43">
            <v>170594852</v>
          </cell>
          <cell r="G43">
            <v>4.27</v>
          </cell>
          <cell r="H43">
            <v>246839829</v>
          </cell>
          <cell r="I43">
            <v>14396</v>
          </cell>
          <cell r="J43">
            <v>17146</v>
          </cell>
          <cell r="K43">
            <v>173372730</v>
          </cell>
          <cell r="L43">
            <v>4.15</v>
          </cell>
        </row>
        <row r="44">
          <cell r="A44">
            <v>210002</v>
          </cell>
          <cell r="B44" t="str">
            <v>UNIVERSITY OF MARYLAND</v>
          </cell>
          <cell r="C44">
            <v>879315386</v>
          </cell>
          <cell r="D44">
            <v>26593</v>
          </cell>
          <cell r="E44">
            <v>33066</v>
          </cell>
          <cell r="F44">
            <v>395753958</v>
          </cell>
          <cell r="G44">
            <v>7.04</v>
          </cell>
          <cell r="H44">
            <v>864254961</v>
          </cell>
          <cell r="I44">
            <v>27398</v>
          </cell>
          <cell r="J44">
            <v>31544</v>
          </cell>
          <cell r="K44">
            <v>381177821</v>
          </cell>
          <cell r="L44">
            <v>6.85</v>
          </cell>
        </row>
        <row r="45">
          <cell r="A45">
            <v>218992</v>
          </cell>
          <cell r="B45" t="str">
            <v>UNIVERSITY OF MD MEIMS</v>
          </cell>
          <cell r="C45">
            <v>183284763</v>
          </cell>
          <cell r="D45">
            <v>6480</v>
          </cell>
          <cell r="E45">
            <v>28285</v>
          </cell>
          <cell r="F45">
            <v>16945523</v>
          </cell>
          <cell r="G45">
            <v>5.26</v>
          </cell>
          <cell r="H45">
            <v>162547134</v>
          </cell>
          <cell r="I45">
            <v>8089</v>
          </cell>
          <cell r="J45">
            <v>20095</v>
          </cell>
          <cell r="K45">
            <v>14842217</v>
          </cell>
          <cell r="L45">
            <v>4.19</v>
          </cell>
        </row>
        <row r="46">
          <cell r="A46">
            <v>210049</v>
          </cell>
          <cell r="B46" t="str">
            <v>UPPER CHESAPEAKE HEALTH</v>
          </cell>
          <cell r="C46">
            <v>138565350</v>
          </cell>
          <cell r="D46">
            <v>12778</v>
          </cell>
          <cell r="E46">
            <v>10844</v>
          </cell>
          <cell r="F46">
            <v>154480997</v>
          </cell>
          <cell r="G46">
            <v>3.74</v>
          </cell>
          <cell r="H46">
            <v>141013354</v>
          </cell>
          <cell r="I46">
            <v>12901</v>
          </cell>
          <cell r="J46">
            <v>10930</v>
          </cell>
          <cell r="K46">
            <v>141106452</v>
          </cell>
          <cell r="L46">
            <v>3.72</v>
          </cell>
        </row>
        <row r="47">
          <cell r="A47">
            <v>210016</v>
          </cell>
          <cell r="B47" t="str">
            <v>WASHINGTON ADVENTIST</v>
          </cell>
          <cell r="C47">
            <v>154857771</v>
          </cell>
          <cell r="D47">
            <v>11458</v>
          </cell>
          <cell r="E47">
            <v>13515</v>
          </cell>
          <cell r="F47">
            <v>89357535</v>
          </cell>
          <cell r="G47">
            <v>5.23</v>
          </cell>
          <cell r="H47">
            <v>174309656</v>
          </cell>
          <cell r="I47">
            <v>12899</v>
          </cell>
          <cell r="J47">
            <v>13513</v>
          </cell>
          <cell r="K47">
            <v>85029384</v>
          </cell>
          <cell r="L47">
            <v>5.14</v>
          </cell>
        </row>
        <row r="48">
          <cell r="A48">
            <v>210027</v>
          </cell>
          <cell r="B48" t="str">
            <v>WESTERN MARYLAND HEALTH SYSTEM</v>
          </cell>
          <cell r="C48">
            <v>175866602</v>
          </cell>
          <cell r="D48">
            <v>12086</v>
          </cell>
          <cell r="E48">
            <v>14551</v>
          </cell>
          <cell r="F48">
            <v>141369823</v>
          </cell>
          <cell r="G48">
            <v>4.44</v>
          </cell>
          <cell r="H48">
            <v>182610638</v>
          </cell>
          <cell r="I48">
            <v>13241</v>
          </cell>
          <cell r="J48">
            <v>13791</v>
          </cell>
          <cell r="K48">
            <v>132504842</v>
          </cell>
          <cell r="L48">
            <v>4.24</v>
          </cell>
        </row>
        <row r="49">
          <cell r="C49">
            <v>9284800848</v>
          </cell>
          <cell r="D49">
            <v>596950</v>
          </cell>
          <cell r="E49">
            <v>15554</v>
          </cell>
          <cell r="F49">
            <v>6279509739</v>
          </cell>
          <cell r="G49">
            <v>4.69</v>
          </cell>
          <cell r="H49">
            <v>9072402560</v>
          </cell>
          <cell r="I49">
            <v>622821</v>
          </cell>
          <cell r="J49">
            <v>14567</v>
          </cell>
          <cell r="K49">
            <v>5966468479</v>
          </cell>
          <cell r="L49">
            <v>4.63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_table"/>
    </sheetNames>
    <sheetDataSet>
      <sheetData sheetId="0">
        <row r="8">
          <cell r="B8">
            <v>750597355</v>
          </cell>
          <cell r="C8">
            <v>55433</v>
          </cell>
          <cell r="D8">
            <v>395400988</v>
          </cell>
        </row>
        <row r="9">
          <cell r="B9">
            <v>769751616</v>
          </cell>
          <cell r="C9">
            <v>55448</v>
          </cell>
          <cell r="D9">
            <v>396248467</v>
          </cell>
        </row>
        <row r="10">
          <cell r="B10">
            <v>740789870</v>
          </cell>
          <cell r="C10">
            <v>53442</v>
          </cell>
          <cell r="D10">
            <v>394211710</v>
          </cell>
        </row>
        <row r="11">
          <cell r="B11">
            <v>752421816</v>
          </cell>
          <cell r="C11">
            <v>54294</v>
          </cell>
          <cell r="D11">
            <v>397441953</v>
          </cell>
        </row>
        <row r="12">
          <cell r="B12">
            <v>802831223</v>
          </cell>
          <cell r="C12">
            <v>57318</v>
          </cell>
          <cell r="D12">
            <v>397685716</v>
          </cell>
        </row>
        <row r="13">
          <cell r="B13">
            <v>761707272</v>
          </cell>
          <cell r="C13">
            <v>53280</v>
          </cell>
          <cell r="D13">
            <v>391618566</v>
          </cell>
        </row>
        <row r="14">
          <cell r="B14">
            <v>832665383</v>
          </cell>
          <cell r="C14">
            <v>57605</v>
          </cell>
          <cell r="D14">
            <v>462659421</v>
          </cell>
        </row>
        <row r="15">
          <cell r="B15">
            <v>744217409</v>
          </cell>
          <cell r="C15">
            <v>53795</v>
          </cell>
          <cell r="D15">
            <v>417077862</v>
          </cell>
        </row>
        <row r="16">
          <cell r="B16">
            <v>757865658</v>
          </cell>
          <cell r="C16">
            <v>54949</v>
          </cell>
          <cell r="D16">
            <v>423200347</v>
          </cell>
        </row>
        <row r="17">
          <cell r="B17">
            <v>757273928</v>
          </cell>
          <cell r="C17">
            <v>54404</v>
          </cell>
          <cell r="D17">
            <v>438512892</v>
          </cell>
        </row>
        <row r="18">
          <cell r="B18">
            <v>765476234</v>
          </cell>
          <cell r="C18">
            <v>53409</v>
          </cell>
          <cell r="D18">
            <v>414543970</v>
          </cell>
        </row>
        <row r="19">
          <cell r="B19">
            <v>793699723</v>
          </cell>
          <cell r="C19">
            <v>54327</v>
          </cell>
          <cell r="D19">
            <v>452005984</v>
          </cell>
        </row>
        <row r="20">
          <cell r="B20">
            <v>775922769</v>
          </cell>
          <cell r="C20">
            <v>52933</v>
          </cell>
          <cell r="D20">
            <v>435255008</v>
          </cell>
        </row>
        <row r="21">
          <cell r="B21">
            <v>816416281</v>
          </cell>
          <cell r="C21">
            <v>53953</v>
          </cell>
          <cell r="D21">
            <v>439646405</v>
          </cell>
        </row>
        <row r="22">
          <cell r="B22">
            <v>790694086</v>
          </cell>
          <cell r="C22">
            <v>51986</v>
          </cell>
          <cell r="D22">
            <v>438267340</v>
          </cell>
        </row>
        <row r="23">
          <cell r="B23">
            <v>796349524</v>
          </cell>
          <cell r="C23">
            <v>52640</v>
          </cell>
          <cell r="D23">
            <v>436022835</v>
          </cell>
        </row>
        <row r="24">
          <cell r="A24">
            <v>40909</v>
          </cell>
          <cell r="B24">
            <v>833823576</v>
          </cell>
          <cell r="C24">
            <v>55191</v>
          </cell>
          <cell r="D24">
            <v>461131031</v>
          </cell>
        </row>
        <row r="25">
          <cell r="A25">
            <v>40940</v>
          </cell>
          <cell r="B25">
            <v>782031629</v>
          </cell>
          <cell r="C25">
            <v>51357</v>
          </cell>
          <cell r="D25">
            <v>457208271</v>
          </cell>
        </row>
        <row r="26">
          <cell r="A26">
            <v>40969</v>
          </cell>
          <cell r="B26">
            <v>786457050</v>
          </cell>
          <cell r="C26">
            <v>54217</v>
          </cell>
          <cell r="D26">
            <v>495008090</v>
          </cell>
        </row>
        <row r="27">
          <cell r="A27">
            <v>41000</v>
          </cell>
          <cell r="B27">
            <v>705969845</v>
          </cell>
          <cell r="C27">
            <v>52286</v>
          </cell>
          <cell r="D27">
            <v>472572902</v>
          </cell>
        </row>
        <row r="28">
          <cell r="A28">
            <v>41030</v>
          </cell>
          <cell r="B28">
            <v>733554013</v>
          </cell>
          <cell r="C28">
            <v>54165</v>
          </cell>
          <cell r="D28">
            <v>520082524</v>
          </cell>
        </row>
        <row r="29">
          <cell r="A29">
            <v>41061</v>
          </cell>
          <cell r="B29">
            <v>744269149</v>
          </cell>
          <cell r="C29">
            <v>51249</v>
          </cell>
          <cell r="D29">
            <v>513613996</v>
          </cell>
        </row>
        <row r="30">
          <cell r="A30">
            <v>41091</v>
          </cell>
          <cell r="B30">
            <v>774342372</v>
          </cell>
          <cell r="C30">
            <v>52483</v>
          </cell>
          <cell r="D30">
            <v>496613878</v>
          </cell>
        </row>
        <row r="31">
          <cell r="A31">
            <v>41122</v>
          </cell>
          <cell r="B31">
            <v>769434194</v>
          </cell>
          <cell r="C31">
            <v>52473</v>
          </cell>
          <cell r="D31">
            <v>524603234</v>
          </cell>
        </row>
        <row r="32">
          <cell r="A32">
            <v>41153</v>
          </cell>
          <cell r="B32">
            <v>723485243</v>
          </cell>
          <cell r="C32">
            <v>50141</v>
          </cell>
          <cell r="D32">
            <v>470148126</v>
          </cell>
        </row>
        <row r="33">
          <cell r="A33">
            <v>41183</v>
          </cell>
          <cell r="B33">
            <v>776956979</v>
          </cell>
          <cell r="C33">
            <v>52238</v>
          </cell>
          <cell r="D33">
            <v>516591791</v>
          </cell>
        </row>
        <row r="34">
          <cell r="A34">
            <v>41214</v>
          </cell>
          <cell r="B34">
            <v>732469268</v>
          </cell>
          <cell r="C34">
            <v>49436</v>
          </cell>
          <cell r="D34">
            <v>492067673</v>
          </cell>
        </row>
        <row r="35">
          <cell r="A35">
            <v>41244</v>
          </cell>
          <cell r="B35">
            <v>752021797</v>
          </cell>
          <cell r="C35">
            <v>51556</v>
          </cell>
          <cell r="D35">
            <v>468273162</v>
          </cell>
        </row>
        <row r="36">
          <cell r="A36">
            <v>41275</v>
          </cell>
          <cell r="B36">
            <v>839906115</v>
          </cell>
          <cell r="C36">
            <v>54797</v>
          </cell>
          <cell r="D36">
            <v>520393329</v>
          </cell>
        </row>
        <row r="37">
          <cell r="A37">
            <v>41306</v>
          </cell>
          <cell r="B37">
            <v>733536535</v>
          </cell>
          <cell r="C37">
            <v>47780</v>
          </cell>
          <cell r="D37">
            <v>476499774</v>
          </cell>
        </row>
        <row r="38">
          <cell r="A38">
            <v>41334</v>
          </cell>
          <cell r="B38">
            <v>768671268</v>
          </cell>
          <cell r="C38">
            <v>51411</v>
          </cell>
          <cell r="D38">
            <v>500801763</v>
          </cell>
        </row>
        <row r="39">
          <cell r="A39">
            <v>41365</v>
          </cell>
          <cell r="B39">
            <v>773818363</v>
          </cell>
          <cell r="C39">
            <v>51120</v>
          </cell>
          <cell r="D39">
            <v>525938115</v>
          </cell>
        </row>
        <row r="40">
          <cell r="A40">
            <v>41395</v>
          </cell>
          <cell r="B40">
            <v>775981341</v>
          </cell>
          <cell r="C40">
            <v>51842</v>
          </cell>
          <cell r="D40">
            <v>539307249</v>
          </cell>
        </row>
        <row r="41">
          <cell r="A41">
            <v>41426</v>
          </cell>
          <cell r="B41">
            <v>753689843</v>
          </cell>
          <cell r="C41">
            <v>49070</v>
          </cell>
          <cell r="D41">
            <v>509457844</v>
          </cell>
        </row>
        <row r="42">
          <cell r="A42">
            <v>41456</v>
          </cell>
          <cell r="B42">
            <v>776240954</v>
          </cell>
          <cell r="C42">
            <v>52175</v>
          </cell>
          <cell r="D42">
            <v>526903978</v>
          </cell>
        </row>
        <row r="43">
          <cell r="A43">
            <v>41487</v>
          </cell>
          <cell r="B43">
            <v>757473525</v>
          </cell>
          <cell r="C43">
            <v>49687</v>
          </cell>
          <cell r="D43">
            <v>524005908</v>
          </cell>
        </row>
        <row r="44">
          <cell r="A44">
            <v>41518</v>
          </cell>
          <cell r="B44">
            <v>756409751</v>
          </cell>
          <cell r="C44">
            <v>48710</v>
          </cell>
          <cell r="D44">
            <v>500736420</v>
          </cell>
        </row>
        <row r="45">
          <cell r="A45">
            <v>41548</v>
          </cell>
          <cell r="B45">
            <v>805331163</v>
          </cell>
          <cell r="C45">
            <v>50208</v>
          </cell>
          <cell r="D45">
            <v>569265976</v>
          </cell>
        </row>
        <row r="46">
          <cell r="A46">
            <v>41579</v>
          </cell>
          <cell r="B46">
            <v>779007853</v>
          </cell>
          <cell r="C46">
            <v>46863</v>
          </cell>
          <cell r="D46">
            <v>535055068</v>
          </cell>
        </row>
        <row r="47">
          <cell r="A47">
            <v>41609</v>
          </cell>
          <cell r="B47">
            <v>756062872</v>
          </cell>
          <cell r="C47">
            <v>48605</v>
          </cell>
          <cell r="D47">
            <v>519545815</v>
          </cell>
        </row>
        <row r="48">
          <cell r="A48">
            <v>41640</v>
          </cell>
          <cell r="B48">
            <v>834271989</v>
          </cell>
          <cell r="C48">
            <v>51498</v>
          </cell>
          <cell r="D48">
            <v>537519400</v>
          </cell>
        </row>
        <row r="49">
          <cell r="A49">
            <v>41671</v>
          </cell>
          <cell r="B49">
            <v>747841926</v>
          </cell>
          <cell r="C49">
            <v>45761</v>
          </cell>
          <cell r="D49">
            <v>490972204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07"/>
  <sheetViews>
    <sheetView showOutlineSymbols="0" zoomScalePageLayoutView="0" workbookViewId="0" topLeftCell="A79">
      <selection activeCell="G115" sqref="G115"/>
    </sheetView>
  </sheetViews>
  <sheetFormatPr defaultColWidth="9.50390625" defaultRowHeight="15.75"/>
  <cols>
    <col min="1" max="1" width="14.00390625" style="2" customWidth="1"/>
    <col min="2" max="10" width="13.625" style="2" customWidth="1"/>
    <col min="11" max="16384" width="9.50390625" style="2" customWidth="1"/>
  </cols>
  <sheetData>
    <row r="4" spans="1:7" ht="27.75" customHeight="1">
      <c r="A4" s="9" t="s">
        <v>1</v>
      </c>
      <c r="B4" s="12" t="s">
        <v>14</v>
      </c>
      <c r="C4" s="12" t="s">
        <v>15</v>
      </c>
      <c r="D4" s="12" t="s">
        <v>16</v>
      </c>
      <c r="E4"/>
      <c r="F4" s="4"/>
      <c r="G4" s="3"/>
    </row>
    <row r="5" spans="1:7" ht="15.75">
      <c r="A5" s="13">
        <f>'Table 1 - 12 month average'!A55</f>
        <v>38565</v>
      </c>
      <c r="B5" s="14">
        <f>'Table 1 - 12 month average'!H55</f>
        <v>9547.405583322841</v>
      </c>
      <c r="C5" s="15">
        <f>'Table 2 - Month to month'!H55</f>
        <v>9733.309650680876</v>
      </c>
      <c r="D5" s="16">
        <f>'Table 3 - Total gross pt rev'!E55/1000000000</f>
        <v>9.816624066</v>
      </c>
      <c r="E5"/>
      <c r="F5" s="6"/>
      <c r="G5" s="5"/>
    </row>
    <row r="6" spans="1:7" ht="18.75" customHeight="1">
      <c r="A6" s="13">
        <f>'Table 1 - 12 month average'!A56</f>
        <v>38596</v>
      </c>
      <c r="B6" s="14">
        <f>'Table 1 - 12 month average'!H56</f>
        <v>9599.939719199614</v>
      </c>
      <c r="C6" s="15">
        <f>'Table 2 - Month to month'!H56</f>
        <v>9890.86096389533</v>
      </c>
      <c r="D6" s="16">
        <f>'Table 3 - Total gross pt rev'!E56/1000000000</f>
        <v>9.887462754</v>
      </c>
      <c r="E6"/>
      <c r="F6" s="6"/>
      <c r="G6" s="5"/>
    </row>
    <row r="7" spans="1:7" ht="24.75" customHeight="1">
      <c r="A7" s="13">
        <f>'Table 1 - 12 month average'!A57</f>
        <v>38626</v>
      </c>
      <c r="B7" s="14">
        <f>'Table 1 - 12 month average'!H57</f>
        <v>9606.583847827245</v>
      </c>
      <c r="C7" s="15">
        <f>'Table 2 - Month to month'!H57</f>
        <v>9936.026351340353</v>
      </c>
      <c r="D7" s="16">
        <f>'Table 3 - Total gross pt rev'!E57/1000000000</f>
        <v>9.937993745</v>
      </c>
      <c r="E7"/>
      <c r="F7" s="6"/>
      <c r="G7" s="5"/>
    </row>
    <row r="8" spans="1:7" ht="21.75" customHeight="1">
      <c r="A8" s="13">
        <f>'Table 1 - 12 month average'!A58</f>
        <v>38657</v>
      </c>
      <c r="B8" s="14">
        <f>'Table 1 - 12 month average'!H58</f>
        <v>9628.450941515452</v>
      </c>
      <c r="C8" s="15">
        <f>'Table 2 - Month to month'!H58</f>
        <v>10027.072802614292</v>
      </c>
      <c r="D8" s="16">
        <f>'Table 3 - Total gross pt rev'!E58/1000000000</f>
        <v>9.992647167</v>
      </c>
      <c r="E8"/>
      <c r="F8" s="6"/>
      <c r="G8" s="5"/>
    </row>
    <row r="9" spans="1:7" ht="18.75" customHeight="1">
      <c r="A9" s="13">
        <f>'Table 1 - 12 month average'!A59</f>
        <v>38687</v>
      </c>
      <c r="B9" s="14">
        <f>'Table 1 - 12 month average'!H59</f>
        <v>9686.679666345513</v>
      </c>
      <c r="C9" s="15">
        <f>'Table 2 - Month to month'!H59</f>
        <v>10167.013397990302</v>
      </c>
      <c r="D9" s="16">
        <f>'Table 3 - Total gross pt rev'!E59/1000000000</f>
        <v>10.061398</v>
      </c>
      <c r="E9"/>
      <c r="F9" s="6"/>
      <c r="G9" s="5"/>
    </row>
    <row r="10" spans="1:7" ht="18.75" customHeight="1">
      <c r="A10" s="13">
        <f>'Table 1 - 12 month average'!A60</f>
        <v>38718</v>
      </c>
      <c r="B10" s="14">
        <f>'Table 1 - 12 month average'!H60</f>
        <v>9729.82174320882</v>
      </c>
      <c r="C10" s="15">
        <f>'Table 2 - Month to month'!H60</f>
        <v>9986.210492602371</v>
      </c>
      <c r="D10" s="16">
        <f>'Table 3 - Total gross pt rev'!E60/1000000000</f>
        <v>10.135895935</v>
      </c>
      <c r="E10"/>
      <c r="F10" s="6"/>
      <c r="G10" s="5"/>
    </row>
    <row r="11" spans="1:7" ht="18.75" customHeight="1">
      <c r="A11" s="13">
        <f>'Table 1 - 12 month average'!A61</f>
        <v>38749</v>
      </c>
      <c r="B11" s="14">
        <f>'Table 1 - 12 month average'!H61</f>
        <v>9776.759138546491</v>
      </c>
      <c r="C11" s="15">
        <f>'Table 2 - Month to month'!H61</f>
        <v>10104.598324137221</v>
      </c>
      <c r="D11" s="16">
        <f>'Table 3 - Total gross pt rev'!E61/1000000000</f>
        <v>10.206873883</v>
      </c>
      <c r="E11"/>
      <c r="F11" s="6"/>
      <c r="G11" s="5"/>
    </row>
    <row r="12" spans="1:7" ht="18.75" customHeight="1">
      <c r="A12" s="13">
        <f>'Table 1 - 12 month average'!A62</f>
        <v>38777</v>
      </c>
      <c r="B12" s="14">
        <f>'Table 1 - 12 month average'!H62</f>
        <v>9873.658278960607</v>
      </c>
      <c r="C12" s="15">
        <f>'Table 2 - Month to month'!H62</f>
        <v>10314.22875450662</v>
      </c>
      <c r="D12" s="16">
        <f>'Table 3 - Total gross pt rev'!E62/1000000000</f>
        <v>10.34109945</v>
      </c>
      <c r="E12"/>
      <c r="F12" s="6"/>
      <c r="G12" s="5"/>
    </row>
    <row r="13" spans="1:7" ht="18.75" customHeight="1">
      <c r="A13" s="13">
        <f>'Table 1 - 12 month average'!A63</f>
        <v>38808</v>
      </c>
      <c r="B13" s="14">
        <f>'Table 1 - 12 month average'!H63</f>
        <v>9953.029337072652</v>
      </c>
      <c r="C13" s="15">
        <f>'Table 2 - Month to month'!H63</f>
        <v>10269.263675731281</v>
      </c>
      <c r="D13" s="16">
        <f>'Table 3 - Total gross pt rev'!E63/1000000000</f>
        <v>10.407625066</v>
      </c>
      <c r="E13"/>
      <c r="F13" s="6"/>
      <c r="G13" s="5"/>
    </row>
    <row r="14" spans="1:7" ht="18.75" customHeight="1">
      <c r="A14" s="13">
        <f>'Table 1 - 12 month average'!A64</f>
        <v>38838</v>
      </c>
      <c r="B14" s="14">
        <f>'Table 1 - 12 month average'!H64</f>
        <v>9996.848522013943</v>
      </c>
      <c r="C14" s="15">
        <f>'Table 2 - Month to month'!H64</f>
        <v>10015.418202891287</v>
      </c>
      <c r="D14" s="16">
        <f>'Table 3 - Total gross pt rev'!E64/1000000000</f>
        <v>10.496427994</v>
      </c>
      <c r="E14"/>
      <c r="F14" s="6"/>
      <c r="G14" s="5"/>
    </row>
    <row r="15" spans="1:7" ht="18.75" customHeight="1">
      <c r="A15" s="13">
        <f>'Table 1 - 12 month average'!A65</f>
        <v>38869</v>
      </c>
      <c r="B15" s="14">
        <f>'Table 1 - 12 month average'!H65</f>
        <v>10034.393719070926</v>
      </c>
      <c r="C15" s="15">
        <f>'Table 2 - Month to month'!H65</f>
        <v>10214.569087029613</v>
      </c>
      <c r="D15" s="16">
        <f>'Table 3 - Total gross pt rev'!E65/1000000000</f>
        <v>10.557002143</v>
      </c>
      <c r="E15"/>
      <c r="F15" s="6"/>
      <c r="G15" s="5"/>
    </row>
    <row r="16" spans="1:7" ht="18.75" customHeight="1">
      <c r="A16" s="13">
        <f>'Table 1 - 12 month average'!A66</f>
        <v>38899</v>
      </c>
      <c r="B16" s="14">
        <f>'Table 1 - 12 month average'!H66</f>
        <v>10079.859532924651</v>
      </c>
      <c r="C16" s="15">
        <f>'Table 2 - Month to month'!H66</f>
        <v>10292.874055739496</v>
      </c>
      <c r="D16" s="16">
        <f>'Table 3 - Total gross pt rev'!E66/1000000000</f>
        <v>10.627797978</v>
      </c>
      <c r="E16"/>
      <c r="F16" s="6"/>
      <c r="G16" s="5"/>
    </row>
    <row r="17" spans="1:7" ht="18.75" customHeight="1">
      <c r="A17" s="13">
        <f>'Table 1 - 12 month average'!A67</f>
        <v>38930</v>
      </c>
      <c r="B17" s="14">
        <f>'Table 1 - 12 month average'!H67</f>
        <v>10134.999437840987</v>
      </c>
      <c r="C17" s="15">
        <f>'Table 2 - Month to month'!H67</f>
        <v>10380.514154038432</v>
      </c>
      <c r="D17" s="16">
        <f>'Table 3 - Total gross pt rev'!E67/1000000000</f>
        <v>10.705895979</v>
      </c>
      <c r="E17"/>
      <c r="F17" s="6"/>
      <c r="G17" s="5"/>
    </row>
    <row r="18" spans="1:7" ht="18.75" customHeight="1">
      <c r="A18" s="13">
        <f>'Table 1 - 12 month average'!A68</f>
        <v>38961</v>
      </c>
      <c r="B18" s="14">
        <f>'Table 1 - 12 month average'!H68</f>
        <v>10183.790037626604</v>
      </c>
      <c r="C18" s="15">
        <f>'Table 2 - Month to month'!H68</f>
        <v>10482.479065112826</v>
      </c>
      <c r="D18" s="16">
        <f>'Table 3 - Total gross pt rev'!E68/1000000000</f>
        <v>10.770357586</v>
      </c>
      <c r="E18"/>
      <c r="F18" s="6"/>
      <c r="G18" s="5"/>
    </row>
    <row r="19" spans="1:7" ht="18.75" customHeight="1">
      <c r="A19" s="13">
        <f>'Table 1 - 12 month average'!A69</f>
        <v>38991</v>
      </c>
      <c r="B19" s="14">
        <f>'Table 1 - 12 month average'!H69</f>
        <v>10256.09026355978</v>
      </c>
      <c r="C19" s="15">
        <f>'Table 2 - Month to month'!H69</f>
        <v>10789.355881018322</v>
      </c>
      <c r="D19" s="16">
        <f>'Table 3 - Total gross pt rev'!E69/1000000000</f>
        <v>10.880820783</v>
      </c>
      <c r="E19"/>
      <c r="F19" s="6"/>
      <c r="G19" s="5"/>
    </row>
    <row r="20" spans="1:7" ht="18.75" customHeight="1">
      <c r="A20" s="13">
        <f>'Table 1 - 12 month average'!A70</f>
        <v>39022</v>
      </c>
      <c r="B20" s="14">
        <f>'Table 1 - 12 month average'!H70</f>
        <v>10317.375038150773</v>
      </c>
      <c r="C20" s="15">
        <f>'Table 2 - Month to month'!H70</f>
        <v>10787.432934378869</v>
      </c>
      <c r="D20" s="16">
        <f>'Table 3 - Total gross pt rev'!E70/1000000000</f>
        <v>10.961280522</v>
      </c>
      <c r="E20"/>
      <c r="F20" s="6"/>
      <c r="G20" s="5"/>
    </row>
    <row r="21" spans="1:7" ht="18.75" customHeight="1">
      <c r="A21" s="13">
        <f>'Table 1 - 12 month average'!A71</f>
        <v>39052</v>
      </c>
      <c r="B21" s="14">
        <f>'Table 1 - 12 month average'!H71</f>
        <v>10346.830901850562</v>
      </c>
      <c r="C21" s="15">
        <f>'Table 2 - Month to month'!H71</f>
        <v>10529.005214763793</v>
      </c>
      <c r="D21" s="16">
        <f>'Table 3 - Total gross pt rev'!E71/1000000000</f>
        <v>11.021015918</v>
      </c>
      <c r="E21"/>
      <c r="F21" s="6"/>
      <c r="G21" s="5"/>
    </row>
    <row r="22" spans="1:7" ht="18.75" customHeight="1">
      <c r="A22" s="13">
        <f>'Table 1 - 12 month average'!A72</f>
        <v>39083</v>
      </c>
      <c r="B22" s="14">
        <f>'Table 1 - 12 month average'!H72</f>
        <v>10429.90971818062</v>
      </c>
      <c r="C22" s="15">
        <f>'Table 2 - Month to month'!H72</f>
        <v>10939.624375895619</v>
      </c>
      <c r="D22" s="16">
        <f>'Table 3 - Total gross pt rev'!E72/1000000000</f>
        <v>11.140794634</v>
      </c>
      <c r="E22"/>
      <c r="F22" s="6"/>
      <c r="G22" s="5"/>
    </row>
    <row r="23" spans="1:7" ht="16.5" customHeight="1">
      <c r="A23" s="13">
        <f>'Table 1 - 12 month average'!A73</f>
        <v>39114</v>
      </c>
      <c r="B23" s="14">
        <f>'Table 1 - 12 month average'!H73</f>
        <v>10503.26918222582</v>
      </c>
      <c r="C23" s="15">
        <f>'Table 2 - Month to month'!H73</f>
        <v>11046.24534548371</v>
      </c>
      <c r="D23" s="16">
        <f>'Table 3 - Total gross pt rev'!E73/1000000000</f>
        <v>11.20801408</v>
      </c>
      <c r="E23"/>
      <c r="F23" s="6"/>
      <c r="G23" s="5"/>
    </row>
    <row r="24" spans="1:7" ht="18.75" customHeight="1">
      <c r="A24" s="13">
        <f>'Table 1 - 12 month average'!A74</f>
        <v>39142</v>
      </c>
      <c r="B24" s="14">
        <f>'Table 1 - 12 month average'!H74</f>
        <v>10552.966495198856</v>
      </c>
      <c r="C24" s="15">
        <f>'Table 2 - Month to month'!H74</f>
        <v>10880.407551351926</v>
      </c>
      <c r="D24" s="16">
        <f>'Table 3 - Total gross pt rev'!E74/1000000000</f>
        <v>11.253966294</v>
      </c>
      <c r="E24"/>
      <c r="F24" s="6"/>
      <c r="G24" s="5"/>
    </row>
    <row r="25" spans="1:7" ht="18.75" customHeight="1">
      <c r="A25" s="13">
        <f>'Table 1 - 12 month average'!A75</f>
        <v>39173</v>
      </c>
      <c r="B25" s="14">
        <f>'Table 1 - 12 month average'!H75</f>
        <v>10584.859526962147</v>
      </c>
      <c r="C25" s="15">
        <f>'Table 2 - Month to month'!H75</f>
        <v>10664.024041627186</v>
      </c>
      <c r="D25" s="16">
        <f>'Table 3 - Total gross pt rev'!E75/1000000000</f>
        <v>11.339255172</v>
      </c>
      <c r="E25"/>
      <c r="F25" s="6"/>
      <c r="G25" s="5"/>
    </row>
    <row r="26" spans="1:7" ht="15.75">
      <c r="A26" s="13">
        <f>'Table 1 - 12 month average'!A76</f>
        <v>39203</v>
      </c>
      <c r="B26" s="14">
        <f>'Table 1 - 12 month average'!H76</f>
        <v>10625.698113107374</v>
      </c>
      <c r="C26" s="15">
        <f>'Table 2 - Month to month'!H76</f>
        <v>10497.927984819262</v>
      </c>
      <c r="D26" s="16">
        <f>'Table 3 - Total gross pt rev'!E76/1000000000</f>
        <v>11.398206438</v>
      </c>
      <c r="E26"/>
      <c r="F26" s="6"/>
      <c r="G26" s="5"/>
    </row>
    <row r="27" spans="1:7" ht="15.75">
      <c r="A27" s="13">
        <f>'Table 1 - 12 month average'!A77</f>
        <v>39234</v>
      </c>
      <c r="B27" s="14">
        <f>'Table 1 - 12 month average'!H77</f>
        <v>10689.835946996114</v>
      </c>
      <c r="C27" s="15">
        <f>'Table 2 - Month to month'!H77</f>
        <v>10998.830543352224</v>
      </c>
      <c r="D27" s="16">
        <f>'Table 3 - Total gross pt rev'!E77/1000000000</f>
        <v>11.4568317</v>
      </c>
      <c r="E27"/>
      <c r="F27" s="6"/>
      <c r="G27" s="5"/>
    </row>
    <row r="28" spans="1:7" ht="15.75">
      <c r="A28" s="13">
        <f>'Table 1 - 12 month average'!A78</f>
        <v>39264</v>
      </c>
      <c r="B28" s="14">
        <f>'Table 1 - 12 month average'!H78</f>
        <v>10719.202625766025</v>
      </c>
      <c r="C28" s="15">
        <f>'Table 2 - Month to month'!H78</f>
        <v>10649.79106517334</v>
      </c>
      <c r="D28" s="16">
        <f>'Table 3 - Total gross pt rev'!E78/1000000000</f>
        <v>11.529985057</v>
      </c>
      <c r="E28"/>
      <c r="F28" s="6"/>
      <c r="G28" s="5"/>
    </row>
    <row r="29" spans="1:7" ht="15.75">
      <c r="A29" s="13">
        <f>'Table 1 - 12 month average'!A79</f>
        <v>39295</v>
      </c>
      <c r="B29" s="14">
        <f>'Table 1 - 12 month average'!H79</f>
        <v>10762.714104482855</v>
      </c>
      <c r="C29" s="15">
        <f>'Table 2 - Month to month'!H79</f>
        <v>10892.90694411971</v>
      </c>
      <c r="D29" s="16">
        <f>'Table 3 - Total gross pt rev'!E79/1000000000</f>
        <v>11.593712697</v>
      </c>
      <c r="E29"/>
      <c r="F29" s="6"/>
      <c r="G29" s="5"/>
    </row>
    <row r="30" spans="1:7" ht="15.75">
      <c r="A30" s="13">
        <f>'Table 1 - 12 month average'!A80</f>
        <v>39326</v>
      </c>
      <c r="B30" s="14">
        <f>'Table 1 - 12 month average'!H80</f>
        <v>10787.050779794186</v>
      </c>
      <c r="C30" s="15">
        <f>'Table 2 - Month to month'!H80</f>
        <v>10778.755635678555</v>
      </c>
      <c r="D30" s="16">
        <f>'Table 3 - Total gross pt rev'!E80/1000000000</f>
        <v>11.621963618</v>
      </c>
      <c r="E30"/>
      <c r="F30" s="6"/>
      <c r="G30" s="5"/>
    </row>
    <row r="31" spans="1:7" ht="15.75">
      <c r="A31" s="13">
        <f>'Table 1 - 12 month average'!A81</f>
        <v>39356</v>
      </c>
      <c r="B31" s="14">
        <f>'Table 1 - 12 month average'!H81</f>
        <v>10810.85650793735</v>
      </c>
      <c r="C31" s="15">
        <f>'Table 2 - Month to month'!H81</f>
        <v>11065.742530255731</v>
      </c>
      <c r="D31" s="16">
        <f>'Table 3 - Total gross pt rev'!E81/1000000000</f>
        <v>11.701940565</v>
      </c>
      <c r="E31"/>
      <c r="F31" s="6"/>
      <c r="G31" s="5"/>
    </row>
    <row r="32" spans="1:7" ht="15.75">
      <c r="A32" s="13">
        <f>'Table 1 - 12 month average'!A82</f>
        <v>39387</v>
      </c>
      <c r="B32" s="14">
        <f>'Table 1 - 12 month average'!H82</f>
        <v>10844.086314690076</v>
      </c>
      <c r="C32" s="15">
        <f>'Table 2 - Month to month'!H82</f>
        <v>11194.18219140442</v>
      </c>
      <c r="D32" s="16">
        <f>'Table 3 - Total gross pt rev'!E82/1000000000</f>
        <v>11.774804239</v>
      </c>
      <c r="E32"/>
      <c r="F32" s="3"/>
      <c r="G32" s="5"/>
    </row>
    <row r="33" spans="1:7" ht="15.75">
      <c r="A33" s="13">
        <f>'Table 1 - 12 month average'!A83</f>
        <v>39417</v>
      </c>
      <c r="B33" s="14">
        <f>'Table 1 - 12 month average'!H83</f>
        <v>10889.207087817236</v>
      </c>
      <c r="C33" s="15">
        <f>'Table 2 - Month to month'!H83</f>
        <v>11084.87593689654</v>
      </c>
      <c r="D33" s="16">
        <f>'Table 3 - Total gross pt rev'!E83/1000000000</f>
        <v>11.826820876</v>
      </c>
      <c r="E33"/>
      <c r="F33" s="3"/>
      <c r="G33" s="5"/>
    </row>
    <row r="34" spans="1:7" ht="15.75">
      <c r="A34" s="13">
        <f>'Table 1 - 12 month average'!A84</f>
        <v>39448</v>
      </c>
      <c r="B34" s="14">
        <f>'Table 1 - 12 month average'!H84</f>
        <v>10917.584441999355</v>
      </c>
      <c r="C34" s="15">
        <f>'Table 2 - Month to month'!H84</f>
        <v>11262.066151486904</v>
      </c>
      <c r="D34" s="16">
        <f>'Table 3 - Total gross pt rev'!E84/1000000000</f>
        <v>11.889194602</v>
      </c>
      <c r="E34"/>
      <c r="F34" s="3"/>
      <c r="G34" s="1"/>
    </row>
    <row r="35" spans="1:7" ht="15.75">
      <c r="A35" s="13">
        <f>'Table 1 - 12 month average'!A85</f>
        <v>39479</v>
      </c>
      <c r="B35" s="14">
        <f>'Table 1 - 12 month average'!H85</f>
        <v>10967.012597179368</v>
      </c>
      <c r="C35" s="15">
        <f>'Table 2 - Month to month'!H85</f>
        <v>11629.779381378255</v>
      </c>
      <c r="D35" s="16">
        <f>'Table 3 - Total gross pt rev'!E85/1000000000</f>
        <v>12.040814241</v>
      </c>
      <c r="E35"/>
      <c r="F35" s="3"/>
      <c r="G35" s="1"/>
    </row>
    <row r="36" spans="1:7" ht="15.75">
      <c r="A36" s="13">
        <f>'Table 1 - 12 month average'!A86</f>
        <v>39508</v>
      </c>
      <c r="B36" s="14">
        <f>'Table 1 - 12 month average'!H86</f>
        <v>11009.530278520833</v>
      </c>
      <c r="C36" s="15">
        <f>'Table 2 - Month to month'!H86</f>
        <v>11374.873496836655</v>
      </c>
      <c r="D36" s="16">
        <f>'Table 3 - Total gross pt rev'!E86/1000000000</f>
        <v>12.09193268</v>
      </c>
      <c r="E36"/>
      <c r="F36" s="3"/>
      <c r="G36" s="1"/>
    </row>
    <row r="37" spans="1:7" ht="19.5" customHeight="1">
      <c r="A37" s="13">
        <f>'Table 1 - 12 month average'!A87</f>
        <v>39539</v>
      </c>
      <c r="B37" s="14">
        <f>'Table 1 - 12 month average'!H87</f>
        <v>11047.001084974352</v>
      </c>
      <c r="C37" s="15">
        <f>'Table 2 - Month to month'!H87</f>
        <v>11119.439920153454</v>
      </c>
      <c r="D37" s="16">
        <f>'Table 3 - Total gross pt rev'!E87/1000000000</f>
        <v>12.192771958</v>
      </c>
      <c r="E37"/>
      <c r="F37" s="3"/>
      <c r="G37" s="1"/>
    </row>
    <row r="38" spans="1:7" ht="15.75">
      <c r="A38" s="13">
        <f>'Table 1 - 12 month average'!A88</f>
        <v>39569</v>
      </c>
      <c r="B38" s="14">
        <f>'Table 1 - 12 month average'!H88</f>
        <v>11082.291576237427</v>
      </c>
      <c r="C38" s="15">
        <f>'Table 2 - Month to month'!H88</f>
        <v>10916.00257137514</v>
      </c>
      <c r="D38" s="16">
        <f>'Table 3 - Total gross pt rev'!E88/1000000000</f>
        <v>12.243216639</v>
      </c>
      <c r="E38"/>
      <c r="F38" s="3"/>
      <c r="G38" s="3"/>
    </row>
    <row r="39" spans="1:7" ht="15.75">
      <c r="A39" s="13">
        <f>'Table 1 - 12 month average'!A89</f>
        <v>39600</v>
      </c>
      <c r="B39" s="14">
        <f>'Table 1 - 12 month average'!H89</f>
        <v>11088.972892327061</v>
      </c>
      <c r="C39" s="15">
        <f>'Table 2 - Month to month'!H89</f>
        <v>11082.209296808274</v>
      </c>
      <c r="D39" s="16">
        <f>'Table 3 - Total gross pt rev'!E89/1000000000</f>
        <v>12.30825166</v>
      </c>
      <c r="E39"/>
      <c r="F39"/>
      <c r="G39"/>
    </row>
    <row r="40" spans="1:7" ht="15.75">
      <c r="A40" s="13">
        <f>'Table 1 - 12 month average'!A90</f>
        <v>39630</v>
      </c>
      <c r="B40" s="14">
        <f>'Table 1 - 12 month average'!H90</f>
        <v>11153.382731723119</v>
      </c>
      <c r="C40" s="15">
        <f>'Table 2 - Month to month'!H90</f>
        <v>11416.631881789726</v>
      </c>
      <c r="D40" s="16">
        <f>'Table 3 - Total gross pt rev'!E90/1000000000</f>
        <v>12.428739085</v>
      </c>
      <c r="E40"/>
      <c r="F40"/>
      <c r="G40"/>
    </row>
    <row r="41" spans="1:7" ht="15.75">
      <c r="A41" s="13">
        <f>'Table 1 - 12 month average'!A91</f>
        <v>39661</v>
      </c>
      <c r="B41" s="14">
        <f>'Table 1 - 12 month average'!H91</f>
        <v>11193.763448765765</v>
      </c>
      <c r="C41" s="15">
        <f>'Table 2 - Month to month'!H91</f>
        <v>11378.284808718861</v>
      </c>
      <c r="D41" s="16">
        <f>'Table 3 - Total gross pt rev'!E91/1000000000</f>
        <v>12.461149085</v>
      </c>
      <c r="E41"/>
      <c r="F41"/>
      <c r="G41"/>
    </row>
    <row r="42" spans="1:7" ht="15.75">
      <c r="A42" s="13">
        <f>'Table 1 - 12 month average'!A92</f>
        <v>39692</v>
      </c>
      <c r="B42" s="14">
        <f>'Table 1 - 12 month average'!H92</f>
        <v>11258.708507978432</v>
      </c>
      <c r="C42" s="15">
        <f>'Table 2 - Month to month'!H92</f>
        <v>11575.189204089025</v>
      </c>
      <c r="D42" s="16">
        <f>'Table 3 - Total gross pt rev'!E92/1000000000</f>
        <v>12.587283196</v>
      </c>
      <c r="E42"/>
      <c r="F42"/>
      <c r="G42"/>
    </row>
    <row r="43" spans="1:7" ht="15.75">
      <c r="A43" s="13">
        <f>'Table 1 - 12 month average'!A93</f>
        <v>39722</v>
      </c>
      <c r="B43" s="14">
        <f>'Table 1 - 12 month average'!H93</f>
        <v>11322.868031089301</v>
      </c>
      <c r="C43" s="15">
        <f>'Table 2 - Month to month'!H93</f>
        <v>11825.84995426853</v>
      </c>
      <c r="D43" s="16">
        <f>'Table 3 - Total gross pt rev'!E93/1000000000</f>
        <v>12.658945139</v>
      </c>
      <c r="E43"/>
      <c r="F43"/>
      <c r="G43"/>
    </row>
    <row r="44" spans="1:7" ht="15.75">
      <c r="A44" s="13">
        <f>'Table 1 - 12 month average'!A94</f>
        <v>39753</v>
      </c>
      <c r="B44" s="14">
        <f>'Table 1 - 12 month average'!H94</f>
        <v>11362.295548698945</v>
      </c>
      <c r="C44" s="15">
        <f>'Table 2 - Month to month'!H94</f>
        <v>11690.521467305683</v>
      </c>
      <c r="D44" s="16">
        <f>'Table 3 - Total gross pt rev'!E94/1000000000</f>
        <v>12.674896288</v>
      </c>
      <c r="E44"/>
      <c r="F44"/>
      <c r="G44"/>
    </row>
    <row r="45" spans="1:7" ht="15.75">
      <c r="A45" s="13">
        <f>'Table 1 - 12 month average'!A95</f>
        <v>39783</v>
      </c>
      <c r="B45" s="14">
        <f>'Table 1 - 12 month average'!H95</f>
        <v>11374.927162679302</v>
      </c>
      <c r="C45" s="15">
        <f>'Table 2 - Month to month'!H95</f>
        <v>11251.03305188824</v>
      </c>
      <c r="D45" s="16">
        <f>'Table 3 - Total gross pt rev'!E95/1000000000</f>
        <v>12.781080499</v>
      </c>
      <c r="E45"/>
      <c r="F45"/>
      <c r="G45"/>
    </row>
    <row r="46" spans="1:7" ht="15.75">
      <c r="A46" s="13">
        <f>'Table 1 - 12 month average'!A96</f>
        <v>39814</v>
      </c>
      <c r="B46" s="14">
        <f>'Table 1 - 12 month average'!H96</f>
        <v>11409.6641798437</v>
      </c>
      <c r="C46" s="15">
        <f>'Table 2 - Month to month'!H96</f>
        <v>11667.22510611011</v>
      </c>
      <c r="D46" s="16">
        <f>'Table 3 - Total gross pt rev'!E96/1000000000</f>
        <v>12.796604756</v>
      </c>
      <c r="E46"/>
      <c r="F46"/>
      <c r="G46"/>
    </row>
    <row r="47" spans="1:7" ht="15.75">
      <c r="A47" s="13">
        <f>'Table 1 - 12 month average'!A97</f>
        <v>39845</v>
      </c>
      <c r="B47" s="14">
        <f>'Table 1 - 12 month average'!H97</f>
        <v>11418.407951979374</v>
      </c>
      <c r="C47" s="15">
        <f>'Table 2 - Month to month'!H97</f>
        <v>11743.665027658266</v>
      </c>
      <c r="D47" s="16">
        <f>'Table 3 - Total gross pt rev'!E97/1000000000</f>
        <v>12.79561713</v>
      </c>
      <c r="E47"/>
      <c r="F47"/>
      <c r="G47"/>
    </row>
    <row r="48" spans="1:7" ht="18.75" customHeight="1">
      <c r="A48" s="13">
        <f>'Table 1 - 12 month average'!A98</f>
        <v>39873</v>
      </c>
      <c r="B48" s="14">
        <f>'Table 1 - 12 month average'!H98</f>
        <v>11440.83503476229</v>
      </c>
      <c r="C48" s="15">
        <f>'Table 2 - Month to month'!H98</f>
        <v>11631.740214262398</v>
      </c>
      <c r="D48" s="16">
        <f>'Table 3 - Total gross pt rev'!E98/1000000000</f>
        <v>12.880152553</v>
      </c>
      <c r="E48"/>
      <c r="F48"/>
      <c r="G48"/>
    </row>
    <row r="49" spans="1:7" ht="15.75">
      <c r="A49" s="13">
        <f>'Table 1 - 12 month average'!A99</f>
        <v>39904</v>
      </c>
      <c r="B49" s="14">
        <f>'Table 1 - 12 month average'!H99</f>
        <v>11475.897128476463</v>
      </c>
      <c r="C49" s="15">
        <f>'Table 2 - Month to month'!H99</f>
        <v>11538.958063665006</v>
      </c>
      <c r="D49" s="16">
        <f>'Table 3 - Total gross pt rev'!E99/1000000000</f>
        <v>12.935102857</v>
      </c>
      <c r="E49"/>
      <c r="F49"/>
      <c r="G49"/>
    </row>
    <row r="50" spans="1:7" ht="15.75">
      <c r="A50" s="13">
        <f>'Table 1 - 12 month average'!A100</f>
        <v>39934</v>
      </c>
      <c r="B50" s="14">
        <f>'Table 1 - 12 month average'!H100</f>
        <v>11484.016208838082</v>
      </c>
      <c r="C50" s="15">
        <f>'Table 2 - Month to month'!H100</f>
        <v>11010.954560400845</v>
      </c>
      <c r="D50" s="16">
        <f>'Table 3 - Total gross pt rev'!E100/1000000000</f>
        <v>12.966454967</v>
      </c>
      <c r="E50"/>
      <c r="F50"/>
      <c r="G50"/>
    </row>
    <row r="51" spans="1:7" ht="15.75">
      <c r="A51" s="13">
        <f>'Table 1 - 12 month average'!A101</f>
        <v>39965</v>
      </c>
      <c r="B51" s="14">
        <f>'Table 1 - 12 month average'!H101</f>
        <v>11495.644836893693</v>
      </c>
      <c r="C51" s="15">
        <f>'Table 2 - Month to month'!H101</f>
        <v>11232.072770707953</v>
      </c>
      <c r="D51" s="16">
        <f>'Table 3 - Total gross pt rev'!E101/1000000000</f>
        <v>13.034665054</v>
      </c>
      <c r="E51"/>
      <c r="F51"/>
      <c r="G51"/>
    </row>
    <row r="52" spans="1:7" ht="15.75">
      <c r="A52" s="13">
        <f>'Table 1 - 12 month average'!A102</f>
        <v>39995</v>
      </c>
      <c r="B52" s="14">
        <f>'Table 1 - 12 month average'!H102</f>
        <v>11509.323224931723</v>
      </c>
      <c r="C52" s="15">
        <f>'Table 2 - Month to month'!H102</f>
        <v>11577.295635190989</v>
      </c>
      <c r="D52" s="16">
        <f>'Table 3 - Total gross pt rev'!E102/1000000000</f>
        <v>13.083366805</v>
      </c>
      <c r="E52"/>
      <c r="F52"/>
      <c r="G52"/>
    </row>
    <row r="53" spans="1:7" ht="15.75">
      <c r="A53" s="13">
        <f>'Table 1 - 12 month average'!A103</f>
        <v>40026</v>
      </c>
      <c r="B53" s="14">
        <f>'Table 1 - 12 month average'!H103</f>
        <v>11513.595588521137</v>
      </c>
      <c r="C53" s="15">
        <f>'Table 2 - Month to month'!H103</f>
        <v>11431.857931876144</v>
      </c>
      <c r="D53" s="16">
        <f>'Table 3 - Total gross pt rev'!E103/1000000000</f>
        <v>13.120124376</v>
      </c>
      <c r="E53"/>
      <c r="F53"/>
      <c r="G53"/>
    </row>
    <row r="54" spans="1:7" ht="15.75">
      <c r="A54" s="13">
        <f>'Table 1 - 12 month average'!A104</f>
        <v>40057</v>
      </c>
      <c r="B54" s="14">
        <f>'Table 1 - 12 month average'!H104</f>
        <v>11524.623419107264</v>
      </c>
      <c r="C54" s="15">
        <f>'Table 2 - Month to month'!H104</f>
        <v>11708.77351642654</v>
      </c>
      <c r="D54" s="16">
        <f>'Table 3 - Total gross pt rev'!E104/1000000000</f>
        <v>13.158771226</v>
      </c>
      <c r="E54"/>
      <c r="F54"/>
      <c r="G54"/>
    </row>
    <row r="55" spans="1:7" ht="15.75">
      <c r="A55" s="13">
        <f>'Table 1 - 12 month average'!A105</f>
        <v>40087</v>
      </c>
      <c r="B55" s="14">
        <f>'Table 1 - 12 month average'!H105</f>
        <v>11549.025738164446</v>
      </c>
      <c r="C55" s="15">
        <f>'Table 2 - Month to month'!H105</f>
        <v>12113.63174739952</v>
      </c>
      <c r="D55" s="16">
        <f>'Table 3 - Total gross pt rev'!E105/1000000000</f>
        <v>13.203387407</v>
      </c>
      <c r="E55"/>
      <c r="F55"/>
      <c r="G55"/>
    </row>
    <row r="56" spans="1:7" ht="23.25">
      <c r="A56" s="13">
        <f>'Table 1 - 12 month average'!A106</f>
        <v>40118</v>
      </c>
      <c r="B56" s="14">
        <f>'Table 1 - 12 month average'!H106</f>
        <v>11584.091575101058</v>
      </c>
      <c r="C56" s="15">
        <f>'Table 2 - Month to month'!H106</f>
        <v>12137.60009913259</v>
      </c>
      <c r="D56" s="16">
        <f>'Table 3 - Total gross pt rev'!E106/1000000000</f>
        <v>13.266213085</v>
      </c>
      <c r="E56" s="8"/>
      <c r="F56"/>
      <c r="G56"/>
    </row>
    <row r="57" spans="1:7" ht="23.25">
      <c r="A57" s="13">
        <f>'Table 1 - 12 month average'!A107</f>
        <v>40148</v>
      </c>
      <c r="B57" s="14">
        <f>'Table 1 - 12 month average'!H107</f>
        <v>11650.21786058523</v>
      </c>
      <c r="C57" s="15">
        <f>'Table 2 - Month to month'!H107</f>
        <v>12052.354494300967</v>
      </c>
      <c r="D57" s="16">
        <f>'Table 3 - Total gross pt rev'!E107/1000000000</f>
        <v>13.304426587</v>
      </c>
      <c r="E57" s="8"/>
      <c r="F57"/>
      <c r="G57"/>
    </row>
    <row r="58" spans="1:7" ht="17.25" customHeight="1">
      <c r="A58" s="13">
        <f>'Table 1 - 12 month average'!A108</f>
        <v>40179</v>
      </c>
      <c r="B58" s="14">
        <f>'Table 1 - 12 month average'!H108</f>
        <v>11671.57677745659</v>
      </c>
      <c r="C58" s="15">
        <f>'Table 2 - Month to month'!H108</f>
        <v>11923.993594850885</v>
      </c>
      <c r="D58" s="16">
        <f>'Table 3 - Total gross pt rev'!E108/1000000000</f>
        <v>13.322468164</v>
      </c>
      <c r="E58" s="8"/>
      <c r="F58"/>
      <c r="G58"/>
    </row>
    <row r="59" spans="1:7" ht="23.25">
      <c r="A59" s="13">
        <f>'Table 1 - 12 month average'!A109</f>
        <v>40210</v>
      </c>
      <c r="B59" s="14">
        <f>'Table 1 - 12 month average'!H109</f>
        <v>11698.116881621372</v>
      </c>
      <c r="C59" s="15">
        <f>'Table 2 - Month to month'!H109</f>
        <v>12100.419730615216</v>
      </c>
      <c r="D59" s="16">
        <f>'Table 3 - Total gross pt rev'!E109/1000000000</f>
        <v>13.270231453</v>
      </c>
      <c r="E59" s="8"/>
      <c r="F59"/>
      <c r="G59"/>
    </row>
    <row r="60" spans="1:7" ht="15.75">
      <c r="A60" s="13">
        <f>'Table 1 - 12 month average'!A110</f>
        <v>40238</v>
      </c>
      <c r="B60" s="14">
        <f>'Table 1 - 12 month average'!H110</f>
        <v>11719.5617187029</v>
      </c>
      <c r="C60" s="15">
        <f>'Table 2 - Month to month'!H110</f>
        <v>11877.71826092211</v>
      </c>
      <c r="D60" s="16">
        <f>'Table 3 - Total gross pt rev'!E110/1000000000</f>
        <v>13.308508602</v>
      </c>
      <c r="F60"/>
      <c r="G60"/>
    </row>
    <row r="61" spans="1:7" ht="15.75">
      <c r="A61" s="13">
        <f>'Table 1 - 12 month average'!A111</f>
        <v>40269</v>
      </c>
      <c r="B61" s="14">
        <f>'Table 1 - 12 month average'!H111</f>
        <v>11731.436615482802</v>
      </c>
      <c r="C61" s="15">
        <f>'Table 2 - Month to month'!H111</f>
        <v>11678.352557991739</v>
      </c>
      <c r="D61" s="16">
        <f>'Table 3 - Total gross pt rev'!E111/1000000000</f>
        <v>13.325365467</v>
      </c>
      <c r="F61"/>
      <c r="G61"/>
    </row>
    <row r="62" spans="1:7" ht="15.75">
      <c r="A62" s="13">
        <f>'Table 1 - 12 month average'!A112</f>
        <v>40299</v>
      </c>
      <c r="B62" s="14">
        <f>'Table 1 - 12 month average'!H112</f>
        <v>11778.36986461604</v>
      </c>
      <c r="C62" s="15">
        <f>'Table 2 - Month to month'!H112</f>
        <v>11568.499248833716</v>
      </c>
      <c r="D62" s="16">
        <f>'Table 3 - Total gross pt rev'!E112/1000000000</f>
        <v>13.366488465</v>
      </c>
      <c r="F62"/>
      <c r="G62"/>
    </row>
    <row r="63" spans="1:7" ht="15.75">
      <c r="A63" s="13">
        <f>'Table 1 - 12 month average'!A113</f>
        <v>40330</v>
      </c>
      <c r="B63" s="14">
        <f>'Table 1 - 12 month average'!H113</f>
        <v>11791.433006688607</v>
      </c>
      <c r="C63" s="15">
        <f>'Table 2 - Month to month'!H113</f>
        <v>11378.4378271743</v>
      </c>
      <c r="D63" s="16">
        <f>'Table 3 - Total gross pt rev'!E113/1000000000</f>
        <v>13.386719157</v>
      </c>
      <c r="F63"/>
      <c r="G63"/>
    </row>
    <row r="64" spans="1:7" ht="15.75">
      <c r="A64" s="13">
        <f>'Table 1 - 12 month average'!A114</f>
        <v>40360</v>
      </c>
      <c r="B64" s="14">
        <f>'Table 1 - 12 month average'!H114</f>
        <v>11835.662312460481</v>
      </c>
      <c r="C64" s="15">
        <f>'Table 2 - Month to month'!H114</f>
        <v>12102.216847090664</v>
      </c>
      <c r="D64" s="16">
        <f>'Table 3 - Total gross pt rev'!E114/1000000000</f>
        <v>13.386757679</v>
      </c>
      <c r="F64"/>
      <c r="G64"/>
    </row>
    <row r="65" spans="1:7" ht="15.75">
      <c r="A65" s="13">
        <f>'Table 1 - 12 month average'!A115</f>
        <v>40391</v>
      </c>
      <c r="B65" s="14">
        <f>'Table 1 - 12 month average'!H115</f>
        <v>11886.801336513108</v>
      </c>
      <c r="C65" s="15">
        <f>'Table 2 - Month to month'!H115</f>
        <v>12040.64585005619</v>
      </c>
      <c r="D65" s="16">
        <f>'Table 3 - Total gross pt rev'!E115/1000000000</f>
        <v>13.446063653</v>
      </c>
      <c r="F65"/>
      <c r="G65"/>
    </row>
    <row r="66" spans="1:7" ht="15.75">
      <c r="A66" s="13">
        <f>'Table 1 - 12 month average'!A116</f>
        <v>40422</v>
      </c>
      <c r="B66" s="14">
        <f>'Table 1 - 12 month average'!H116</f>
        <v>12024.855384466928</v>
      </c>
      <c r="C66" s="15">
        <f>'Table 2 - Month to month'!H116</f>
        <v>13540.623004347592</v>
      </c>
      <c r="D66" s="16">
        <f>'Table 3 - Total gross pt rev'!E116/1000000000</f>
        <v>13.481539789</v>
      </c>
      <c r="F66"/>
      <c r="G66"/>
    </row>
    <row r="67" spans="1:7" ht="15.75">
      <c r="A67" s="13">
        <f>'Table 1 - 12 month average'!A117</f>
        <v>40452</v>
      </c>
      <c r="B67" s="14">
        <f>'Table 1 - 12 month average'!H117</f>
        <v>12156.85162714483</v>
      </c>
      <c r="C67" s="15">
        <f>'Table 2 - Month to month'!H117</f>
        <v>13882.405424902612</v>
      </c>
      <c r="D67" s="16">
        <f>'Table 3 - Total gross pt rev'!E117/1000000000</f>
        <v>13.475514691</v>
      </c>
      <c r="F67"/>
      <c r="G67"/>
    </row>
    <row r="68" spans="1:7" ht="15.75">
      <c r="A68" s="13">
        <f>'Table 1 - 12 month average'!A118</f>
        <v>40483</v>
      </c>
      <c r="B68" s="14">
        <f>'Table 1 - 12 month average'!H118</f>
        <v>12283.331179387922</v>
      </c>
      <c r="C68" s="15">
        <f>'Table 2 - Month to month'!H118</f>
        <v>13861.567119494031</v>
      </c>
      <c r="D68" s="16">
        <f>'Table 3 - Total gross pt rev'!E118/1000000000</f>
        <v>13.528819038</v>
      </c>
      <c r="F68"/>
      <c r="G68"/>
    </row>
    <row r="69" spans="1:7" ht="15.75">
      <c r="A69" s="13">
        <f>'Table 1 - 12 month average'!A119</f>
        <v>40513</v>
      </c>
      <c r="B69" s="14">
        <f>'Table 1 - 12 month average'!H119</f>
        <v>12421.832303663978</v>
      </c>
      <c r="C69" s="15">
        <f>'Table 2 - Month to month'!H119</f>
        <v>13858.286661509559</v>
      </c>
      <c r="D69" s="16">
        <f>'Table 3 - Total gross pt rev'!E119/1000000000</f>
        <v>13.56584104</v>
      </c>
      <c r="F69"/>
      <c r="G69"/>
    </row>
    <row r="70" spans="1:7" ht="15.75">
      <c r="A70" s="13">
        <f>'Table 1 - 12 month average'!A120</f>
        <v>40544</v>
      </c>
      <c r="B70" s="14">
        <f>'Table 1 - 12 month average'!H120</f>
        <v>12593.509388081753</v>
      </c>
      <c r="C70" s="15">
        <f>'Table 2 - Month to month'!H120</f>
        <v>14006.616124079696</v>
      </c>
      <c r="D70" s="16">
        <f>'Table 3 - Total gross pt rev'!E120/1000000000</f>
        <v>13.647785065</v>
      </c>
      <c r="F70"/>
      <c r="G70"/>
    </row>
    <row r="71" spans="1:7" ht="15.75">
      <c r="A71" s="13">
        <f>'Table 1 - 12 month average'!A121</f>
        <v>40575</v>
      </c>
      <c r="B71" s="14">
        <f>'Table 1 - 12 month average'!H121</f>
        <v>12761.276654902165</v>
      </c>
      <c r="C71" s="15">
        <f>'Table 2 - Month to month'!H121</f>
        <v>14296.307657657657</v>
      </c>
      <c r="D71" s="16">
        <f>'Table 3 - Total gross pt rev'!E121/1000000000</f>
        <v>13.79219195</v>
      </c>
      <c r="F71"/>
      <c r="G71"/>
    </row>
    <row r="72" spans="1:7" ht="15.75">
      <c r="A72" s="13">
        <f>'Table 1 - 12 month average'!A122</f>
        <v>40603</v>
      </c>
      <c r="B72" s="14">
        <f>'Table 1 - 12 month average'!H122</f>
        <v>12983.6389507195</v>
      </c>
      <c r="C72" s="15">
        <f>'Table 2 - Month to month'!H122</f>
        <v>14454.741480774239</v>
      </c>
      <c r="D72" s="16">
        <f>'Table 3 - Total gross pt rev'!E122/1000000000</f>
        <v>13.89195661</v>
      </c>
      <c r="F72"/>
      <c r="G72"/>
    </row>
    <row r="73" spans="1:4" ht="15.75">
      <c r="A73" s="13">
        <f>'Table 1 - 12 month average'!A123</f>
        <v>40634</v>
      </c>
      <c r="B73" s="14">
        <f>'Table 1 - 12 month average'!H123</f>
        <v>13168.332236970342</v>
      </c>
      <c r="C73" s="15">
        <f>'Table 2 - Month to month'!H123</f>
        <v>13834.32305976392</v>
      </c>
      <c r="D73" s="16">
        <f>'Table 3 - Total gross pt rev'!E123/1000000000</f>
        <v>13.922424156</v>
      </c>
    </row>
    <row r="74" spans="1:4" ht="15.75">
      <c r="A74" s="13">
        <f>'Table 1 - 12 month average'!A124</f>
        <v>40664</v>
      </c>
      <c r="B74" s="14">
        <f>'Table 1 - 12 month average'!H124</f>
        <v>13366.261541968735</v>
      </c>
      <c r="C74" s="15">
        <f>'Table 2 - Month to month'!H124</f>
        <v>13792.16469817467</v>
      </c>
      <c r="D74" s="16">
        <f>'Table 3 - Total gross pt rev'!E124/1000000000</f>
        <v>13.999466474</v>
      </c>
    </row>
    <row r="75" spans="1:4" ht="15.75">
      <c r="A75" s="13">
        <f>'Table 1 - 12 month average'!A125</f>
        <v>40695</v>
      </c>
      <c r="B75" s="14">
        <f>'Table 1 - 12 month average'!H125</f>
        <v>13600.66461575421</v>
      </c>
      <c r="C75" s="15">
        <f>'Table 2 - Month to month'!H125</f>
        <v>13919.453128446437</v>
      </c>
      <c r="D75" s="16">
        <f>'Table 3 - Total gross pt rev'!E125/1000000000</f>
        <v>14.070045308</v>
      </c>
    </row>
    <row r="76" spans="1:4" ht="15.75">
      <c r="A76" s="13">
        <f>'Table 1 - 12 month average'!A126</f>
        <v>40725</v>
      </c>
      <c r="B76" s="14">
        <f>'Table 1 - 12 month average'!H126</f>
        <v>13799.106150672935</v>
      </c>
      <c r="C76" s="15">
        <f>'Table 2 - Month to month'!H126</f>
        <v>14332.345372502761</v>
      </c>
      <c r="D76" s="16">
        <f>'Table 3 - Total gross pt rev'!E126/1000000000</f>
        <v>14.108058369</v>
      </c>
    </row>
    <row r="77" spans="1:4" ht="15.75">
      <c r="A77" s="13">
        <f>'Table 1 - 12 month average'!A127</f>
        <v>40756</v>
      </c>
      <c r="B77" s="14">
        <f>'Table 1 - 12 month average'!H127</f>
        <v>14032.600511780376</v>
      </c>
      <c r="C77" s="15">
        <f>'Table 2 - Month to month'!H127</f>
        <v>14609.673330020063</v>
      </c>
      <c r="D77" s="16">
        <f>'Table 3 - Total gross pt rev'!E127/1000000000</f>
        <v>14.209905363</v>
      </c>
    </row>
    <row r="78" spans="1:4" ht="15.75">
      <c r="A78" s="13">
        <f>'Table 1 - 12 month average'!A128</f>
        <v>40787</v>
      </c>
      <c r="B78" s="14">
        <f>'Table 1 - 12 month average'!H128</f>
        <v>14124.796095567182</v>
      </c>
      <c r="C78" s="15">
        <f>'Table 2 - Month to month'!H128</f>
        <v>14658.582906693367</v>
      </c>
      <c r="D78" s="16">
        <f>'Table 3 - Total gross pt rev'!E128/1000000000</f>
        <v>14.275084797</v>
      </c>
    </row>
    <row r="79" spans="1:4" ht="15.75">
      <c r="A79" s="13">
        <f>'Table 1 - 12 month average'!A129</f>
        <v>40817</v>
      </c>
      <c r="B79" s="14">
        <f>'Table 1 - 12 month average'!H129</f>
        <v>14228.483263959957</v>
      </c>
      <c r="C79" s="15">
        <f>'Table 2 - Month to month'!H129</f>
        <v>15131.990454654977</v>
      </c>
      <c r="D79" s="16">
        <f>'Table 3 - Total gross pt rev'!E129/1000000000</f>
        <v>14.3651474</v>
      </c>
    </row>
    <row r="80" spans="1:4" ht="15.75">
      <c r="A80" s="13">
        <f>'Table 1 - 12 month average'!A130</f>
        <v>40848</v>
      </c>
      <c r="B80" s="14">
        <f>'Table 1 - 12 month average'!H130</f>
        <v>14336.755495183617</v>
      </c>
      <c r="C80" s="15">
        <f>'Table 2 - Month to month'!H130</f>
        <v>15209.750432808833</v>
      </c>
      <c r="D80" s="16">
        <f>'Table 3 - Total gross pt rev'!E130/1000000000</f>
        <v>14.459107246</v>
      </c>
    </row>
    <row r="81" spans="1:4" ht="15.75">
      <c r="A81" s="13">
        <f>'Table 1 - 12 month average'!A131</f>
        <v>40878</v>
      </c>
      <c r="B81" s="14">
        <f>'Table 1 - 12 month average'!H131</f>
        <v>14440.722303600221</v>
      </c>
      <c r="C81" s="15">
        <f>'Table 2 - Month to month'!H131</f>
        <v>15128.220440729483</v>
      </c>
      <c r="D81" s="16">
        <f>'Table 3 - Total gross pt rev'!E131/1000000000</f>
        <v>14.541615836</v>
      </c>
    </row>
    <row r="82" spans="1:4" ht="15.75">
      <c r="A82" s="13">
        <f>'Table 1 - 12 month average'!A132</f>
        <v>40909</v>
      </c>
      <c r="B82" s="14">
        <f>'Table 1 - 12 month average'!H132</f>
        <v>14535.881029558717</v>
      </c>
      <c r="C82" s="15">
        <f>'Table 2 - Month to month'!H132</f>
        <v>15107.962820025004</v>
      </c>
      <c r="D82" s="16">
        <f>'Table 3 - Total gross pt rev'!E132/1000000000</f>
        <v>14.636053504</v>
      </c>
    </row>
    <row r="83" spans="1:4" ht="15.75">
      <c r="A83" s="13">
        <f>'Table 1 - 12 month average'!A133</f>
        <v>40940</v>
      </c>
      <c r="B83" s="14">
        <f>'Table 1 - 12 month average'!H133</f>
        <v>14610.549548448764</v>
      </c>
      <c r="C83" s="15">
        <f>'Table 2 - Month to month'!H133</f>
        <v>15227.361975972117</v>
      </c>
      <c r="D83" s="16">
        <f>'Table 3 - Total gross pt rev'!E133/1000000000</f>
        <v>14.721967566</v>
      </c>
    </row>
    <row r="84" spans="1:4" ht="15.75">
      <c r="A84" s="13">
        <f>'Table 1 - 12 month average'!A134</f>
        <v>40969</v>
      </c>
      <c r="B84" s="14">
        <f>'Table 1 - 12 month average'!H134</f>
        <v>14615.66834276332</v>
      </c>
      <c r="C84" s="15">
        <f>'Table 2 - Month to month'!H134</f>
        <v>14505.72790822067</v>
      </c>
      <c r="D84" s="16">
        <f>'Table 3 - Total gross pt rev'!E134/1000000000</f>
        <v>14.708107902</v>
      </c>
    </row>
    <row r="85" spans="1:7" ht="15.75">
      <c r="A85" s="13">
        <f>'Table 1 - 12 month average'!A135</f>
        <v>41000</v>
      </c>
      <c r="B85" s="14">
        <f>'Table 1 - 12 month average'!H135</f>
        <v>14590.43266911036</v>
      </c>
      <c r="C85" s="15">
        <f>'Table 2 - Month to month'!H135</f>
        <v>13502.081723597139</v>
      </c>
      <c r="D85" s="16">
        <f>'Table 3 - Total gross pt rev'!E135/1000000000</f>
        <v>14.725355378</v>
      </c>
      <c r="E85"/>
      <c r="F85"/>
      <c r="G85"/>
    </row>
    <row r="86" spans="1:7" ht="15.75">
      <c r="A86" s="13">
        <f>'Table 1 - 12 month average'!A136</f>
        <v>41030</v>
      </c>
      <c r="B86" s="14">
        <f>'Table 1 - 12 month average'!H136</f>
        <v>14570.346246028823</v>
      </c>
      <c r="C86" s="15">
        <f>'Table 2 - Month to month'!H136</f>
        <v>13542.95233084095</v>
      </c>
      <c r="D86" s="16">
        <f>'Table 3 - Total gross pt rev'!E136/1000000000</f>
        <v>14.79792591</v>
      </c>
      <c r="E86"/>
      <c r="F86"/>
      <c r="G86"/>
    </row>
    <row r="87" spans="1:4" ht="15.75">
      <c r="A87" s="13">
        <f>'Table 1 - 12 month average'!A137</f>
        <v>41061</v>
      </c>
      <c r="B87" s="14">
        <f>'Table 1 - 12 month average'!H137</f>
        <v>14622.038250749161</v>
      </c>
      <c r="C87" s="15">
        <f>'Table 2 - Month to month'!H137</f>
        <v>14522.608226501981</v>
      </c>
      <c r="D87" s="16">
        <f>'Table 3 - Total gross pt rev'!E137/1000000000</f>
        <v>14.860022235</v>
      </c>
    </row>
    <row r="88" spans="1:4" ht="15.75">
      <c r="A88" s="13">
        <f>'Table 1 - 12 month average'!A138</f>
        <v>41091</v>
      </c>
      <c r="B88" s="14">
        <f>'Table 1 - 12 month average'!H138</f>
        <v>14657.224498929783</v>
      </c>
      <c r="C88" s="15">
        <f>'Table 2 - Month to month'!H138</f>
        <v>14754.156050530648</v>
      </c>
      <c r="D88" s="16">
        <f>'Table 3 - Total gross pt rev'!E138/1000000000</f>
        <v>14.950958281</v>
      </c>
    </row>
    <row r="89" spans="1:4" ht="15.75">
      <c r="A89" s="13">
        <f>'Table 1 - 12 month average'!A139</f>
        <v>41133</v>
      </c>
      <c r="B89" s="14">
        <f>'Table 1 - 12 month average'!H139</f>
        <v>14661.806029927568</v>
      </c>
      <c r="C89" s="15">
        <f>'Table 2 - Month to month'!H139</f>
        <v>14663.430602405046</v>
      </c>
      <c r="D89" s="16">
        <f>'Table 3 - Total gross pt rev'!E139/1000000000</f>
        <v>14.999290002</v>
      </c>
    </row>
    <row r="90" spans="1:4" ht="15.75">
      <c r="A90" s="13">
        <f>'Table 1 - 12 month average'!A140</f>
        <v>41164</v>
      </c>
      <c r="B90" s="14">
        <f>'Table 1 - 12 month average'!H140</f>
        <v>14643.611096258588</v>
      </c>
      <c r="C90" s="15">
        <f>'Table 2 - Month to month'!H140</f>
        <v>14429.015037593985</v>
      </c>
      <c r="D90" s="16">
        <f>'Table 3 - Total gross pt rev'!E140/1000000000</f>
        <v>14.981745594</v>
      </c>
    </row>
    <row r="91" spans="1:4" ht="15.75">
      <c r="A91" s="13">
        <f>'Table 1 - 12 month average'!A141</f>
        <v>41194</v>
      </c>
      <c r="B91" s="14">
        <f>'Table 1 - 12 month average'!H141</f>
        <v>14620.855833991618</v>
      </c>
      <c r="C91" s="15">
        <f>'Table 2 - Month to month'!H141</f>
        <v>14873.405930548643</v>
      </c>
      <c r="D91" s="16">
        <f>'Table 3 - Total gross pt rev'!E141/1000000000</f>
        <v>15.019231678</v>
      </c>
    </row>
    <row r="92" spans="1:4" ht="15.75">
      <c r="A92" s="13">
        <f>'Table 1 - 12 month average'!A142</f>
        <v>41225</v>
      </c>
      <c r="B92" s="14">
        <f>'Table 1 - 12 month average'!H142</f>
        <v>14587.50269479961</v>
      </c>
      <c r="C92" s="15">
        <f>'Table 2 - Month to month'!H142</f>
        <v>14816.515656606522</v>
      </c>
      <c r="D92" s="16">
        <f>'Table 3 - Total gross pt rev'!E142/1000000000</f>
        <v>15.014807193</v>
      </c>
    </row>
    <row r="93" spans="1:4" ht="15.75">
      <c r="A93" s="13">
        <f>'Table 1 - 12 month average'!A143</f>
        <v>41255</v>
      </c>
      <c r="B93" s="14">
        <f>'Table 1 - 12 month average'!H143</f>
        <v>14542.00933483516</v>
      </c>
      <c r="C93" s="15">
        <f>'Table 2 - Month to month'!H143</f>
        <v>14586.503937466056</v>
      </c>
      <c r="D93" s="16">
        <f>'Table 3 - Total gross pt rev'!E143/1000000000</f>
        <v>15.002729793</v>
      </c>
    </row>
    <row r="94" spans="1:4" ht="15.75">
      <c r="A94" s="13">
        <f>'Table 1 - 12 month average'!A144</f>
        <v>41286</v>
      </c>
      <c r="B94" s="14">
        <f>'Table 1 - 12 month average'!H144</f>
        <v>14560.866500212325</v>
      </c>
      <c r="C94" s="15">
        <f>'Table 2 - Month to month'!H144</f>
        <v>15327.593025165612</v>
      </c>
      <c r="D94" s="16">
        <f>'Table 3 - Total gross pt rev'!E144/1000000000</f>
        <v>15.06807463</v>
      </c>
    </row>
    <row r="95" spans="1:4" ht="15.75">
      <c r="A95" s="13">
        <f>'Table 1 - 12 month average'!A145</f>
        <v>41317</v>
      </c>
      <c r="B95" s="14">
        <f>'Table 1 - 12 month average'!H145</f>
        <v>14566.629192015042</v>
      </c>
      <c r="C95" s="15">
        <f>'Table 2 - Month to month'!H145</f>
        <v>15352.376203432399</v>
      </c>
      <c r="D95" s="16">
        <f>'Table 3 - Total gross pt rev'!E145/1000000000</f>
        <v>15.038871039</v>
      </c>
    </row>
    <row r="96" spans="1:4" ht="15.75">
      <c r="A96" s="13">
        <f>'Table 1 - 12 month average'!A146</f>
        <v>41345</v>
      </c>
      <c r="B96" s="14">
        <f>'Table 1 - 12 month average'!H146</f>
        <v>14603.867290307493</v>
      </c>
      <c r="C96" s="15">
        <f>'Table 2 - Month to month'!H146</f>
        <v>14951.494193849565</v>
      </c>
      <c r="D96" s="16">
        <f>'Table 3 - Total gross pt rev'!E146/1000000000</f>
        <v>15.02687893</v>
      </c>
    </row>
    <row r="97" spans="1:4" ht="15.75">
      <c r="A97" s="13">
        <f>'Table 1 - 12 month average'!A147</f>
        <v>41376</v>
      </c>
      <c r="B97" s="14">
        <f>'Table 1 - 12 month average'!H147</f>
        <v>14741.019693010734</v>
      </c>
      <c r="C97" s="15">
        <f>'Table 2 - Month to month'!H147</f>
        <v>15137.291920970267</v>
      </c>
      <c r="D97" s="16">
        <f>'Table 3 - Total gross pt rev'!E147/1000000000</f>
        <v>15.148092661</v>
      </c>
    </row>
    <row r="98" spans="1:4" ht="15.75">
      <c r="A98" s="13">
        <f>'Table 1 - 12 month average'!A148</f>
        <v>41406</v>
      </c>
      <c r="B98" s="14">
        <f>'Table 1 - 12 month average'!H148</f>
        <v>14865.378952388059</v>
      </c>
      <c r="C98" s="15">
        <f>'Table 2 - Month to month'!H148</f>
        <v>14968.198391265769</v>
      </c>
      <c r="D98" s="16">
        <f>'Table 3 - Total gross pt rev'!E148/1000000000</f>
        <v>15.209744714</v>
      </c>
    </row>
    <row r="99" spans="1:4" ht="15.75">
      <c r="A99" s="13">
        <f>'Table 1 - 12 month average'!A149</f>
        <v>41437</v>
      </c>
      <c r="B99" s="14">
        <f>'Table 1 - 12 month average'!H149</f>
        <v>14933.438786223422</v>
      </c>
      <c r="C99" s="15">
        <f>'Table 2 - Month to month'!H149</f>
        <v>15359.483248420624</v>
      </c>
      <c r="D99" s="16">
        <f>'Table 3 - Total gross pt rev'!E149/1000000000</f>
        <v>15.215009256</v>
      </c>
    </row>
    <row r="100" spans="1:4" ht="15.75">
      <c r="A100" s="13">
        <f>'Table 1 - 12 month average'!A150</f>
        <v>41467</v>
      </c>
      <c r="B100" s="14">
        <f>'Table 1 - 12 month average'!H150</f>
        <v>14944.021308092808</v>
      </c>
      <c r="C100" s="15">
        <f>'Table 2 - Month to month'!H150</f>
        <v>14877.641667465261</v>
      </c>
      <c r="D100" s="16">
        <f>'Table 3 - Total gross pt rev'!E150/1000000000</f>
        <v>15.247197938</v>
      </c>
    </row>
    <row r="101" spans="1:4" ht="15.75">
      <c r="A101" s="13">
        <f>'Table 1 - 12 month average'!A151</f>
        <v>41498</v>
      </c>
      <c r="B101" s="14">
        <f>'Table 1 - 12 month average'!H151</f>
        <v>14992.56646756744</v>
      </c>
      <c r="C101" s="15">
        <f>'Table 2 - Month to month'!H151</f>
        <v>15244.90359651418</v>
      </c>
      <c r="D101" s="16">
        <f>'Table 3 - Total gross pt rev'!E151/1000000000</f>
        <v>15.234639943</v>
      </c>
    </row>
    <row r="102" spans="1:4" ht="15.75">
      <c r="A102" s="13">
        <f>'Table 1 - 12 month average'!A152</f>
        <v>41529</v>
      </c>
      <c r="B102" s="14">
        <f>'Table 1 - 12 month average'!H152</f>
        <v>15081.738177697755</v>
      </c>
      <c r="C102" s="15">
        <f>'Table 2 - Month to month'!H152</f>
        <v>15528.839067953193</v>
      </c>
      <c r="D102" s="16">
        <f>'Table 3 - Total gross pt rev'!E152/1000000000</f>
        <v>15.298152745</v>
      </c>
    </row>
    <row r="103" spans="1:4" ht="15.75">
      <c r="A103" s="13">
        <f>'Table 1 - 12 month average'!A153</f>
        <v>41559</v>
      </c>
      <c r="B103" s="14">
        <f>'Table 1 - 12 month average'!H153</f>
        <v>15178.79459255798</v>
      </c>
      <c r="C103" s="15">
        <f>'Table 2 - Month to month'!H153</f>
        <v>16039.897287284895</v>
      </c>
      <c r="D103" s="16">
        <f>'Table 3 - Total gross pt rev'!E153/1000000000</f>
        <v>15.379201114</v>
      </c>
    </row>
    <row r="104" spans="1:4" ht="15.75">
      <c r="A104" s="13">
        <f>'Table 1 - 12 month average'!A154</f>
        <v>41590</v>
      </c>
      <c r="B104" s="14">
        <f>'Table 1 - 12 month average'!H154</f>
        <v>15320.220462345036</v>
      </c>
      <c r="C104" s="15">
        <f>'Table 2 - Month to month'!H154</f>
        <v>16623.08970829866</v>
      </c>
      <c r="D104" s="16">
        <f>'Table 3 - Total gross pt rev'!E154/1000000000</f>
        <v>15.468727094</v>
      </c>
    </row>
    <row r="105" spans="1:4" ht="15.75">
      <c r="A105" s="13">
        <f>'Table 1 - 12 month average'!A155</f>
        <v>41620</v>
      </c>
      <c r="B105" s="14">
        <f>'Table 1 - 12 month average'!H155</f>
        <v>15401.996425179488</v>
      </c>
      <c r="C105" s="15">
        <f>'Table 2 - Month to month'!H155</f>
        <v>15555.248883859686</v>
      </c>
      <c r="D105" s="16">
        <f>'Table 3 - Total gross pt rev'!E155/1000000000</f>
        <v>15.524040822</v>
      </c>
    </row>
    <row r="106" spans="1:4" ht="15.75">
      <c r="A106" s="13">
        <f>'Table 1 - 12 month average'!A156</f>
        <v>41651</v>
      </c>
      <c r="B106" s="14">
        <f>'Table 1 - 12 month average'!H156</f>
        <v>15477.421130308914</v>
      </c>
      <c r="C106" s="15">
        <f>'Table 2 - Month to month'!H156</f>
        <v>16200.085226610741</v>
      </c>
      <c r="D106" s="16">
        <f>'Table 3 - Total gross pt rev'!E156/1000000000</f>
        <v>15.535532767</v>
      </c>
    </row>
    <row r="107" spans="1:4" ht="15.75">
      <c r="A107" s="13">
        <f>'Table 1 - 12 month average'!A157</f>
        <v>41682</v>
      </c>
      <c r="B107" s="14">
        <f>'Table 1 - 12 month average'!H157</f>
        <v>15553.732888851662</v>
      </c>
      <c r="C107" s="15">
        <f>'Table 2 - Month to month'!H157</f>
        <v>16342.34230021197</v>
      </c>
      <c r="D107" s="16">
        <f>'Table 3 - Total gross pt rev'!E157/1000000000</f>
        <v>15.564310588</v>
      </c>
    </row>
  </sheetData>
  <sheetProtection/>
  <printOptions horizontalCentered="1" verticalCentered="1"/>
  <pageMargins left="0.69" right="0.59" top="0.27" bottom="0.21" header="0.27" footer="0.18"/>
  <pageSetup horizontalDpi="600" verticalDpi="600" orientation="portrait" scale="34" r:id="rId1"/>
  <headerFooter alignWithMargins="0">
    <oddFooter>&amp;C
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B1">
      <selection activeCell="F27" sqref="F27"/>
    </sheetView>
  </sheetViews>
  <sheetFormatPr defaultColWidth="9.00390625" defaultRowHeight="15.75"/>
  <cols>
    <col min="1" max="1" width="21.125" style="0" customWidth="1"/>
    <col min="3" max="3" width="16.00390625" style="0" bestFit="1" customWidth="1"/>
    <col min="5" max="5" width="19.50390625" style="0" customWidth="1"/>
    <col min="6" max="6" width="19.125" style="0" customWidth="1"/>
    <col min="9" max="9" width="10.875" style="0" bestFit="1" customWidth="1"/>
  </cols>
  <sheetData>
    <row r="1" ht="47.25">
      <c r="A1" t="s">
        <v>66</v>
      </c>
    </row>
    <row r="2" ht="15.75">
      <c r="A2" t="s">
        <v>56</v>
      </c>
    </row>
    <row r="3" spans="3:5" ht="15.75">
      <c r="C3" t="s">
        <v>59</v>
      </c>
      <c r="E3" t="s">
        <v>58</v>
      </c>
    </row>
    <row r="4" spans="1:6" ht="15.75">
      <c r="A4" t="s">
        <v>57</v>
      </c>
      <c r="B4" s="163">
        <f>'Table 1 - 12 month average'!J157</f>
        <v>0.06776473018052243</v>
      </c>
      <c r="C4" s="141">
        <f>'Table 1 - 12 month average'!H157</f>
        <v>15553.732888851662</v>
      </c>
      <c r="E4" s="144">
        <f>'Table 1 - 12 month average'!H145</f>
        <v>14566.629192015042</v>
      </c>
      <c r="F4" t="str">
        <f>IF(B4&gt;0,"increased","decreased")</f>
        <v>increased</v>
      </c>
    </row>
    <row r="5" spans="1:6" ht="15.75">
      <c r="A5" t="s">
        <v>37</v>
      </c>
      <c r="B5" s="163">
        <f>'Table 1 - 12 month average'!G157</f>
        <v>-0.04153841954590487</v>
      </c>
      <c r="C5" s="142">
        <f>'Table 1 - 12 month average'!E157</f>
        <v>596950</v>
      </c>
      <c r="D5" s="139"/>
      <c r="E5" s="145">
        <f>'Table 1 - 12 month average'!E145</f>
        <v>622821</v>
      </c>
      <c r="F5" t="str">
        <f>IF(B5&gt;0,"increased","decreased")</f>
        <v>decreased</v>
      </c>
    </row>
    <row r="6" spans="1:6" ht="15.75">
      <c r="A6" t="s">
        <v>60</v>
      </c>
      <c r="B6" s="163">
        <f>'Table 1 - 12 month average'!D157</f>
        <v>0.023411470841964155</v>
      </c>
      <c r="C6" s="143">
        <f>'Table 1 - 12 month average'!B157/1000000000</f>
        <v>9.284800848</v>
      </c>
      <c r="E6" s="146">
        <f>'Table 1 - 12 month average'!B145/1000000000</f>
        <v>9.07240256</v>
      </c>
      <c r="F6" t="str">
        <f>IF(B6&gt;0,"increased","decreased")</f>
        <v>increased</v>
      </c>
    </row>
    <row r="7" spans="1:6" ht="15.75">
      <c r="A7" t="s">
        <v>62</v>
      </c>
      <c r="B7" s="163">
        <f>'Table 1 - 12 month average'!M157</f>
        <v>0.05246675853594174</v>
      </c>
      <c r="C7" s="143">
        <f>'Table 1 - 12 month average'!K157/1000000000</f>
        <v>6.27950974</v>
      </c>
      <c r="D7" s="138"/>
      <c r="E7" s="146">
        <f>'Table 1 - 12 month average'!K145/1000000000</f>
        <v>5.966468479</v>
      </c>
      <c r="F7" t="str">
        <f>IF(B7&gt;0,"increased","decreased")</f>
        <v>increased</v>
      </c>
    </row>
    <row r="8" spans="1:6" ht="15.75">
      <c r="A8" t="s">
        <v>61</v>
      </c>
      <c r="B8" s="163">
        <f>'Table 3 - Total gross pt rev'!G157</f>
        <v>0.034938762865735606</v>
      </c>
      <c r="C8" s="143">
        <f>'Table 3 - Total gross pt rev'!E157/1000000000</f>
        <v>15.564310588</v>
      </c>
      <c r="D8" s="138"/>
      <c r="E8" s="146">
        <f>'Table 3 - Total gross pt rev'!E145/1000000000</f>
        <v>15.038871039</v>
      </c>
      <c r="F8" t="str">
        <f>IF(B8&gt;0,"increased","decreased")</f>
        <v>increased</v>
      </c>
    </row>
    <row r="9" spans="2:5" ht="15.75">
      <c r="B9" s="141"/>
      <c r="C9" s="141"/>
      <c r="E9" s="144"/>
    </row>
    <row r="10" spans="1:5" ht="15.75">
      <c r="A10" t="s">
        <v>64</v>
      </c>
      <c r="B10" s="140"/>
      <c r="C10" s="141"/>
      <c r="E10" s="144"/>
    </row>
    <row r="11" spans="2:5" ht="15.75">
      <c r="B11" s="140"/>
      <c r="C11" s="141"/>
      <c r="E11" s="144"/>
    </row>
    <row r="12" spans="1:6" ht="15.75">
      <c r="A12" t="s">
        <v>57</v>
      </c>
      <c r="B12" s="163">
        <f>'Table 2 - Month to month'!J157</f>
        <v>0.06448292327270089</v>
      </c>
      <c r="C12" s="141">
        <f>'Table 2 - Month to month'!H157</f>
        <v>16342.34230021197</v>
      </c>
      <c r="E12" s="144">
        <f>'Table 2 - Month to month'!H145</f>
        <v>15352.376203432399</v>
      </c>
      <c r="F12" t="str">
        <f>IF(B12&gt;0,"increased","decreased")</f>
        <v>increased</v>
      </c>
    </row>
    <row r="13" spans="1:6" ht="17.25" customHeight="1">
      <c r="A13" t="s">
        <v>37</v>
      </c>
      <c r="B13" s="163">
        <f>'Table 2 - Month to month'!G157</f>
        <v>-0.042256174131435786</v>
      </c>
      <c r="C13" s="142">
        <f>'Table 2 - Month to month'!E157</f>
        <v>45761</v>
      </c>
      <c r="D13" s="139"/>
      <c r="E13" s="145">
        <f>'Table 2 - Month to month'!E145</f>
        <v>47780</v>
      </c>
      <c r="F13" t="str">
        <f>IF(B13&gt;0,"increased","decreased")</f>
        <v>decreased</v>
      </c>
    </row>
    <row r="14" spans="1:6" ht="15.75">
      <c r="A14" t="s">
        <v>60</v>
      </c>
      <c r="B14" s="163">
        <f>'Table 2 - Month to month'!D157</f>
        <v>0.01950194750695</v>
      </c>
      <c r="C14" s="143">
        <f>'Table 2 - Month to month'!B157/1000000</f>
        <v>747.841926</v>
      </c>
      <c r="E14" s="146">
        <f>'Table 2 - Month to month'!B145/1000000</f>
        <v>733.536535</v>
      </c>
      <c r="F14" t="str">
        <f>IF(B14&gt;0,"increased","decreased")</f>
        <v>increased</v>
      </c>
    </row>
    <row r="15" spans="1:6" ht="15.75">
      <c r="A15" t="s">
        <v>62</v>
      </c>
      <c r="B15" s="163">
        <f>'Table 2 - Month to month'!M157</f>
        <v>0.030372375370738336</v>
      </c>
      <c r="C15" s="143">
        <f>'Table 2 - Month to month'!K157/1000000</f>
        <v>490.972204</v>
      </c>
      <c r="D15" s="138"/>
      <c r="E15" s="146">
        <f>'Table 2 - Month to month'!K145/1000000</f>
        <v>476.499774</v>
      </c>
      <c r="F15" t="str">
        <f>IF(B15&gt;0,"increased","decreased")</f>
        <v>increased</v>
      </c>
    </row>
    <row r="16" spans="1:6" ht="15" customHeight="1">
      <c r="A16" t="s">
        <v>61</v>
      </c>
      <c r="B16" s="163">
        <f>'Table 3 - Total gross pt rev'!D157</f>
        <v>0.023782609485315964</v>
      </c>
      <c r="C16" s="143">
        <f>'Table 3 - Total gross pt rev'!B157/1000000000</f>
        <v>1.23881413</v>
      </c>
      <c r="E16" s="146">
        <f>'Table 3 - Total gross pt rev'!B145/1000000000</f>
        <v>1.210036309</v>
      </c>
      <c r="F16" t="str">
        <f>IF(B16&gt;0,"increased","decreased")</f>
        <v>increased</v>
      </c>
    </row>
    <row r="17" ht="15.75">
      <c r="B17" s="106"/>
    </row>
    <row r="18" ht="15.75">
      <c r="A18" t="s">
        <v>63</v>
      </c>
    </row>
    <row r="20" spans="1:6" ht="17.25" customHeight="1">
      <c r="A20" t="s">
        <v>57</v>
      </c>
      <c r="B20" s="163">
        <f>'FY Month to Month Average'!J96</f>
        <v>0.06311694477815455</v>
      </c>
      <c r="C20" s="147">
        <f>'FY Month to Month Average'!H96</f>
        <v>15787.876792534822</v>
      </c>
      <c r="D20" s="134"/>
      <c r="E20" s="153">
        <f>'FY Month to Month Average'!H84</f>
        <v>14850.555124798006</v>
      </c>
      <c r="F20" t="str">
        <f>IF(B20&gt;0,"increased","decreased")</f>
        <v>increased</v>
      </c>
    </row>
    <row r="21" spans="1:6" ht="13.5" customHeight="1">
      <c r="A21" t="s">
        <v>37</v>
      </c>
      <c r="B21" s="163">
        <f>'FY Month to Month Average'!G96</f>
        <v>-0.042338356404415634</v>
      </c>
      <c r="C21" s="149">
        <f>'FY Month to Month Average'!E96</f>
        <v>393507</v>
      </c>
      <c r="D21" s="164"/>
      <c r="E21" s="154">
        <f>'FY Month to Month Average'!E84</f>
        <v>410904</v>
      </c>
      <c r="F21" t="str">
        <f>IF(B21&gt;0,"increased","decreased")</f>
        <v>decreased</v>
      </c>
    </row>
    <row r="22" spans="1:6" ht="15.75" customHeight="1">
      <c r="A22" t="s">
        <v>60</v>
      </c>
      <c r="B22" s="163">
        <f>'FY Month to Month Average'!D96</f>
        <v>0.018106320670563614</v>
      </c>
      <c r="C22" s="148">
        <f>'FY Month to Month Average'!B96/1000000000</f>
        <v>6.212640033</v>
      </c>
      <c r="D22" s="134"/>
      <c r="E22" s="155">
        <f>'FY Month to Month Average'!B84/1000000000</f>
        <v>6.102152503</v>
      </c>
      <c r="F22" t="str">
        <f>IF(B22&gt;0,"increased","decreased")</f>
        <v>increased</v>
      </c>
    </row>
    <row r="23" spans="1:6" ht="15.75">
      <c r="A23" t="s">
        <v>62</v>
      </c>
      <c r="B23" s="163">
        <f>'FY Month to Month Average'!M96</f>
        <v>0.060227566336024996</v>
      </c>
      <c r="C23" s="148">
        <f>'FY Month to Month Average'!K96/1000000000</f>
        <v>4.204004769</v>
      </c>
      <c r="D23" s="165"/>
      <c r="E23" s="155">
        <f>'FY Month to Month Average'!K84/1000000000</f>
        <v>3.965190967</v>
      </c>
      <c r="F23" t="str">
        <f>IF(B23&gt;0,"increased","decreased")</f>
        <v>increased</v>
      </c>
    </row>
    <row r="24" spans="1:6" ht="18.75" customHeight="1">
      <c r="A24" t="s">
        <v>61</v>
      </c>
      <c r="B24" s="163">
        <f>'FY Month to Month Average'!O96</f>
        <v>0.034696475097019785</v>
      </c>
      <c r="C24" s="148">
        <f>'FY Month to Month Average'!N96/1000000000</f>
        <v>10.416644802</v>
      </c>
      <c r="D24" s="165"/>
      <c r="E24" s="155">
        <f>'FY Month to Month Average'!N84/1000000000</f>
        <v>10.06734347</v>
      </c>
      <c r="F24" t="str">
        <f>IF(B24&gt;0,"increased","decreased")</f>
        <v>increased</v>
      </c>
    </row>
    <row r="25" ht="15.75">
      <c r="B25" s="106"/>
    </row>
    <row r="26" ht="15.75">
      <c r="B26" s="106"/>
    </row>
    <row r="27" ht="15.75">
      <c r="B27" s="106"/>
    </row>
    <row r="29" ht="15.75">
      <c r="B29" s="106"/>
    </row>
    <row r="30" ht="15.75">
      <c r="B30" s="106"/>
    </row>
    <row r="31" ht="15.75">
      <c r="B31" s="106"/>
    </row>
    <row r="32" ht="15.75">
      <c r="B32" s="10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7"/>
  <sheetViews>
    <sheetView showOutlineSymbols="0" zoomScale="87" zoomScaleNormal="87" zoomScalePageLayoutView="0" workbookViewId="0" topLeftCell="A1">
      <selection activeCell="B198" sqref="B198"/>
    </sheetView>
  </sheetViews>
  <sheetFormatPr defaultColWidth="9.50390625" defaultRowHeight="15.75"/>
  <cols>
    <col min="1" max="1" width="14.625" style="27" customWidth="1"/>
    <col min="2" max="2" width="19.375" style="27" customWidth="1"/>
    <col min="3" max="3" width="11.50390625" style="27" customWidth="1"/>
    <col min="4" max="4" width="16.625" style="27" customWidth="1"/>
    <col min="5" max="5" width="18.50390625" style="27" customWidth="1"/>
    <col min="6" max="6" width="17.625" style="27" customWidth="1"/>
    <col min="7" max="8" width="13.00390625" style="27" bestFit="1" customWidth="1"/>
    <col min="9" max="16384" width="9.50390625" style="27" customWidth="1"/>
  </cols>
  <sheetData>
    <row r="1" spans="1:5" s="2" customFormat="1" ht="15">
      <c r="A1" s="189" t="s">
        <v>35</v>
      </c>
      <c r="B1" s="189"/>
      <c r="C1" s="189"/>
      <c r="D1" s="189"/>
      <c r="E1" s="189"/>
    </row>
    <row r="2" spans="1:5" s="2" customFormat="1" ht="15">
      <c r="A2" s="189" t="s">
        <v>36</v>
      </c>
      <c r="B2" s="189"/>
      <c r="C2" s="189"/>
      <c r="D2" s="189"/>
      <c r="E2" s="189"/>
    </row>
    <row r="4" spans="1:5" ht="12.75">
      <c r="A4" s="45" t="s">
        <v>1</v>
      </c>
      <c r="B4" s="46" t="s">
        <v>19</v>
      </c>
      <c r="C4" s="47" t="s">
        <v>37</v>
      </c>
      <c r="D4" s="46" t="s">
        <v>5</v>
      </c>
      <c r="E4" s="48" t="s">
        <v>20</v>
      </c>
    </row>
    <row r="5" spans="1:5" ht="12.75">
      <c r="A5" s="49">
        <v>35796</v>
      </c>
      <c r="B5" s="50">
        <v>392018088</v>
      </c>
      <c r="C5" s="51">
        <v>53888</v>
      </c>
      <c r="D5" s="50">
        <v>112116697</v>
      </c>
      <c r="E5" s="50">
        <f>B5+D5</f>
        <v>504134785</v>
      </c>
    </row>
    <row r="6" spans="1:5" ht="12.75">
      <c r="A6" s="52">
        <v>35827</v>
      </c>
      <c r="B6" s="53">
        <v>361877201</v>
      </c>
      <c r="C6" s="54">
        <v>49083</v>
      </c>
      <c r="D6" s="53">
        <v>105005997</v>
      </c>
      <c r="E6" s="53">
        <f aca="true" t="shared" si="0" ref="E6:E68">B6+D6</f>
        <v>466883198</v>
      </c>
    </row>
    <row r="7" spans="1:5" ht="12.75">
      <c r="A7" s="52">
        <v>35855</v>
      </c>
      <c r="B7" s="53">
        <v>376513733</v>
      </c>
      <c r="C7" s="54">
        <v>52195</v>
      </c>
      <c r="D7" s="53">
        <v>117568260</v>
      </c>
      <c r="E7" s="53">
        <f t="shared" si="0"/>
        <v>494081993</v>
      </c>
    </row>
    <row r="8" spans="1:5" ht="12.75">
      <c r="A8" s="52">
        <v>35886</v>
      </c>
      <c r="B8" s="53">
        <v>367931277</v>
      </c>
      <c r="C8" s="54">
        <v>50779</v>
      </c>
      <c r="D8" s="53">
        <v>118483356</v>
      </c>
      <c r="E8" s="53">
        <f t="shared" si="0"/>
        <v>486414633</v>
      </c>
    </row>
    <row r="9" spans="1:5" ht="12.75">
      <c r="A9" s="52">
        <v>35916</v>
      </c>
      <c r="B9" s="53">
        <v>357769370</v>
      </c>
      <c r="C9" s="54">
        <v>50621</v>
      </c>
      <c r="D9" s="53">
        <v>112571095</v>
      </c>
      <c r="E9" s="53">
        <f t="shared" si="0"/>
        <v>470340465</v>
      </c>
    </row>
    <row r="10" spans="1:5" ht="12.75">
      <c r="A10" s="52">
        <v>35947</v>
      </c>
      <c r="B10" s="53">
        <v>359186348</v>
      </c>
      <c r="C10" s="54">
        <v>50250</v>
      </c>
      <c r="D10" s="53">
        <v>116687857</v>
      </c>
      <c r="E10" s="53">
        <f t="shared" si="0"/>
        <v>475874205</v>
      </c>
    </row>
    <row r="11" spans="1:5" ht="12.75">
      <c r="A11" s="52">
        <v>35977</v>
      </c>
      <c r="B11" s="53">
        <v>364892945</v>
      </c>
      <c r="C11" s="54">
        <v>51357</v>
      </c>
      <c r="D11" s="53">
        <v>115642590</v>
      </c>
      <c r="E11" s="53">
        <f t="shared" si="0"/>
        <v>480535535</v>
      </c>
    </row>
    <row r="12" spans="1:5" ht="12.75">
      <c r="A12" s="52">
        <v>36008</v>
      </c>
      <c r="B12" s="53">
        <v>357474541</v>
      </c>
      <c r="C12" s="54">
        <v>50912</v>
      </c>
      <c r="D12" s="53">
        <v>113169304</v>
      </c>
      <c r="E12" s="53">
        <f t="shared" si="0"/>
        <v>470643845</v>
      </c>
    </row>
    <row r="13" spans="1:5" ht="12.75">
      <c r="A13" s="52">
        <v>36039</v>
      </c>
      <c r="B13" s="53">
        <v>351973662</v>
      </c>
      <c r="C13" s="54">
        <v>50267</v>
      </c>
      <c r="D13" s="53">
        <v>114117631</v>
      </c>
      <c r="E13" s="53">
        <f t="shared" si="0"/>
        <v>466091293</v>
      </c>
    </row>
    <row r="14" spans="1:5" ht="12.75">
      <c r="A14" s="52">
        <v>36069</v>
      </c>
      <c r="B14" s="53">
        <v>372258916</v>
      </c>
      <c r="C14" s="54">
        <v>51875</v>
      </c>
      <c r="D14" s="53">
        <v>121516868</v>
      </c>
      <c r="E14" s="53">
        <f t="shared" si="0"/>
        <v>493775784</v>
      </c>
    </row>
    <row r="15" spans="1:5" ht="12.75">
      <c r="A15" s="52">
        <v>36100</v>
      </c>
      <c r="B15" s="53">
        <v>366362013</v>
      </c>
      <c r="C15" s="54">
        <v>50037</v>
      </c>
      <c r="D15" s="53">
        <v>111666422</v>
      </c>
      <c r="E15" s="53">
        <f t="shared" si="0"/>
        <v>478028435</v>
      </c>
    </row>
    <row r="16" spans="1:5" ht="12.75">
      <c r="A16" s="52">
        <v>36130</v>
      </c>
      <c r="B16" s="53">
        <v>371264050</v>
      </c>
      <c r="C16" s="54">
        <v>50477</v>
      </c>
      <c r="D16" s="53">
        <v>117951302</v>
      </c>
      <c r="E16" s="53">
        <f t="shared" si="0"/>
        <v>489215352</v>
      </c>
    </row>
    <row r="17" spans="1:5" ht="12.75">
      <c r="A17" s="52">
        <v>36161</v>
      </c>
      <c r="B17" s="53">
        <v>391090039</v>
      </c>
      <c r="C17" s="54">
        <v>53767</v>
      </c>
      <c r="D17" s="53">
        <v>114443351</v>
      </c>
      <c r="E17" s="53">
        <f t="shared" si="0"/>
        <v>505533390</v>
      </c>
    </row>
    <row r="18" spans="1:5" ht="12.75">
      <c r="A18" s="52">
        <v>36192</v>
      </c>
      <c r="B18" s="53">
        <v>384626582</v>
      </c>
      <c r="C18" s="54">
        <v>51720</v>
      </c>
      <c r="D18" s="53">
        <v>114266602</v>
      </c>
      <c r="E18" s="53">
        <f t="shared" si="0"/>
        <v>498893184</v>
      </c>
    </row>
    <row r="19" spans="1:5" ht="12.75">
      <c r="A19" s="52">
        <v>36220</v>
      </c>
      <c r="B19" s="53">
        <v>420156586</v>
      </c>
      <c r="C19" s="54">
        <v>55652</v>
      </c>
      <c r="D19" s="53">
        <v>130532132</v>
      </c>
      <c r="E19" s="53">
        <f t="shared" si="0"/>
        <v>550688718</v>
      </c>
    </row>
    <row r="20" spans="1:5" ht="12.75">
      <c r="A20" s="52">
        <v>36251</v>
      </c>
      <c r="B20" s="53">
        <v>363099432</v>
      </c>
      <c r="C20" s="54">
        <v>51339</v>
      </c>
      <c r="D20" s="53">
        <v>122900042</v>
      </c>
      <c r="E20" s="53">
        <f t="shared" si="0"/>
        <v>485999474</v>
      </c>
    </row>
    <row r="21" spans="1:5" ht="12.75">
      <c r="A21" s="52">
        <v>36281</v>
      </c>
      <c r="B21" s="53">
        <v>365623440</v>
      </c>
      <c r="C21" s="54">
        <v>51463</v>
      </c>
      <c r="D21" s="53">
        <v>119011166</v>
      </c>
      <c r="E21" s="53">
        <f t="shared" si="0"/>
        <v>484634606</v>
      </c>
    </row>
    <row r="22" spans="1:5" ht="12.75">
      <c r="A22" s="52">
        <v>36312</v>
      </c>
      <c r="B22" s="53">
        <v>370026817</v>
      </c>
      <c r="C22" s="54">
        <v>50978</v>
      </c>
      <c r="D22" s="53">
        <v>127018318</v>
      </c>
      <c r="E22" s="53">
        <f t="shared" si="0"/>
        <v>497045135</v>
      </c>
    </row>
    <row r="23" spans="1:5" ht="12.75">
      <c r="A23" s="52">
        <v>36342</v>
      </c>
      <c r="B23" s="53">
        <v>372564451</v>
      </c>
      <c r="C23" s="54">
        <v>51562</v>
      </c>
      <c r="D23" s="53">
        <v>125501776</v>
      </c>
      <c r="E23" s="53">
        <f t="shared" si="0"/>
        <v>498066227</v>
      </c>
    </row>
    <row r="24" spans="1:5" ht="12.75">
      <c r="A24" s="52">
        <v>36373</v>
      </c>
      <c r="B24" s="53">
        <v>367873410</v>
      </c>
      <c r="C24" s="54">
        <v>51417</v>
      </c>
      <c r="D24" s="53">
        <v>126316417</v>
      </c>
      <c r="E24" s="53">
        <f t="shared" si="0"/>
        <v>494189827</v>
      </c>
    </row>
    <row r="25" spans="1:5" ht="12.75">
      <c r="A25" s="52">
        <v>36404</v>
      </c>
      <c r="B25" s="53">
        <v>363218192</v>
      </c>
      <c r="C25" s="54">
        <v>51358</v>
      </c>
      <c r="D25" s="53">
        <v>121606269</v>
      </c>
      <c r="E25" s="53">
        <f t="shared" si="0"/>
        <v>484824461</v>
      </c>
    </row>
    <row r="26" spans="1:5" ht="12.75">
      <c r="A26" s="52">
        <v>36434</v>
      </c>
      <c r="B26" s="53">
        <v>382930077</v>
      </c>
      <c r="C26" s="54">
        <v>51830</v>
      </c>
      <c r="D26" s="53">
        <v>127539036</v>
      </c>
      <c r="E26" s="53">
        <f t="shared" si="0"/>
        <v>510469113</v>
      </c>
    </row>
    <row r="27" spans="1:5" ht="12.75">
      <c r="A27" s="52">
        <v>36465</v>
      </c>
      <c r="B27" s="53">
        <v>378043340</v>
      </c>
      <c r="C27" s="54">
        <v>50807</v>
      </c>
      <c r="D27" s="53">
        <v>128898152</v>
      </c>
      <c r="E27" s="53">
        <f t="shared" si="0"/>
        <v>506941492</v>
      </c>
    </row>
    <row r="28" spans="1:5" ht="12.75">
      <c r="A28" s="52">
        <v>36495</v>
      </c>
      <c r="B28" s="53">
        <v>380217391</v>
      </c>
      <c r="C28" s="54">
        <v>52736</v>
      </c>
      <c r="D28" s="53">
        <v>126722560</v>
      </c>
      <c r="E28" s="53">
        <f t="shared" si="0"/>
        <v>506939951</v>
      </c>
    </row>
    <row r="29" spans="1:5" ht="12.75">
      <c r="A29" s="55">
        <v>36526</v>
      </c>
      <c r="B29" s="56">
        <v>400083044</v>
      </c>
      <c r="C29" s="57">
        <v>54020</v>
      </c>
      <c r="D29" s="56">
        <v>118633816</v>
      </c>
      <c r="E29" s="53">
        <f t="shared" si="0"/>
        <v>518716860</v>
      </c>
    </row>
    <row r="30" spans="1:5" ht="12.75">
      <c r="A30" s="55">
        <v>36557</v>
      </c>
      <c r="B30" s="56">
        <v>382029671</v>
      </c>
      <c r="C30" s="57">
        <v>52615</v>
      </c>
      <c r="D30" s="56">
        <v>128108891</v>
      </c>
      <c r="E30" s="53">
        <f t="shared" si="0"/>
        <v>510138562</v>
      </c>
    </row>
    <row r="31" spans="1:5" ht="12.75">
      <c r="A31" s="55">
        <v>36586</v>
      </c>
      <c r="B31" s="56">
        <v>391279798</v>
      </c>
      <c r="C31" s="57">
        <v>55405</v>
      </c>
      <c r="D31" s="56">
        <v>144432687</v>
      </c>
      <c r="E31" s="53">
        <f t="shared" si="0"/>
        <v>535712485</v>
      </c>
    </row>
    <row r="32" spans="1:5" ht="12.75">
      <c r="A32" s="55">
        <v>36617</v>
      </c>
      <c r="B32" s="56">
        <v>363962379</v>
      </c>
      <c r="C32" s="57">
        <v>51271</v>
      </c>
      <c r="D32" s="56">
        <v>129058921</v>
      </c>
      <c r="E32" s="53">
        <f t="shared" si="0"/>
        <v>493021300</v>
      </c>
    </row>
    <row r="33" spans="1:5" ht="12.75">
      <c r="A33" s="55">
        <v>36647</v>
      </c>
      <c r="B33" s="56">
        <v>390297680</v>
      </c>
      <c r="C33" s="57">
        <v>54787</v>
      </c>
      <c r="D33" s="56">
        <v>142771147</v>
      </c>
      <c r="E33" s="53">
        <f t="shared" si="0"/>
        <v>533068827</v>
      </c>
    </row>
    <row r="34" spans="1:5" ht="12.75">
      <c r="A34" s="55">
        <v>36678</v>
      </c>
      <c r="B34" s="56">
        <v>390162218</v>
      </c>
      <c r="C34" s="57">
        <v>53179</v>
      </c>
      <c r="D34" s="56">
        <v>144983364</v>
      </c>
      <c r="E34" s="53">
        <f t="shared" si="0"/>
        <v>535145582</v>
      </c>
    </row>
    <row r="35" spans="1:5" ht="12.75">
      <c r="A35" s="55">
        <v>36708</v>
      </c>
      <c r="B35" s="56">
        <v>383590079.78000003</v>
      </c>
      <c r="C35" s="57">
        <v>52635</v>
      </c>
      <c r="D35" s="56">
        <v>134875062.31</v>
      </c>
      <c r="E35" s="53">
        <f t="shared" si="0"/>
        <v>518465142.09000003</v>
      </c>
    </row>
    <row r="36" spans="1:5" ht="12.75">
      <c r="A36" s="55">
        <v>36739</v>
      </c>
      <c r="B36" s="56">
        <v>405362979.02</v>
      </c>
      <c r="C36" s="57">
        <v>54382</v>
      </c>
      <c r="D36" s="56">
        <v>150327786.16</v>
      </c>
      <c r="E36" s="53">
        <f t="shared" si="0"/>
        <v>555690765.18</v>
      </c>
    </row>
    <row r="37" spans="1:5" ht="12.75">
      <c r="A37" s="55">
        <v>36770</v>
      </c>
      <c r="B37" s="56">
        <v>384547811</v>
      </c>
      <c r="C37" s="57">
        <v>52342</v>
      </c>
      <c r="D37" s="56">
        <v>140282997.4596</v>
      </c>
      <c r="E37" s="53">
        <f t="shared" si="0"/>
        <v>524830808.4596</v>
      </c>
    </row>
    <row r="38" spans="1:5" ht="12.75">
      <c r="A38" s="55">
        <v>36800</v>
      </c>
      <c r="B38" s="56">
        <v>411163045</v>
      </c>
      <c r="C38" s="57">
        <v>55106</v>
      </c>
      <c r="D38" s="56">
        <v>151690177.443</v>
      </c>
      <c r="E38" s="53">
        <f t="shared" si="0"/>
        <v>562853222.443</v>
      </c>
    </row>
    <row r="39" spans="1:5" ht="12.75">
      <c r="A39" s="55">
        <v>36831</v>
      </c>
      <c r="B39" s="56">
        <v>394315813.607</v>
      </c>
      <c r="C39" s="57">
        <v>52711</v>
      </c>
      <c r="D39" s="56">
        <v>144978807.47</v>
      </c>
      <c r="E39" s="53">
        <f t="shared" si="0"/>
        <v>539294621.077</v>
      </c>
    </row>
    <row r="40" spans="1:5" ht="12.75">
      <c r="A40" s="55">
        <v>36861</v>
      </c>
      <c r="B40" s="56">
        <v>394478237.79</v>
      </c>
      <c r="C40" s="57">
        <v>53098</v>
      </c>
      <c r="D40" s="56">
        <v>141629634</v>
      </c>
      <c r="E40" s="53">
        <f t="shared" si="0"/>
        <v>536107871.79</v>
      </c>
    </row>
    <row r="41" spans="1:5" ht="12.75">
      <c r="A41" s="55">
        <v>36892</v>
      </c>
      <c r="B41" s="56">
        <v>445711867</v>
      </c>
      <c r="C41" s="57">
        <v>58730</v>
      </c>
      <c r="D41" s="56">
        <v>159441440</v>
      </c>
      <c r="E41" s="53">
        <f t="shared" si="0"/>
        <v>605153307</v>
      </c>
    </row>
    <row r="42" spans="1:5" ht="12.75">
      <c r="A42" s="55">
        <v>36923</v>
      </c>
      <c r="B42" s="56">
        <v>400914415.259</v>
      </c>
      <c r="C42" s="57">
        <v>51898</v>
      </c>
      <c r="D42" s="56">
        <v>143700393.4244</v>
      </c>
      <c r="E42" s="53">
        <f t="shared" si="0"/>
        <v>544614808.6834</v>
      </c>
    </row>
    <row r="43" spans="1:5" ht="12.75">
      <c r="A43" s="55">
        <v>36951</v>
      </c>
      <c r="B43" s="56">
        <v>438752705.76</v>
      </c>
      <c r="C43" s="57">
        <v>57327</v>
      </c>
      <c r="D43" s="56">
        <v>161617487.85</v>
      </c>
      <c r="E43" s="53">
        <f t="shared" si="0"/>
        <v>600370193.61</v>
      </c>
    </row>
    <row r="44" spans="1:5" ht="12.75">
      <c r="A44" s="55">
        <v>36982</v>
      </c>
      <c r="B44" s="56">
        <v>407282164</v>
      </c>
      <c r="C44" s="57">
        <v>54933</v>
      </c>
      <c r="D44" s="56">
        <v>160550744</v>
      </c>
      <c r="E44" s="53">
        <f t="shared" si="0"/>
        <v>567832908</v>
      </c>
    </row>
    <row r="45" spans="1:5" ht="12.75">
      <c r="A45" s="55">
        <v>37012</v>
      </c>
      <c r="B45" s="56">
        <v>425904041</v>
      </c>
      <c r="C45" s="57">
        <v>56560</v>
      </c>
      <c r="D45" s="56">
        <v>173415975.1476</v>
      </c>
      <c r="E45" s="53">
        <f t="shared" si="0"/>
        <v>599320016.1475999</v>
      </c>
    </row>
    <row r="46" spans="1:5" ht="12.75">
      <c r="A46" s="55">
        <v>37043</v>
      </c>
      <c r="B46" s="56">
        <v>415610231</v>
      </c>
      <c r="C46" s="57">
        <v>54767</v>
      </c>
      <c r="D46" s="56">
        <v>162922552</v>
      </c>
      <c r="E46" s="53">
        <f t="shared" si="0"/>
        <v>578532783</v>
      </c>
    </row>
    <row r="47" spans="1:5" ht="12.75">
      <c r="A47" s="55">
        <v>37073</v>
      </c>
      <c r="B47" s="56">
        <v>420584865</v>
      </c>
      <c r="C47" s="57">
        <v>55689</v>
      </c>
      <c r="D47" s="56">
        <v>160314238</v>
      </c>
      <c r="E47" s="53">
        <f t="shared" si="0"/>
        <v>580899103</v>
      </c>
    </row>
    <row r="48" spans="1:5" ht="12.75">
      <c r="A48" s="55">
        <v>37104</v>
      </c>
      <c r="B48" s="56">
        <v>439391747</v>
      </c>
      <c r="C48" s="57">
        <v>57207</v>
      </c>
      <c r="D48" s="56">
        <v>174432277</v>
      </c>
      <c r="E48" s="53">
        <f t="shared" si="0"/>
        <v>613824024</v>
      </c>
    </row>
    <row r="49" spans="1:5" ht="12.75">
      <c r="A49" s="55">
        <v>37135</v>
      </c>
      <c r="B49" s="56">
        <v>413717707</v>
      </c>
      <c r="C49" s="57">
        <v>53217</v>
      </c>
      <c r="D49" s="56">
        <v>154898059</v>
      </c>
      <c r="E49" s="53">
        <f t="shared" si="0"/>
        <v>568615766</v>
      </c>
    </row>
    <row r="50" spans="1:5" ht="12.75">
      <c r="A50" s="55">
        <v>37165</v>
      </c>
      <c r="B50" s="56">
        <v>464397158</v>
      </c>
      <c r="C50" s="57">
        <v>57615</v>
      </c>
      <c r="D50" s="56">
        <v>180214054</v>
      </c>
      <c r="E50" s="53">
        <f t="shared" si="0"/>
        <v>644611212</v>
      </c>
    </row>
    <row r="51" spans="1:5" ht="12.75">
      <c r="A51" s="55">
        <v>37196</v>
      </c>
      <c r="B51" s="56">
        <v>436697662</v>
      </c>
      <c r="C51" s="57">
        <v>54278</v>
      </c>
      <c r="D51" s="56">
        <v>167340527</v>
      </c>
      <c r="E51" s="53">
        <f t="shared" si="0"/>
        <v>604038189</v>
      </c>
    </row>
    <row r="52" spans="1:5" ht="12.75">
      <c r="A52" s="55">
        <v>37226</v>
      </c>
      <c r="B52" s="56">
        <v>424205147</v>
      </c>
      <c r="C52" s="57">
        <v>53831</v>
      </c>
      <c r="D52" s="56">
        <v>153583610</v>
      </c>
      <c r="E52" s="53">
        <f t="shared" si="0"/>
        <v>577788757</v>
      </c>
    </row>
    <row r="53" spans="1:5" ht="12.75">
      <c r="A53" s="55">
        <v>37257</v>
      </c>
      <c r="B53" s="56">
        <v>478571915</v>
      </c>
      <c r="C53" s="57">
        <v>60429</v>
      </c>
      <c r="D53" s="56">
        <v>177957881</v>
      </c>
      <c r="E53" s="53">
        <f t="shared" si="0"/>
        <v>656529796</v>
      </c>
    </row>
    <row r="54" spans="1:5" ht="12.75">
      <c r="A54" s="55">
        <v>37288</v>
      </c>
      <c r="B54" s="56">
        <v>440169999</v>
      </c>
      <c r="C54" s="57">
        <v>54257</v>
      </c>
      <c r="D54" s="56">
        <v>167803223</v>
      </c>
      <c r="E54" s="53">
        <f t="shared" si="0"/>
        <v>607973222</v>
      </c>
    </row>
    <row r="55" spans="1:5" ht="12.75">
      <c r="A55" s="55">
        <v>37316</v>
      </c>
      <c r="B55" s="56">
        <v>461912627</v>
      </c>
      <c r="C55" s="57">
        <v>57846</v>
      </c>
      <c r="D55" s="56">
        <v>179677838</v>
      </c>
      <c r="E55" s="53">
        <f t="shared" si="0"/>
        <v>641590465</v>
      </c>
    </row>
    <row r="56" spans="1:5" ht="12.75">
      <c r="A56" s="55">
        <v>37347</v>
      </c>
      <c r="B56" s="56">
        <v>454999556</v>
      </c>
      <c r="C56" s="57">
        <v>57420</v>
      </c>
      <c r="D56" s="56">
        <v>183501848</v>
      </c>
      <c r="E56" s="53">
        <f t="shared" si="0"/>
        <v>638501404</v>
      </c>
    </row>
    <row r="57" spans="1:5" ht="12.75">
      <c r="A57" s="55">
        <v>37377</v>
      </c>
      <c r="B57" s="56">
        <v>467991113</v>
      </c>
      <c r="C57" s="57">
        <v>57742</v>
      </c>
      <c r="D57" s="56">
        <v>185307036</v>
      </c>
      <c r="E57" s="53">
        <f t="shared" si="0"/>
        <v>653298149</v>
      </c>
    </row>
    <row r="58" spans="1:5" ht="12.75">
      <c r="A58" s="55">
        <v>37408</v>
      </c>
      <c r="B58" s="56">
        <v>431858591</v>
      </c>
      <c r="C58" s="57">
        <v>55006</v>
      </c>
      <c r="D58" s="56">
        <v>170799250</v>
      </c>
      <c r="E58" s="53">
        <f t="shared" si="0"/>
        <v>602657841</v>
      </c>
    </row>
    <row r="59" spans="1:5" ht="12.75">
      <c r="A59" s="55">
        <v>37438</v>
      </c>
      <c r="B59" s="56">
        <v>458460783</v>
      </c>
      <c r="C59" s="57">
        <v>59032</v>
      </c>
      <c r="D59" s="56">
        <v>181888995</v>
      </c>
      <c r="E59" s="53">
        <f t="shared" si="0"/>
        <v>640349778</v>
      </c>
    </row>
    <row r="60" spans="1:5" ht="12.75">
      <c r="A60" s="55">
        <v>37469</v>
      </c>
      <c r="B60" s="56">
        <v>463846217</v>
      </c>
      <c r="C60" s="57">
        <v>57233</v>
      </c>
      <c r="D60" s="56">
        <v>184214935</v>
      </c>
      <c r="E60" s="53">
        <f t="shared" si="0"/>
        <v>648061152</v>
      </c>
    </row>
    <row r="61" spans="1:5" ht="12.75">
      <c r="A61" s="55">
        <v>37500</v>
      </c>
      <c r="B61" s="56">
        <v>458819631</v>
      </c>
      <c r="C61" s="57">
        <v>55857</v>
      </c>
      <c r="D61" s="56">
        <v>177198707</v>
      </c>
      <c r="E61" s="53">
        <f t="shared" si="0"/>
        <v>636018338</v>
      </c>
    </row>
    <row r="62" spans="1:5" ht="12.75">
      <c r="A62" s="55">
        <v>37530</v>
      </c>
      <c r="B62" s="56">
        <v>495739799</v>
      </c>
      <c r="C62" s="57">
        <v>58528</v>
      </c>
      <c r="D62" s="56">
        <v>198083829</v>
      </c>
      <c r="E62" s="53">
        <f t="shared" si="0"/>
        <v>693823628</v>
      </c>
    </row>
    <row r="63" spans="1:5" ht="12.75">
      <c r="A63" s="55">
        <v>37561</v>
      </c>
      <c r="B63" s="56">
        <v>464740558</v>
      </c>
      <c r="C63" s="57">
        <v>54801</v>
      </c>
      <c r="D63" s="56">
        <v>180258890</v>
      </c>
      <c r="E63" s="53">
        <f t="shared" si="0"/>
        <v>644999448</v>
      </c>
    </row>
    <row r="64" spans="1:5" ht="12.75">
      <c r="A64" s="55">
        <v>37591</v>
      </c>
      <c r="B64" s="56">
        <v>461010194</v>
      </c>
      <c r="C64" s="57">
        <v>56326</v>
      </c>
      <c r="D64" s="56">
        <v>173707140</v>
      </c>
      <c r="E64" s="53">
        <f t="shared" si="0"/>
        <v>634717334</v>
      </c>
    </row>
    <row r="65" spans="1:5" ht="12.75">
      <c r="A65" s="55">
        <v>37622</v>
      </c>
      <c r="B65" s="56">
        <v>497154979</v>
      </c>
      <c r="C65" s="56">
        <v>59440</v>
      </c>
      <c r="D65" s="57">
        <v>193060443</v>
      </c>
      <c r="E65" s="53">
        <f t="shared" si="0"/>
        <v>690215422</v>
      </c>
    </row>
    <row r="66" spans="1:5" ht="12.75">
      <c r="A66" s="55">
        <v>37653</v>
      </c>
      <c r="B66" s="56">
        <v>443332347</v>
      </c>
      <c r="C66" s="56">
        <v>52680</v>
      </c>
      <c r="D66" s="57">
        <v>164153813</v>
      </c>
      <c r="E66" s="53">
        <f t="shared" si="0"/>
        <v>607486160</v>
      </c>
    </row>
    <row r="67" spans="1:5" ht="12.75">
      <c r="A67" s="55">
        <v>37681</v>
      </c>
      <c r="B67" s="56">
        <v>484665317</v>
      </c>
      <c r="C67" s="56">
        <v>59705</v>
      </c>
      <c r="D67" s="57">
        <v>195466477</v>
      </c>
      <c r="E67" s="53">
        <f t="shared" si="0"/>
        <v>680131794</v>
      </c>
    </row>
    <row r="68" spans="1:5" ht="12.75">
      <c r="A68" s="55">
        <v>37712</v>
      </c>
      <c r="B68" s="56">
        <v>471250791</v>
      </c>
      <c r="C68" s="56">
        <v>57811</v>
      </c>
      <c r="D68" s="57">
        <v>196728990</v>
      </c>
      <c r="E68" s="53">
        <f t="shared" si="0"/>
        <v>667979781</v>
      </c>
    </row>
    <row r="69" spans="1:5" ht="12.75">
      <c r="A69" s="55">
        <v>37742</v>
      </c>
      <c r="B69" s="56">
        <v>484770787</v>
      </c>
      <c r="C69" s="56">
        <v>59307</v>
      </c>
      <c r="D69" s="57">
        <v>198009818</v>
      </c>
      <c r="E69" s="53">
        <f aca="true" t="shared" si="1" ref="E69:E132">B69+D69</f>
        <v>682780605</v>
      </c>
    </row>
    <row r="70" spans="1:5" ht="12.75">
      <c r="A70" s="55">
        <v>37773</v>
      </c>
      <c r="B70" s="56">
        <v>485742995</v>
      </c>
      <c r="C70" s="56">
        <v>58267</v>
      </c>
      <c r="D70" s="57">
        <v>197773648</v>
      </c>
      <c r="E70" s="53">
        <f t="shared" si="1"/>
        <v>683516643</v>
      </c>
    </row>
    <row r="71" spans="1:5" ht="12.75">
      <c r="A71" s="55">
        <v>37803</v>
      </c>
      <c r="B71" s="56">
        <v>505953120</v>
      </c>
      <c r="C71" s="56">
        <v>59799</v>
      </c>
      <c r="D71" s="57">
        <v>205532494</v>
      </c>
      <c r="E71" s="53">
        <f t="shared" si="1"/>
        <v>711485614</v>
      </c>
    </row>
    <row r="72" spans="1:5" ht="12.75">
      <c r="A72" s="55">
        <v>37834</v>
      </c>
      <c r="B72" s="56">
        <v>507715761</v>
      </c>
      <c r="C72" s="56">
        <v>58386</v>
      </c>
      <c r="D72" s="57">
        <v>197207855</v>
      </c>
      <c r="E72" s="53">
        <f t="shared" si="1"/>
        <v>704923616</v>
      </c>
    </row>
    <row r="73" spans="1:5" ht="12.75">
      <c r="A73" s="55">
        <v>37865</v>
      </c>
      <c r="B73" s="56">
        <v>517371585</v>
      </c>
      <c r="C73" s="56">
        <v>58950</v>
      </c>
      <c r="D73" s="57">
        <v>196949247</v>
      </c>
      <c r="E73" s="53">
        <f t="shared" si="1"/>
        <v>714320832</v>
      </c>
    </row>
    <row r="74" spans="1:5" ht="12.75">
      <c r="A74" s="55">
        <v>37895</v>
      </c>
      <c r="B74" s="56">
        <v>549437538</v>
      </c>
      <c r="C74" s="56">
        <v>60612</v>
      </c>
      <c r="D74" s="57">
        <v>214432214</v>
      </c>
      <c r="E74" s="53">
        <f t="shared" si="1"/>
        <v>763869752</v>
      </c>
    </row>
    <row r="75" spans="1:5" ht="12.75">
      <c r="A75" s="55">
        <v>37926</v>
      </c>
      <c r="B75" s="56">
        <v>494152396</v>
      </c>
      <c r="C75" s="56">
        <v>55382</v>
      </c>
      <c r="D75" s="57">
        <v>188201425</v>
      </c>
      <c r="E75" s="53">
        <f t="shared" si="1"/>
        <v>682353821</v>
      </c>
    </row>
    <row r="76" spans="1:5" ht="12.75">
      <c r="A76" s="55">
        <v>37956</v>
      </c>
      <c r="B76" s="56">
        <v>539803845</v>
      </c>
      <c r="C76" s="56">
        <v>60625</v>
      </c>
      <c r="D76" s="57">
        <v>199572797</v>
      </c>
      <c r="E76" s="53">
        <f t="shared" si="1"/>
        <v>739376642</v>
      </c>
    </row>
    <row r="77" spans="1:5" ht="12.75">
      <c r="A77" s="55">
        <v>37987</v>
      </c>
      <c r="B77" s="56">
        <v>542273974</v>
      </c>
      <c r="C77" s="56">
        <v>59319</v>
      </c>
      <c r="D77" s="57">
        <v>191030780</v>
      </c>
      <c r="E77" s="53">
        <f t="shared" si="1"/>
        <v>733304754</v>
      </c>
    </row>
    <row r="78" spans="1:5" ht="12.75">
      <c r="A78" s="55">
        <v>38018</v>
      </c>
      <c r="B78" s="56">
        <v>513261012</v>
      </c>
      <c r="C78" s="56">
        <v>57431</v>
      </c>
      <c r="D78" s="57">
        <v>192993550</v>
      </c>
      <c r="E78" s="53">
        <f t="shared" si="1"/>
        <v>706254562</v>
      </c>
    </row>
    <row r="79" spans="1:5" ht="12.75">
      <c r="A79" s="55">
        <v>38047</v>
      </c>
      <c r="B79" s="56">
        <v>546663388</v>
      </c>
      <c r="C79" s="56">
        <v>62306</v>
      </c>
      <c r="D79" s="57">
        <v>225924666</v>
      </c>
      <c r="E79" s="53">
        <f t="shared" si="1"/>
        <v>772588054</v>
      </c>
    </row>
    <row r="80" spans="1:5" ht="12.75">
      <c r="A80" s="55">
        <v>38078</v>
      </c>
      <c r="B80" s="56">
        <v>529803792</v>
      </c>
      <c r="C80" s="56">
        <v>59222</v>
      </c>
      <c r="D80" s="57">
        <v>215728348</v>
      </c>
      <c r="E80" s="53">
        <f t="shared" si="1"/>
        <v>745532140</v>
      </c>
    </row>
    <row r="81" spans="1:5" ht="12.75">
      <c r="A81" s="55">
        <v>38108</v>
      </c>
      <c r="B81" s="56">
        <v>524754068</v>
      </c>
      <c r="C81" s="56">
        <v>58871</v>
      </c>
      <c r="D81" s="57">
        <v>207491315</v>
      </c>
      <c r="E81" s="53">
        <f t="shared" si="1"/>
        <v>732245383</v>
      </c>
    </row>
    <row r="82" spans="1:5" ht="12.75">
      <c r="A82" s="55">
        <v>38139</v>
      </c>
      <c r="B82" s="56">
        <v>550378688</v>
      </c>
      <c r="C82" s="56">
        <v>59856</v>
      </c>
      <c r="D82" s="57">
        <v>218261421</v>
      </c>
      <c r="E82" s="53">
        <f t="shared" si="1"/>
        <v>768640109</v>
      </c>
    </row>
    <row r="83" spans="1:5" ht="12.75">
      <c r="A83" s="55">
        <v>38169</v>
      </c>
      <c r="B83" s="56">
        <v>534822628</v>
      </c>
      <c r="C83" s="56">
        <v>58847</v>
      </c>
      <c r="D83" s="57">
        <v>215642092</v>
      </c>
      <c r="E83" s="53">
        <f t="shared" si="1"/>
        <v>750464720</v>
      </c>
    </row>
    <row r="84" spans="1:5" ht="12.75">
      <c r="A84" s="55">
        <v>38200</v>
      </c>
      <c r="B84" s="56">
        <v>552869774</v>
      </c>
      <c r="C84" s="56">
        <v>59773</v>
      </c>
      <c r="D84" s="57">
        <v>223189234</v>
      </c>
      <c r="E84" s="53">
        <f t="shared" si="1"/>
        <v>776059008</v>
      </c>
    </row>
    <row r="85" spans="1:5" ht="12.75">
      <c r="A85" s="55">
        <v>38231</v>
      </c>
      <c r="B85" s="56">
        <v>558623154</v>
      </c>
      <c r="C85" s="56">
        <v>60359</v>
      </c>
      <c r="D85" s="57">
        <v>223566876</v>
      </c>
      <c r="E85" s="53">
        <f t="shared" si="1"/>
        <v>782190030</v>
      </c>
    </row>
    <row r="86" spans="1:5" ht="12.75">
      <c r="A86" s="55">
        <v>38261</v>
      </c>
      <c r="B86" s="56">
        <v>590464702</v>
      </c>
      <c r="C86" s="56">
        <v>59863</v>
      </c>
      <c r="D86" s="57">
        <v>224311220</v>
      </c>
      <c r="E86" s="53">
        <f t="shared" si="1"/>
        <v>814775922</v>
      </c>
    </row>
    <row r="87" spans="1:5" ht="12.75">
      <c r="A87" s="55">
        <v>38292</v>
      </c>
      <c r="B87" s="56">
        <v>568990593</v>
      </c>
      <c r="C87" s="56">
        <v>58300</v>
      </c>
      <c r="D87" s="57">
        <v>225952978</v>
      </c>
      <c r="E87" s="53">
        <f t="shared" si="1"/>
        <v>794943571</v>
      </c>
    </row>
    <row r="88" spans="1:5" ht="12.75">
      <c r="A88" s="55">
        <v>38322</v>
      </c>
      <c r="B88" s="56">
        <v>562819426</v>
      </c>
      <c r="C88" s="56">
        <v>59535</v>
      </c>
      <c r="D88" s="57">
        <v>225121762</v>
      </c>
      <c r="E88" s="53">
        <f t="shared" si="1"/>
        <v>787941188</v>
      </c>
    </row>
    <row r="89" spans="1:5" ht="12.75">
      <c r="A89" s="55">
        <v>38353</v>
      </c>
      <c r="B89" s="56">
        <v>600659904</v>
      </c>
      <c r="C89" s="56">
        <v>63301</v>
      </c>
      <c r="D89" s="57">
        <v>227696799</v>
      </c>
      <c r="E89" s="53">
        <f t="shared" si="1"/>
        <v>828356703</v>
      </c>
    </row>
    <row r="90" spans="1:5" ht="12.75">
      <c r="A90" s="55">
        <v>38384</v>
      </c>
      <c r="B90" s="56">
        <v>555139303</v>
      </c>
      <c r="C90" s="56">
        <v>58351</v>
      </c>
      <c r="D90" s="57">
        <v>217186954</v>
      </c>
      <c r="E90" s="53">
        <f t="shared" si="1"/>
        <v>772326257</v>
      </c>
    </row>
    <row r="91" spans="1:5" ht="12.75">
      <c r="A91" s="55">
        <v>38412</v>
      </c>
      <c r="B91" s="56">
        <v>592429657</v>
      </c>
      <c r="C91" s="56">
        <v>64264</v>
      </c>
      <c r="D91" s="57">
        <v>249021695</v>
      </c>
      <c r="E91" s="53">
        <f t="shared" si="1"/>
        <v>841451352</v>
      </c>
    </row>
    <row r="92" spans="1:5" ht="12.75">
      <c r="A92" s="55">
        <v>38443</v>
      </c>
      <c r="B92" s="56">
        <v>563615084</v>
      </c>
      <c r="C92" s="56">
        <v>60584</v>
      </c>
      <c r="D92" s="57">
        <v>242751700</v>
      </c>
      <c r="E92" s="53">
        <f t="shared" si="1"/>
        <v>806366784</v>
      </c>
    </row>
    <row r="93" spans="1:5" ht="12.75">
      <c r="A93" s="55">
        <v>38473</v>
      </c>
      <c r="B93" s="56">
        <v>587881199</v>
      </c>
      <c r="C93" s="56">
        <v>61914</v>
      </c>
      <c r="D93" s="57">
        <v>245468505</v>
      </c>
      <c r="E93" s="53">
        <f t="shared" si="1"/>
        <v>833349704</v>
      </c>
    </row>
    <row r="94" spans="1:5" ht="12.75">
      <c r="A94" s="55">
        <v>38504</v>
      </c>
      <c r="B94" s="56">
        <v>597295954</v>
      </c>
      <c r="C94" s="56">
        <v>61175</v>
      </c>
      <c r="D94" s="57">
        <v>255236821</v>
      </c>
      <c r="E94" s="53">
        <f t="shared" si="1"/>
        <v>852532775</v>
      </c>
    </row>
    <row r="95" spans="1:5" ht="12.75">
      <c r="A95" s="55">
        <v>38534</v>
      </c>
      <c r="B95" s="56">
        <v>589877426</v>
      </c>
      <c r="C95" s="56">
        <v>60537</v>
      </c>
      <c r="D95" s="57">
        <v>238952827</v>
      </c>
      <c r="E95" s="53">
        <f t="shared" si="1"/>
        <v>828830253</v>
      </c>
    </row>
    <row r="96" spans="1:5" ht="12.75">
      <c r="A96" s="55">
        <v>38565</v>
      </c>
      <c r="B96" s="56">
        <v>608263720</v>
      </c>
      <c r="C96" s="56">
        <v>62493</v>
      </c>
      <c r="D96" s="57">
        <v>265295807</v>
      </c>
      <c r="E96" s="53">
        <f t="shared" si="1"/>
        <v>873559527</v>
      </c>
    </row>
    <row r="97" spans="1:5" ht="12.75">
      <c r="A97" s="55">
        <v>38596</v>
      </c>
      <c r="B97" s="56">
        <v>597210185</v>
      </c>
      <c r="C97" s="56">
        <v>60380</v>
      </c>
      <c r="D97" s="57">
        <v>255818533</v>
      </c>
      <c r="E97" s="53">
        <f t="shared" si="1"/>
        <v>853028718</v>
      </c>
    </row>
    <row r="98" spans="1:5" ht="12.75">
      <c r="A98" s="55">
        <v>38626</v>
      </c>
      <c r="B98" s="56">
        <v>610459523</v>
      </c>
      <c r="C98" s="56">
        <v>61439</v>
      </c>
      <c r="D98" s="57">
        <v>254847390</v>
      </c>
      <c r="E98" s="53">
        <f t="shared" si="1"/>
        <v>865306913</v>
      </c>
    </row>
    <row r="99" spans="1:5" ht="12.75">
      <c r="A99" s="55">
        <v>38657</v>
      </c>
      <c r="B99" s="56">
        <v>595267204</v>
      </c>
      <c r="C99" s="56">
        <v>59366</v>
      </c>
      <c r="D99" s="57">
        <v>254329789</v>
      </c>
      <c r="E99" s="53">
        <f>B99+D99</f>
        <v>849596993</v>
      </c>
    </row>
    <row r="100" spans="1:5" ht="12.75">
      <c r="A100" s="55">
        <v>38687</v>
      </c>
      <c r="B100" s="56">
        <v>610112307</v>
      </c>
      <c r="C100" s="56">
        <v>60009</v>
      </c>
      <c r="D100" s="57">
        <v>246579714</v>
      </c>
      <c r="E100" s="53">
        <f t="shared" si="1"/>
        <v>856692021</v>
      </c>
    </row>
    <row r="101" spans="1:5" ht="12.75">
      <c r="A101" s="55">
        <v>38718</v>
      </c>
      <c r="B101" s="56">
        <v>639187375</v>
      </c>
      <c r="C101" s="56">
        <v>64007</v>
      </c>
      <c r="D101" s="57">
        <v>263667263</v>
      </c>
      <c r="E101" s="53">
        <f t="shared" si="1"/>
        <v>902854638</v>
      </c>
    </row>
    <row r="102" spans="1:5" ht="12.75">
      <c r="A102" s="55">
        <v>38749</v>
      </c>
      <c r="B102" s="56">
        <v>589684149</v>
      </c>
      <c r="C102" s="56">
        <v>58358</v>
      </c>
      <c r="D102" s="57">
        <v>253620056</v>
      </c>
      <c r="E102" s="53">
        <f t="shared" si="1"/>
        <v>843304205</v>
      </c>
    </row>
    <row r="103" spans="1:5" ht="12.75">
      <c r="A103" s="55">
        <v>38777</v>
      </c>
      <c r="B103" s="56">
        <v>680883497</v>
      </c>
      <c r="C103" s="56">
        <v>66014</v>
      </c>
      <c r="D103" s="57">
        <v>294793422</v>
      </c>
      <c r="E103" s="53">
        <f t="shared" si="1"/>
        <v>975676919</v>
      </c>
    </row>
    <row r="104" spans="1:5" ht="12.75">
      <c r="A104" s="55">
        <v>38808</v>
      </c>
      <c r="B104" s="56">
        <v>618938791</v>
      </c>
      <c r="C104" s="56">
        <v>60271</v>
      </c>
      <c r="D104" s="57">
        <v>253953609</v>
      </c>
      <c r="E104" s="53">
        <f t="shared" si="1"/>
        <v>872892400</v>
      </c>
    </row>
    <row r="105" spans="1:5" ht="12.75">
      <c r="A105" s="55">
        <v>38838</v>
      </c>
      <c r="B105" s="56">
        <v>639454406</v>
      </c>
      <c r="C105" s="56">
        <v>63847</v>
      </c>
      <c r="D105" s="57">
        <v>282698226</v>
      </c>
      <c r="E105" s="53">
        <f t="shared" si="1"/>
        <v>922152632</v>
      </c>
    </row>
    <row r="106" spans="1:5" ht="12.75">
      <c r="A106" s="55">
        <v>38869</v>
      </c>
      <c r="B106" s="56">
        <v>631914102</v>
      </c>
      <c r="C106" s="56">
        <v>61864</v>
      </c>
      <c r="D106" s="57">
        <v>281192822</v>
      </c>
      <c r="E106" s="53">
        <f t="shared" si="1"/>
        <v>913106924</v>
      </c>
    </row>
    <row r="107" spans="1:5" ht="12.75">
      <c r="A107" s="55">
        <v>38899</v>
      </c>
      <c r="B107" s="56">
        <v>640402038</v>
      </c>
      <c r="C107" s="56">
        <v>62218</v>
      </c>
      <c r="D107" s="57">
        <v>259224050</v>
      </c>
      <c r="E107" s="53">
        <f t="shared" si="1"/>
        <v>899626088</v>
      </c>
    </row>
    <row r="108" spans="1:5" ht="12.75">
      <c r="A108" s="55">
        <v>38930</v>
      </c>
      <c r="B108" s="56">
        <v>664456711</v>
      </c>
      <c r="C108" s="56">
        <v>64010</v>
      </c>
      <c r="D108" s="57">
        <v>287200817</v>
      </c>
      <c r="E108" s="53">
        <f t="shared" si="1"/>
        <v>951657528</v>
      </c>
    </row>
    <row r="109" spans="1:5" ht="12.75">
      <c r="A109" s="55">
        <v>38961</v>
      </c>
      <c r="B109" s="56">
        <v>649431508</v>
      </c>
      <c r="C109" s="56">
        <v>61954</v>
      </c>
      <c r="D109" s="57">
        <v>268058817</v>
      </c>
      <c r="E109" s="53">
        <f t="shared" si="1"/>
        <v>917490325</v>
      </c>
    </row>
    <row r="110" spans="1:5" ht="12.75">
      <c r="A110" s="55">
        <v>38991</v>
      </c>
      <c r="B110" s="56">
        <v>689536945</v>
      </c>
      <c r="C110" s="56">
        <v>63909</v>
      </c>
      <c r="D110" s="57">
        <v>286233165</v>
      </c>
      <c r="E110" s="53">
        <f t="shared" si="1"/>
        <v>975770110</v>
      </c>
    </row>
    <row r="111" spans="1:5" ht="12.75">
      <c r="A111" s="55">
        <v>39022</v>
      </c>
      <c r="B111" s="56">
        <v>653448750</v>
      </c>
      <c r="C111" s="56">
        <v>60575</v>
      </c>
      <c r="D111" s="57">
        <v>276607982</v>
      </c>
      <c r="E111" s="53">
        <f t="shared" si="1"/>
        <v>930056732</v>
      </c>
    </row>
    <row r="112" spans="1:5" ht="12.75">
      <c r="A112" s="55">
        <v>39052</v>
      </c>
      <c r="B112" s="56">
        <v>648123445</v>
      </c>
      <c r="C112" s="56">
        <v>61556</v>
      </c>
      <c r="D112" s="57">
        <v>268303972</v>
      </c>
      <c r="E112" s="53">
        <f t="shared" si="1"/>
        <v>916427417</v>
      </c>
    </row>
    <row r="113" spans="1:5" ht="12.75">
      <c r="A113" s="55">
        <v>39083</v>
      </c>
      <c r="B113" s="56">
        <v>725242398</v>
      </c>
      <c r="C113" s="56">
        <v>66295</v>
      </c>
      <c r="D113" s="57">
        <v>297390956</v>
      </c>
      <c r="E113" s="53">
        <f t="shared" si="1"/>
        <v>1022633354</v>
      </c>
    </row>
    <row r="114" spans="1:5" ht="12.75">
      <c r="A114" s="55">
        <v>39114</v>
      </c>
      <c r="B114" s="56">
        <v>647298931</v>
      </c>
      <c r="C114" s="56">
        <v>58599</v>
      </c>
      <c r="D114" s="57">
        <v>263224720</v>
      </c>
      <c r="E114" s="53">
        <f t="shared" si="1"/>
        <v>910523651</v>
      </c>
    </row>
    <row r="115" spans="1:5" ht="12.75">
      <c r="A115" s="55">
        <v>39142</v>
      </c>
      <c r="B115" s="56">
        <v>716681565</v>
      </c>
      <c r="C115" s="56">
        <v>65869</v>
      </c>
      <c r="D115" s="57">
        <v>304947568</v>
      </c>
      <c r="E115" s="53">
        <f t="shared" si="1"/>
        <v>1021629133</v>
      </c>
    </row>
    <row r="116" spans="1:5" ht="12.75">
      <c r="A116" s="55">
        <v>39173</v>
      </c>
      <c r="B116" s="56">
        <v>664016785</v>
      </c>
      <c r="C116" s="56">
        <v>62267</v>
      </c>
      <c r="D116" s="57">
        <v>294164493</v>
      </c>
      <c r="E116" s="53">
        <f t="shared" si="1"/>
        <v>958181278</v>
      </c>
    </row>
    <row r="117" spans="1:5" ht="12.75">
      <c r="A117" s="55">
        <v>39203</v>
      </c>
      <c r="B117" s="56">
        <v>674932786</v>
      </c>
      <c r="C117" s="56">
        <v>64292</v>
      </c>
      <c r="D117" s="57">
        <v>306171112</v>
      </c>
      <c r="E117" s="53">
        <f t="shared" si="1"/>
        <v>981103898</v>
      </c>
    </row>
    <row r="118" spans="1:5" ht="12.75">
      <c r="A118" s="55">
        <v>39234</v>
      </c>
      <c r="B118" s="56">
        <v>673469393</v>
      </c>
      <c r="C118" s="56">
        <v>61231</v>
      </c>
      <c r="D118" s="57">
        <v>298262793</v>
      </c>
      <c r="E118" s="53">
        <f t="shared" si="1"/>
        <v>971732186</v>
      </c>
    </row>
    <row r="119" spans="1:5" ht="12.75">
      <c r="A119" s="55">
        <v>39264</v>
      </c>
      <c r="B119" s="56">
        <v>677976349</v>
      </c>
      <c r="C119" s="56">
        <v>63661</v>
      </c>
      <c r="D119" s="57">
        <v>294803096</v>
      </c>
      <c r="E119" s="53">
        <f t="shared" si="1"/>
        <v>972779445</v>
      </c>
    </row>
    <row r="120" spans="1:5" ht="12.75">
      <c r="A120" s="55">
        <v>39295</v>
      </c>
      <c r="B120" s="56">
        <v>698834445</v>
      </c>
      <c r="C120" s="56">
        <v>64155</v>
      </c>
      <c r="D120" s="57">
        <v>316550723</v>
      </c>
      <c r="E120" s="53">
        <f t="shared" si="1"/>
        <v>1015385168</v>
      </c>
    </row>
    <row r="121" spans="1:5" ht="12.75">
      <c r="A121" s="55">
        <v>39326</v>
      </c>
      <c r="B121" s="56">
        <v>663669542</v>
      </c>
      <c r="C121" s="56">
        <v>61572</v>
      </c>
      <c r="D121" s="57">
        <v>282071704</v>
      </c>
      <c r="E121" s="53">
        <f t="shared" si="1"/>
        <v>945741246</v>
      </c>
    </row>
    <row r="122" spans="1:5" ht="12.75">
      <c r="A122" s="55">
        <v>39356</v>
      </c>
      <c r="B122" s="56">
        <v>719594171</v>
      </c>
      <c r="C122" s="56">
        <v>65029</v>
      </c>
      <c r="D122" s="57">
        <v>336152886</v>
      </c>
      <c r="E122" s="53">
        <f t="shared" si="1"/>
        <v>1055747057</v>
      </c>
    </row>
    <row r="123" spans="1:5" ht="12.75">
      <c r="A123" s="55">
        <v>39387</v>
      </c>
      <c r="B123" s="56">
        <v>692572858</v>
      </c>
      <c r="C123" s="56">
        <v>61869</v>
      </c>
      <c r="D123" s="57">
        <v>310347548</v>
      </c>
      <c r="E123" s="53">
        <f t="shared" si="1"/>
        <v>1002920406</v>
      </c>
    </row>
    <row r="124" spans="1:5" ht="12.75">
      <c r="A124" s="55">
        <v>39417</v>
      </c>
      <c r="B124" s="56">
        <v>677352429</v>
      </c>
      <c r="C124" s="56">
        <v>61106</v>
      </c>
      <c r="D124" s="57">
        <v>291091625</v>
      </c>
      <c r="E124" s="53">
        <f t="shared" si="1"/>
        <v>968444054</v>
      </c>
    </row>
    <row r="125" spans="1:5" ht="12.75">
      <c r="A125" s="55">
        <v>39448</v>
      </c>
      <c r="B125" s="56">
        <v>749085068</v>
      </c>
      <c r="C125" s="56">
        <v>66514</v>
      </c>
      <c r="D125" s="57">
        <v>335922012</v>
      </c>
      <c r="E125" s="53">
        <f t="shared" si="1"/>
        <v>1085007080</v>
      </c>
    </row>
    <row r="126" spans="1:5" ht="12.75">
      <c r="A126" s="55">
        <v>39479</v>
      </c>
      <c r="B126" s="56">
        <v>737316383</v>
      </c>
      <c r="C126" s="56">
        <v>63399</v>
      </c>
      <c r="D126" s="57">
        <v>324826907</v>
      </c>
      <c r="E126" s="53">
        <f t="shared" si="1"/>
        <v>1062143290</v>
      </c>
    </row>
    <row r="127" spans="1:5" ht="12.75">
      <c r="A127" s="55">
        <v>39508</v>
      </c>
      <c r="B127" s="56">
        <v>742540367</v>
      </c>
      <c r="C127" s="56">
        <v>65279</v>
      </c>
      <c r="D127" s="57">
        <v>330207205</v>
      </c>
      <c r="E127" s="53">
        <f t="shared" si="1"/>
        <v>1072747572</v>
      </c>
    </row>
    <row r="128" spans="1:5" ht="12.75">
      <c r="A128" s="55">
        <v>39539</v>
      </c>
      <c r="B128" s="56">
        <v>713011846</v>
      </c>
      <c r="C128" s="56">
        <v>64123</v>
      </c>
      <c r="D128" s="57">
        <v>346008710</v>
      </c>
      <c r="E128" s="53">
        <f t="shared" si="1"/>
        <v>1059020556</v>
      </c>
    </row>
    <row r="129" spans="1:5" ht="12.75">
      <c r="A129" s="55">
        <v>39569</v>
      </c>
      <c r="B129" s="56">
        <v>700458053</v>
      </c>
      <c r="C129" s="56">
        <v>64168</v>
      </c>
      <c r="D129" s="57">
        <v>331090526</v>
      </c>
      <c r="E129" s="53">
        <f t="shared" si="1"/>
        <v>1031548579</v>
      </c>
    </row>
    <row r="130" spans="1:5" ht="12.75">
      <c r="A130" s="55">
        <v>39600</v>
      </c>
      <c r="B130" s="56">
        <v>700683765</v>
      </c>
      <c r="C130" s="56">
        <v>63226</v>
      </c>
      <c r="D130" s="57">
        <v>336083442</v>
      </c>
      <c r="E130" s="53">
        <f t="shared" si="1"/>
        <v>1036767207</v>
      </c>
    </row>
    <row r="131" spans="1:5" ht="12.75">
      <c r="A131" s="55">
        <v>39630</v>
      </c>
      <c r="B131" s="56">
        <v>744044733</v>
      </c>
      <c r="C131" s="56">
        <v>65172</v>
      </c>
      <c r="D131" s="57">
        <v>349222137</v>
      </c>
      <c r="E131" s="58">
        <f t="shared" si="1"/>
        <v>1093266870</v>
      </c>
    </row>
    <row r="132" spans="1:5" ht="12.75">
      <c r="A132" s="55">
        <v>39661</v>
      </c>
      <c r="B132" s="56">
        <v>716194759</v>
      </c>
      <c r="C132" s="56">
        <v>62944</v>
      </c>
      <c r="D132" s="57">
        <v>331600409</v>
      </c>
      <c r="E132" s="58">
        <f t="shared" si="1"/>
        <v>1047795168</v>
      </c>
    </row>
    <row r="133" spans="1:5" ht="12.75">
      <c r="A133" s="55">
        <v>39692</v>
      </c>
      <c r="B133" s="56">
        <v>734874037</v>
      </c>
      <c r="C133" s="56">
        <v>63487</v>
      </c>
      <c r="D133" s="57">
        <v>337001320</v>
      </c>
      <c r="E133" s="58">
        <f aca="true" t="shared" si="2" ref="E133:E162">B133+D133</f>
        <v>1071875357</v>
      </c>
    </row>
    <row r="134" spans="1:5" ht="12.75">
      <c r="A134" s="55">
        <v>39722</v>
      </c>
      <c r="B134" s="56">
        <v>762850103</v>
      </c>
      <c r="C134" s="56">
        <v>64507</v>
      </c>
      <c r="D134" s="57">
        <v>364558897</v>
      </c>
      <c r="E134" s="58">
        <f t="shared" si="2"/>
        <v>1127409000</v>
      </c>
    </row>
    <row r="135" spans="1:5" ht="12.75">
      <c r="A135" s="55">
        <v>39753</v>
      </c>
      <c r="B135" s="56">
        <v>704950135</v>
      </c>
      <c r="C135" s="56">
        <v>60301</v>
      </c>
      <c r="D135" s="57">
        <v>313921420</v>
      </c>
      <c r="E135" s="58">
        <f t="shared" si="2"/>
        <v>1018871555</v>
      </c>
    </row>
    <row r="136" spans="1:5" ht="12.75">
      <c r="A136" s="55">
        <v>39783</v>
      </c>
      <c r="B136" s="56">
        <v>732892293</v>
      </c>
      <c r="C136" s="56">
        <v>65140</v>
      </c>
      <c r="D136" s="57">
        <v>341735972</v>
      </c>
      <c r="E136" s="58">
        <f t="shared" si="2"/>
        <v>1074628265</v>
      </c>
    </row>
    <row r="137" spans="1:5" ht="12.75">
      <c r="A137" s="55">
        <v>39814</v>
      </c>
      <c r="B137" s="56">
        <v>764179910</v>
      </c>
      <c r="C137" s="56">
        <v>65498</v>
      </c>
      <c r="D137" s="57">
        <v>336351427</v>
      </c>
      <c r="E137" s="58">
        <f t="shared" si="2"/>
        <v>1100531337</v>
      </c>
    </row>
    <row r="138" spans="1:5" ht="12.75">
      <c r="A138" s="55">
        <v>39845</v>
      </c>
      <c r="B138" s="56">
        <v>726063834</v>
      </c>
      <c r="C138" s="56">
        <v>61826</v>
      </c>
      <c r="D138" s="57">
        <v>335091830</v>
      </c>
      <c r="E138" s="58">
        <f t="shared" si="2"/>
        <v>1061155664</v>
      </c>
    </row>
    <row r="139" spans="1:5" ht="12.75">
      <c r="A139" s="55">
        <v>39873</v>
      </c>
      <c r="B139" s="56">
        <v>783909500</v>
      </c>
      <c r="C139" s="56">
        <v>67394</v>
      </c>
      <c r="D139" s="57">
        <v>373373495</v>
      </c>
      <c r="E139" s="58">
        <f t="shared" si="2"/>
        <v>1157282995</v>
      </c>
    </row>
    <row r="140" spans="1:5" ht="12.75">
      <c r="A140" s="55">
        <v>39904</v>
      </c>
      <c r="B140" s="56">
        <v>743466607</v>
      </c>
      <c r="C140" s="56">
        <v>64431</v>
      </c>
      <c r="D140" s="57">
        <v>370504253</v>
      </c>
      <c r="E140" s="58">
        <f t="shared" si="2"/>
        <v>1113970860</v>
      </c>
    </row>
    <row r="141" spans="1:5" ht="12.75">
      <c r="A141" s="55">
        <v>39934</v>
      </c>
      <c r="B141" s="56">
        <v>703214613</v>
      </c>
      <c r="C141" s="56">
        <v>63865</v>
      </c>
      <c r="D141" s="57">
        <v>359686076</v>
      </c>
      <c r="E141" s="58">
        <f t="shared" si="2"/>
        <v>1062900689</v>
      </c>
    </row>
    <row r="142" spans="1:5" ht="12.75">
      <c r="A142" s="55">
        <v>39965</v>
      </c>
      <c r="B142" s="56">
        <v>733465584</v>
      </c>
      <c r="C142" s="56">
        <v>65301</v>
      </c>
      <c r="D142" s="57">
        <v>371511710</v>
      </c>
      <c r="E142" s="58">
        <f t="shared" si="2"/>
        <v>1104977294</v>
      </c>
    </row>
    <row r="143" spans="1:5" ht="12.75">
      <c r="A143" s="55">
        <v>39995</v>
      </c>
      <c r="B143" s="56">
        <v>764691954</v>
      </c>
      <c r="C143" s="56">
        <v>66051</v>
      </c>
      <c r="D143" s="57">
        <v>377276667</v>
      </c>
      <c r="E143" s="58">
        <f t="shared" si="2"/>
        <v>1141968621</v>
      </c>
    </row>
    <row r="144" spans="1:5" ht="12.75">
      <c r="A144" s="55">
        <v>40026</v>
      </c>
      <c r="B144" s="56">
        <v>730644336</v>
      </c>
      <c r="C144" s="56">
        <v>63913</v>
      </c>
      <c r="D144" s="57">
        <v>353908403</v>
      </c>
      <c r="E144" s="58">
        <f t="shared" si="2"/>
        <v>1084552739</v>
      </c>
    </row>
    <row r="145" spans="1:5" ht="12.75">
      <c r="A145" s="55">
        <v>40057</v>
      </c>
      <c r="B145" s="56">
        <v>745228308</v>
      </c>
      <c r="C145" s="56">
        <v>63647</v>
      </c>
      <c r="D145" s="57">
        <v>365293899</v>
      </c>
      <c r="E145" s="58">
        <f t="shared" si="2"/>
        <v>1110522207</v>
      </c>
    </row>
    <row r="146" spans="1:5" ht="12.75">
      <c r="A146" s="55">
        <v>40087</v>
      </c>
      <c r="B146" s="56">
        <v>787240700</v>
      </c>
      <c r="C146" s="56">
        <v>64988</v>
      </c>
      <c r="D146" s="57">
        <v>384784481</v>
      </c>
      <c r="E146" s="58">
        <f t="shared" si="2"/>
        <v>1172025181</v>
      </c>
    </row>
    <row r="147" spans="1:5" ht="12.75">
      <c r="A147" s="55">
        <v>40118</v>
      </c>
      <c r="B147" s="56">
        <v>734628246</v>
      </c>
      <c r="C147" s="56">
        <v>60525</v>
      </c>
      <c r="D147" s="57">
        <v>347068987</v>
      </c>
      <c r="E147" s="58">
        <f t="shared" si="2"/>
        <v>1081697233</v>
      </c>
    </row>
    <row r="148" spans="1:5" ht="12.75">
      <c r="A148" s="55">
        <v>40148</v>
      </c>
      <c r="B148" s="56">
        <v>751813821</v>
      </c>
      <c r="C148" s="56">
        <v>62379</v>
      </c>
      <c r="D148" s="57">
        <v>361027946</v>
      </c>
      <c r="E148" s="58">
        <f t="shared" si="2"/>
        <v>1112841767</v>
      </c>
    </row>
    <row r="149" spans="1:10" ht="15.75">
      <c r="A149" s="55">
        <v>40179</v>
      </c>
      <c r="B149" s="56">
        <v>763266754</v>
      </c>
      <c r="C149" s="56">
        <v>64011</v>
      </c>
      <c r="D149" s="57">
        <v>355306160</v>
      </c>
      <c r="E149" s="58">
        <f t="shared" si="2"/>
        <v>1118572914</v>
      </c>
      <c r="G149" s="150"/>
      <c r="H149" s="81"/>
      <c r="I149" s="82"/>
      <c r="J149" s="81"/>
    </row>
    <row r="150" spans="1:10" ht="15.75">
      <c r="A150" s="55">
        <v>40210</v>
      </c>
      <c r="B150" s="56">
        <v>698036913</v>
      </c>
      <c r="C150" s="56">
        <v>57687</v>
      </c>
      <c r="D150" s="57">
        <v>310882040</v>
      </c>
      <c r="E150" s="58">
        <f t="shared" si="2"/>
        <v>1008918953</v>
      </c>
      <c r="G150" s="150"/>
      <c r="H150" s="81"/>
      <c r="I150" s="82"/>
      <c r="J150" s="81"/>
    </row>
    <row r="151" spans="1:10" ht="15.75">
      <c r="A151" s="55">
        <v>40238</v>
      </c>
      <c r="B151" s="56">
        <v>786257438</v>
      </c>
      <c r="C151" s="56">
        <v>66196</v>
      </c>
      <c r="D151" s="57">
        <v>409302706</v>
      </c>
      <c r="E151" s="58">
        <f t="shared" si="2"/>
        <v>1195560144</v>
      </c>
      <c r="G151" s="150"/>
      <c r="H151" s="81"/>
      <c r="I151" s="82"/>
      <c r="J151" s="81"/>
    </row>
    <row r="152" spans="1:10" ht="15.75">
      <c r="A152" s="55">
        <v>40269</v>
      </c>
      <c r="B152" s="56">
        <v>735035510</v>
      </c>
      <c r="C152" s="56">
        <v>62940</v>
      </c>
      <c r="D152" s="57">
        <v>395792215</v>
      </c>
      <c r="E152" s="58">
        <f t="shared" si="2"/>
        <v>1130827725</v>
      </c>
      <c r="G152" s="150"/>
      <c r="H152" s="81"/>
      <c r="I152" s="82"/>
      <c r="J152" s="81"/>
    </row>
    <row r="153" spans="1:10" ht="15.75">
      <c r="A153" s="55">
        <v>40299</v>
      </c>
      <c r="B153" s="56">
        <v>731534050</v>
      </c>
      <c r="C153" s="56">
        <v>63235</v>
      </c>
      <c r="D153" s="57">
        <v>372489637</v>
      </c>
      <c r="E153" s="58">
        <f t="shared" si="2"/>
        <v>1104023687</v>
      </c>
      <c r="G153" s="150"/>
      <c r="H153" s="81"/>
      <c r="I153" s="82"/>
      <c r="J153" s="81"/>
    </row>
    <row r="154" spans="1:10" ht="15.75">
      <c r="A154" s="55">
        <v>40330</v>
      </c>
      <c r="B154" s="56">
        <v>732509692</v>
      </c>
      <c r="C154" s="56">
        <v>64377</v>
      </c>
      <c r="D154" s="57">
        <v>392698294</v>
      </c>
      <c r="E154" s="58">
        <f t="shared" si="2"/>
        <v>1125207986</v>
      </c>
      <c r="G154" s="150"/>
      <c r="H154" s="81"/>
      <c r="I154" s="82"/>
      <c r="J154" s="81"/>
    </row>
    <row r="155" spans="1:10" ht="15.75">
      <c r="A155" s="55">
        <v>40360</v>
      </c>
      <c r="B155" s="56">
        <v>751257213</v>
      </c>
      <c r="C155" s="56">
        <v>62076</v>
      </c>
      <c r="D155" s="57">
        <v>390749930</v>
      </c>
      <c r="E155" s="58">
        <f t="shared" si="2"/>
        <v>1142007143</v>
      </c>
      <c r="G155" s="150"/>
      <c r="H155" s="81"/>
      <c r="I155" s="82"/>
      <c r="J155" s="81"/>
    </row>
    <row r="156" spans="1:10" ht="15.75">
      <c r="A156" s="55">
        <v>40391</v>
      </c>
      <c r="B156" s="56">
        <v>750011830</v>
      </c>
      <c r="C156" s="56">
        <v>62290</v>
      </c>
      <c r="D156" s="57">
        <v>393846883</v>
      </c>
      <c r="E156" s="58">
        <f t="shared" si="2"/>
        <v>1143858713</v>
      </c>
      <c r="G156" s="150"/>
      <c r="H156" s="81"/>
      <c r="I156" s="82"/>
      <c r="J156" s="81"/>
    </row>
    <row r="157" spans="1:10" ht="15.75">
      <c r="A157" s="55">
        <v>40422</v>
      </c>
      <c r="B157" s="56">
        <f>'[2]Input_table'!B8</f>
        <v>750597355</v>
      </c>
      <c r="C157" s="56">
        <f>'[2]Input_table'!C8</f>
        <v>55433</v>
      </c>
      <c r="D157" s="57">
        <f>'[2]Input_table'!$D8</f>
        <v>395400988</v>
      </c>
      <c r="E157" s="58">
        <f t="shared" si="2"/>
        <v>1145998343</v>
      </c>
      <c r="G157" s="150"/>
      <c r="H157" s="81"/>
      <c r="I157" s="82"/>
      <c r="J157" s="81"/>
    </row>
    <row r="158" spans="1:10" ht="15.75">
      <c r="A158" s="55">
        <v>40452</v>
      </c>
      <c r="B158" s="56">
        <f>'[2]Input_table'!B9</f>
        <v>769751616</v>
      </c>
      <c r="C158" s="56">
        <f>'[2]Input_table'!C9</f>
        <v>55448</v>
      </c>
      <c r="D158" s="57">
        <f>'[2]Input_table'!$D9</f>
        <v>396248467</v>
      </c>
      <c r="E158" s="58">
        <f t="shared" si="2"/>
        <v>1166000083</v>
      </c>
      <c r="G158" s="150"/>
      <c r="H158" s="81"/>
      <c r="I158" s="82"/>
      <c r="J158" s="81"/>
    </row>
    <row r="159" spans="1:10" ht="15.75">
      <c r="A159" s="55">
        <v>40483</v>
      </c>
      <c r="B159" s="56">
        <f>'[2]Input_table'!B10</f>
        <v>740789870</v>
      </c>
      <c r="C159" s="56">
        <f>'[2]Input_table'!C10</f>
        <v>53442</v>
      </c>
      <c r="D159" s="57">
        <f>'[2]Input_table'!$D10</f>
        <v>394211710</v>
      </c>
      <c r="E159" s="58">
        <f t="shared" si="2"/>
        <v>1135001580</v>
      </c>
      <c r="G159" s="150"/>
      <c r="H159" s="81"/>
      <c r="I159" s="82"/>
      <c r="J159" s="81"/>
    </row>
    <row r="160" spans="1:10" ht="15.75">
      <c r="A160" s="55">
        <v>40513</v>
      </c>
      <c r="B160" s="56">
        <f>'[2]Input_table'!B11</f>
        <v>752421816</v>
      </c>
      <c r="C160" s="56">
        <f>'[2]Input_table'!C11</f>
        <v>54294</v>
      </c>
      <c r="D160" s="57">
        <f>'[2]Input_table'!$D11</f>
        <v>397441953</v>
      </c>
      <c r="E160" s="58">
        <f t="shared" si="2"/>
        <v>1149863769</v>
      </c>
      <c r="G160" s="150"/>
      <c r="H160" s="81"/>
      <c r="I160" s="82"/>
      <c r="J160" s="81"/>
    </row>
    <row r="161" spans="1:10" ht="15.75">
      <c r="A161" s="55">
        <v>40544</v>
      </c>
      <c r="B161" s="56">
        <f>'[2]Input_table'!B12</f>
        <v>802831223</v>
      </c>
      <c r="C161" s="56">
        <f>'[2]Input_table'!C12</f>
        <v>57318</v>
      </c>
      <c r="D161" s="57">
        <f>'[2]Input_table'!$D12</f>
        <v>397685716</v>
      </c>
      <c r="E161" s="58">
        <f t="shared" si="2"/>
        <v>1200516939</v>
      </c>
      <c r="G161" s="150"/>
      <c r="H161" s="81"/>
      <c r="I161" s="82"/>
      <c r="J161" s="81"/>
    </row>
    <row r="162" spans="1:10" ht="15.75">
      <c r="A162" s="55">
        <v>40575</v>
      </c>
      <c r="B162" s="56">
        <f>'[2]Input_table'!B13</f>
        <v>761707272</v>
      </c>
      <c r="C162" s="56">
        <f>'[2]Input_table'!C13</f>
        <v>53280</v>
      </c>
      <c r="D162" s="57">
        <f>'[2]Input_table'!$D13</f>
        <v>391618566</v>
      </c>
      <c r="E162" s="58">
        <f t="shared" si="2"/>
        <v>1153325838</v>
      </c>
      <c r="G162" s="150"/>
      <c r="H162" s="81"/>
      <c r="I162" s="82"/>
      <c r="J162" s="81"/>
    </row>
    <row r="163" spans="1:10" ht="15.75">
      <c r="A163" s="55">
        <v>40603</v>
      </c>
      <c r="B163" s="56">
        <f>'[2]Input_table'!B14</f>
        <v>832665383</v>
      </c>
      <c r="C163" s="56">
        <f>'[2]Input_table'!C14</f>
        <v>57605</v>
      </c>
      <c r="D163" s="57">
        <f>'[2]Input_table'!$D14</f>
        <v>462659421</v>
      </c>
      <c r="E163" s="58">
        <f aca="true" t="shared" si="3" ref="E163:E168">B163+D163</f>
        <v>1295324804</v>
      </c>
      <c r="G163" s="150"/>
      <c r="H163" s="81"/>
      <c r="I163" s="82"/>
      <c r="J163" s="81"/>
    </row>
    <row r="164" spans="1:10" ht="15.75">
      <c r="A164" s="55">
        <v>40634</v>
      </c>
      <c r="B164" s="56">
        <f>'[2]Input_table'!B15</f>
        <v>744217409</v>
      </c>
      <c r="C164" s="56">
        <f>'[2]Input_table'!C15</f>
        <v>53795</v>
      </c>
      <c r="D164" s="57">
        <f>'[2]Input_table'!$D15</f>
        <v>417077862</v>
      </c>
      <c r="E164" s="58">
        <f t="shared" si="3"/>
        <v>1161295271</v>
      </c>
      <c r="G164" s="150"/>
      <c r="H164" s="81"/>
      <c r="I164" s="82"/>
      <c r="J164" s="81"/>
    </row>
    <row r="165" spans="1:10" ht="15.75">
      <c r="A165" s="55">
        <v>40664</v>
      </c>
      <c r="B165" s="56">
        <f>'[2]Input_table'!B16</f>
        <v>757865658</v>
      </c>
      <c r="C165" s="56">
        <f>'[2]Input_table'!C16</f>
        <v>54949</v>
      </c>
      <c r="D165" s="57">
        <f>'[2]Input_table'!$D16</f>
        <v>423200347</v>
      </c>
      <c r="E165" s="58">
        <f t="shared" si="3"/>
        <v>1181066005</v>
      </c>
      <c r="G165" s="150"/>
      <c r="H165" s="81"/>
      <c r="I165" s="82"/>
      <c r="J165" s="81"/>
    </row>
    <row r="166" spans="1:11" ht="15.75">
      <c r="A166" s="55">
        <v>40695</v>
      </c>
      <c r="B166" s="56">
        <f>'[2]Input_table'!B17</f>
        <v>757273928</v>
      </c>
      <c r="C166" s="56">
        <f>'[2]Input_table'!C17</f>
        <v>54404</v>
      </c>
      <c r="D166" s="57">
        <f>'[2]Input_table'!$D17</f>
        <v>438512892</v>
      </c>
      <c r="E166" s="58">
        <f t="shared" si="3"/>
        <v>1195786820</v>
      </c>
      <c r="F166" s="28"/>
      <c r="G166" s="150"/>
      <c r="H166" s="81"/>
      <c r="I166" s="82"/>
      <c r="J166" s="81"/>
      <c r="K166" s="28"/>
    </row>
    <row r="167" spans="1:10" ht="15.75">
      <c r="A167" s="55">
        <v>40725</v>
      </c>
      <c r="B167" s="56">
        <f>'[2]Input_table'!B18</f>
        <v>765476234</v>
      </c>
      <c r="C167" s="56">
        <f>'[2]Input_table'!C18</f>
        <v>53409</v>
      </c>
      <c r="D167" s="57">
        <f>'[2]Input_table'!$D18</f>
        <v>414543970</v>
      </c>
      <c r="E167" s="58">
        <f t="shared" si="3"/>
        <v>1180020204</v>
      </c>
      <c r="F167" s="28" t="s">
        <v>0</v>
      </c>
      <c r="G167" s="150"/>
      <c r="H167" s="81"/>
      <c r="I167" s="82"/>
      <c r="J167" s="81"/>
    </row>
    <row r="168" spans="1:10" ht="15.75">
      <c r="A168" s="55">
        <v>40756</v>
      </c>
      <c r="B168" s="56">
        <f>'[2]Input_table'!B19</f>
        <v>793699723</v>
      </c>
      <c r="C168" s="56">
        <f>'[2]Input_table'!C19</f>
        <v>54327</v>
      </c>
      <c r="D168" s="57">
        <f>'[2]Input_table'!$D19</f>
        <v>452005984</v>
      </c>
      <c r="E168" s="58">
        <f t="shared" si="3"/>
        <v>1245705707</v>
      </c>
      <c r="F168" s="28"/>
      <c r="G168" s="150"/>
      <c r="H168" s="81"/>
      <c r="I168" s="82"/>
      <c r="J168" s="81"/>
    </row>
    <row r="169" spans="1:10" ht="15.75">
      <c r="A169" s="55">
        <v>40787</v>
      </c>
      <c r="B169" s="56">
        <f>'[2]Input_table'!B20</f>
        <v>775922769</v>
      </c>
      <c r="C169" s="56">
        <f>'[2]Input_table'!C20</f>
        <v>52933</v>
      </c>
      <c r="D169" s="57">
        <f>'[2]Input_table'!$D20</f>
        <v>435255008</v>
      </c>
      <c r="E169" s="58">
        <f aca="true" t="shared" si="4" ref="E169:E193">B169+D169</f>
        <v>1211177777</v>
      </c>
      <c r="F169" s="28"/>
      <c r="G169" s="150"/>
      <c r="H169" s="81"/>
      <c r="I169" s="82"/>
      <c r="J169" s="81"/>
    </row>
    <row r="170" spans="1:10" ht="15.75">
      <c r="A170" s="55">
        <v>40817</v>
      </c>
      <c r="B170" s="56">
        <f>'[2]Input_table'!B21</f>
        <v>816416281</v>
      </c>
      <c r="C170" s="56">
        <f>'[2]Input_table'!C21</f>
        <v>53953</v>
      </c>
      <c r="D170" s="57">
        <f>'[2]Input_table'!$D21</f>
        <v>439646405</v>
      </c>
      <c r="E170" s="58">
        <f t="shared" si="4"/>
        <v>1256062686</v>
      </c>
      <c r="F170" s="28"/>
      <c r="G170" s="150"/>
      <c r="H170" s="81"/>
      <c r="I170" s="82"/>
      <c r="J170" s="81"/>
    </row>
    <row r="171" spans="1:10" ht="15.75">
      <c r="A171" s="55">
        <v>40848</v>
      </c>
      <c r="B171" s="56">
        <f>'[2]Input_table'!B22</f>
        <v>790694086</v>
      </c>
      <c r="C171" s="56">
        <f>'[2]Input_table'!C22</f>
        <v>51986</v>
      </c>
      <c r="D171" s="57">
        <f>'[2]Input_table'!$D22</f>
        <v>438267340</v>
      </c>
      <c r="E171" s="58">
        <f t="shared" si="4"/>
        <v>1228961426</v>
      </c>
      <c r="G171" s="150"/>
      <c r="H171" s="81"/>
      <c r="I171" s="82"/>
      <c r="J171" s="81"/>
    </row>
    <row r="172" spans="1:10" ht="15.75">
      <c r="A172" s="55">
        <v>40878</v>
      </c>
      <c r="B172" s="56">
        <f>'[2]Input_table'!B23</f>
        <v>796349524</v>
      </c>
      <c r="C172" s="56">
        <f>'[2]Input_table'!C23</f>
        <v>52640</v>
      </c>
      <c r="D172" s="57">
        <f>'[2]Input_table'!$D23</f>
        <v>436022835</v>
      </c>
      <c r="E172" s="58">
        <f t="shared" si="4"/>
        <v>1232372359</v>
      </c>
      <c r="G172" s="150"/>
      <c r="H172" s="81"/>
      <c r="I172" s="82"/>
      <c r="J172" s="81"/>
    </row>
    <row r="173" spans="1:10" ht="15.75">
      <c r="A173" s="55">
        <f>'[2]Input_table'!$A24</f>
        <v>40909</v>
      </c>
      <c r="B173" s="56">
        <f>'[2]Input_table'!$B24</f>
        <v>833823576</v>
      </c>
      <c r="C173" s="56">
        <f>'[2]Input_table'!$C24</f>
        <v>55191</v>
      </c>
      <c r="D173" s="56">
        <f>'[2]Input_table'!$D24</f>
        <v>461131031</v>
      </c>
      <c r="E173" s="58">
        <f t="shared" si="4"/>
        <v>1294954607</v>
      </c>
      <c r="G173" s="150"/>
      <c r="H173" s="81"/>
      <c r="I173" s="82"/>
      <c r="J173" s="81"/>
    </row>
    <row r="174" spans="1:10" ht="15.75">
      <c r="A174" s="55">
        <f>'[2]Input_table'!$A25</f>
        <v>40940</v>
      </c>
      <c r="B174" s="56">
        <f>'[2]Input_table'!$B25</f>
        <v>782031629</v>
      </c>
      <c r="C174" s="56">
        <f>'[2]Input_table'!$C25</f>
        <v>51357</v>
      </c>
      <c r="D174" s="56">
        <f>'[2]Input_table'!$D25</f>
        <v>457208271</v>
      </c>
      <c r="E174" s="58">
        <f t="shared" si="4"/>
        <v>1239239900</v>
      </c>
      <c r="G174" s="150"/>
      <c r="H174" s="81"/>
      <c r="I174" s="82"/>
      <c r="J174" s="81"/>
    </row>
    <row r="175" spans="1:10" ht="15.75">
      <c r="A175" s="55">
        <f>'[2]Input_table'!$A26</f>
        <v>40969</v>
      </c>
      <c r="B175" s="56">
        <f>'[2]Input_table'!$B26</f>
        <v>786457050</v>
      </c>
      <c r="C175" s="56">
        <f>'[2]Input_table'!$C26</f>
        <v>54217</v>
      </c>
      <c r="D175" s="56">
        <f>'[2]Input_table'!$D26</f>
        <v>495008090</v>
      </c>
      <c r="E175" s="58">
        <f t="shared" si="4"/>
        <v>1281465140</v>
      </c>
      <c r="G175" s="150"/>
      <c r="H175" s="81"/>
      <c r="I175" s="82"/>
      <c r="J175" s="81"/>
    </row>
    <row r="176" spans="1:10" ht="15.75">
      <c r="A176" s="55">
        <f>'[2]Input_table'!$A27</f>
        <v>41000</v>
      </c>
      <c r="B176" s="56">
        <f>'[2]Input_table'!$B27</f>
        <v>705969845</v>
      </c>
      <c r="C176" s="56">
        <f>'[2]Input_table'!$C27</f>
        <v>52286</v>
      </c>
      <c r="D176" s="56">
        <f>'[2]Input_table'!$D27</f>
        <v>472572902</v>
      </c>
      <c r="E176" s="58">
        <f t="shared" si="4"/>
        <v>1178542747</v>
      </c>
      <c r="G176" s="150"/>
      <c r="H176" s="81"/>
      <c r="I176" s="82"/>
      <c r="J176" s="81"/>
    </row>
    <row r="177" spans="1:5" ht="12.75">
      <c r="A177" s="55">
        <f>'[2]Input_table'!$A28</f>
        <v>41030</v>
      </c>
      <c r="B177" s="56">
        <f>'[2]Input_table'!$B28</f>
        <v>733554013</v>
      </c>
      <c r="C177" s="56">
        <f>'[2]Input_table'!$C28</f>
        <v>54165</v>
      </c>
      <c r="D177" s="56">
        <f>'[2]Input_table'!$D28</f>
        <v>520082524</v>
      </c>
      <c r="E177" s="58">
        <f t="shared" si="4"/>
        <v>1253636537</v>
      </c>
    </row>
    <row r="178" spans="1:5" ht="12.75">
      <c r="A178" s="55">
        <f>'[2]Input_table'!$A29</f>
        <v>41061</v>
      </c>
      <c r="B178" s="56">
        <f>'[2]Input_table'!$B29</f>
        <v>744269149</v>
      </c>
      <c r="C178" s="56">
        <f>'[2]Input_table'!$C29</f>
        <v>51249</v>
      </c>
      <c r="D178" s="56">
        <f>'[2]Input_table'!$D29</f>
        <v>513613996</v>
      </c>
      <c r="E178" s="58">
        <f t="shared" si="4"/>
        <v>1257883145</v>
      </c>
    </row>
    <row r="179" spans="1:5" ht="12.75">
      <c r="A179" s="55">
        <f>'[2]Input_table'!$A30</f>
        <v>41091</v>
      </c>
      <c r="B179" s="56">
        <f>'[2]Input_table'!$B30</f>
        <v>774342372</v>
      </c>
      <c r="C179" s="56">
        <f>'[2]Input_table'!$C30</f>
        <v>52483</v>
      </c>
      <c r="D179" s="56">
        <f>'[2]Input_table'!$D30</f>
        <v>496613878</v>
      </c>
      <c r="E179" s="58">
        <f t="shared" si="4"/>
        <v>1270956250</v>
      </c>
    </row>
    <row r="180" spans="1:5" ht="12.75">
      <c r="A180" s="55">
        <f>'[2]Input_table'!$A31</f>
        <v>41122</v>
      </c>
      <c r="B180" s="56">
        <f>'[2]Input_table'!$B31</f>
        <v>769434194</v>
      </c>
      <c r="C180" s="56">
        <f>'[2]Input_table'!$C31</f>
        <v>52473</v>
      </c>
      <c r="D180" s="56">
        <f>'[2]Input_table'!$D31</f>
        <v>524603234</v>
      </c>
      <c r="E180" s="58">
        <f t="shared" si="4"/>
        <v>1294037428</v>
      </c>
    </row>
    <row r="181" spans="1:5" ht="12.75">
      <c r="A181" s="55">
        <f>'[2]Input_table'!$A32</f>
        <v>41153</v>
      </c>
      <c r="B181" s="56">
        <f>'[2]Input_table'!$B32</f>
        <v>723485243</v>
      </c>
      <c r="C181" s="56">
        <f>'[2]Input_table'!$C32</f>
        <v>50141</v>
      </c>
      <c r="D181" s="56">
        <f>'[2]Input_table'!$D32</f>
        <v>470148126</v>
      </c>
      <c r="E181" s="58">
        <f t="shared" si="4"/>
        <v>1193633369</v>
      </c>
    </row>
    <row r="182" spans="1:5" ht="12.75">
      <c r="A182" s="55">
        <f>'[2]Input_table'!$A33</f>
        <v>41183</v>
      </c>
      <c r="B182" s="56">
        <f>'[2]Input_table'!$B33</f>
        <v>776956979</v>
      </c>
      <c r="C182" s="56">
        <f>'[2]Input_table'!$C33</f>
        <v>52238</v>
      </c>
      <c r="D182" s="56">
        <f>'[2]Input_table'!$D33</f>
        <v>516591791</v>
      </c>
      <c r="E182" s="58">
        <f t="shared" si="4"/>
        <v>1293548770</v>
      </c>
    </row>
    <row r="183" spans="1:5" ht="12.75">
      <c r="A183" s="55">
        <f>'[2]Input_table'!$A34</f>
        <v>41214</v>
      </c>
      <c r="B183" s="56">
        <f>'[2]Input_table'!$B34</f>
        <v>732469268</v>
      </c>
      <c r="C183" s="56">
        <f>'[2]Input_table'!$C34</f>
        <v>49436</v>
      </c>
      <c r="D183" s="56">
        <f>'[2]Input_table'!$D34</f>
        <v>492067673</v>
      </c>
      <c r="E183" s="58">
        <f t="shared" si="4"/>
        <v>1224536941</v>
      </c>
    </row>
    <row r="184" spans="1:5" ht="12.75">
      <c r="A184" s="55">
        <f>'[2]Input_table'!$A35</f>
        <v>41244</v>
      </c>
      <c r="B184" s="56">
        <f>'[2]Input_table'!$B35</f>
        <v>752021797</v>
      </c>
      <c r="C184" s="56">
        <f>'[2]Input_table'!$C35</f>
        <v>51556</v>
      </c>
      <c r="D184" s="56">
        <f>'[2]Input_table'!$D35</f>
        <v>468273162</v>
      </c>
      <c r="E184" s="58">
        <f t="shared" si="4"/>
        <v>1220294959</v>
      </c>
    </row>
    <row r="185" spans="1:5" ht="12.75">
      <c r="A185" s="55">
        <f>'[2]Input_table'!$A36</f>
        <v>41275</v>
      </c>
      <c r="B185" s="56">
        <f>'[2]Input_table'!$B36</f>
        <v>839906115</v>
      </c>
      <c r="C185" s="56">
        <f>'[2]Input_table'!$C36</f>
        <v>54797</v>
      </c>
      <c r="D185" s="56">
        <f>'[2]Input_table'!$D36</f>
        <v>520393329</v>
      </c>
      <c r="E185" s="58">
        <f t="shared" si="4"/>
        <v>1360299444</v>
      </c>
    </row>
    <row r="186" spans="1:5" ht="12.75">
      <c r="A186" s="55">
        <f>'[2]Input_table'!$A37</f>
        <v>41306</v>
      </c>
      <c r="B186" s="56">
        <f>'[2]Input_table'!$B37</f>
        <v>733536535</v>
      </c>
      <c r="C186" s="56">
        <f>'[2]Input_table'!$C37</f>
        <v>47780</v>
      </c>
      <c r="D186" s="56">
        <f>'[2]Input_table'!$D37</f>
        <v>476499774</v>
      </c>
      <c r="E186" s="58">
        <f t="shared" si="4"/>
        <v>1210036309</v>
      </c>
    </row>
    <row r="187" spans="1:5" ht="12.75">
      <c r="A187" s="55">
        <f>'[2]Input_table'!$A38</f>
        <v>41334</v>
      </c>
      <c r="B187" s="56">
        <f>'[2]Input_table'!$B38</f>
        <v>768671268</v>
      </c>
      <c r="C187" s="56">
        <f>'[2]Input_table'!$C38</f>
        <v>51411</v>
      </c>
      <c r="D187" s="56">
        <f>'[2]Input_table'!$D38</f>
        <v>500801763</v>
      </c>
      <c r="E187" s="58">
        <f t="shared" si="4"/>
        <v>1269473031</v>
      </c>
    </row>
    <row r="188" spans="1:5" ht="12.75">
      <c r="A188" s="55">
        <f>'[2]Input_table'!$A39</f>
        <v>41365</v>
      </c>
      <c r="B188" s="56">
        <f>'[2]Input_table'!$B39</f>
        <v>773818363</v>
      </c>
      <c r="C188" s="56">
        <f>'[2]Input_table'!$C39</f>
        <v>51120</v>
      </c>
      <c r="D188" s="56">
        <f>'[2]Input_table'!$D39</f>
        <v>525938115</v>
      </c>
      <c r="E188" s="58">
        <f t="shared" si="4"/>
        <v>1299756478</v>
      </c>
    </row>
    <row r="189" spans="1:5" ht="12.75">
      <c r="A189" s="55">
        <f>'[2]Input_table'!$A40</f>
        <v>41395</v>
      </c>
      <c r="B189" s="56">
        <f>'[2]Input_table'!$B40</f>
        <v>775981341</v>
      </c>
      <c r="C189" s="56">
        <f>'[2]Input_table'!$C40</f>
        <v>51842</v>
      </c>
      <c r="D189" s="56">
        <f>'[2]Input_table'!$D40</f>
        <v>539307249</v>
      </c>
      <c r="E189" s="58">
        <f t="shared" si="4"/>
        <v>1315288590</v>
      </c>
    </row>
    <row r="190" spans="1:5" ht="12.75">
      <c r="A190" s="55">
        <f>'[2]Input_table'!$A41</f>
        <v>41426</v>
      </c>
      <c r="B190" s="56">
        <f>'[2]Input_table'!$B41</f>
        <v>753689843</v>
      </c>
      <c r="C190" s="56">
        <f>'[2]Input_table'!$C41</f>
        <v>49070</v>
      </c>
      <c r="D190" s="56">
        <f>'[2]Input_table'!$D41</f>
        <v>509457844</v>
      </c>
      <c r="E190" s="58">
        <f t="shared" si="4"/>
        <v>1263147687</v>
      </c>
    </row>
    <row r="191" spans="1:5" ht="12.75">
      <c r="A191" s="55">
        <f>'[2]Input_table'!$A42</f>
        <v>41456</v>
      </c>
      <c r="B191" s="56">
        <f>'[2]Input_table'!$B42</f>
        <v>776240954</v>
      </c>
      <c r="C191" s="56">
        <f>'[2]Input_table'!$C42</f>
        <v>52175</v>
      </c>
      <c r="D191" s="56">
        <f>'[2]Input_table'!$D42</f>
        <v>526903978</v>
      </c>
      <c r="E191" s="58">
        <f t="shared" si="4"/>
        <v>1303144932</v>
      </c>
    </row>
    <row r="192" spans="1:5" ht="12.75">
      <c r="A192" s="55">
        <f>'[2]Input_table'!$A43</f>
        <v>41487</v>
      </c>
      <c r="B192" s="56">
        <f>'[2]Input_table'!$B43</f>
        <v>757473525</v>
      </c>
      <c r="C192" s="56">
        <f>'[2]Input_table'!$C43</f>
        <v>49687</v>
      </c>
      <c r="D192" s="56">
        <f>'[2]Input_table'!$D43</f>
        <v>524005908</v>
      </c>
      <c r="E192" s="58">
        <f t="shared" si="4"/>
        <v>1281479433</v>
      </c>
    </row>
    <row r="193" spans="1:5" ht="12.75">
      <c r="A193" s="55">
        <f>'[2]Input_table'!$A44</f>
        <v>41518</v>
      </c>
      <c r="B193" s="56">
        <f>'[2]Input_table'!$B44</f>
        <v>756409751</v>
      </c>
      <c r="C193" s="56">
        <f>'[2]Input_table'!$C44</f>
        <v>48710</v>
      </c>
      <c r="D193" s="56">
        <f>'[2]Input_table'!$D44</f>
        <v>500736420</v>
      </c>
      <c r="E193" s="58">
        <f t="shared" si="4"/>
        <v>1257146171</v>
      </c>
    </row>
    <row r="194" spans="1:5" ht="12.75">
      <c r="A194" s="55">
        <f>'[2]Input_table'!$A45</f>
        <v>41548</v>
      </c>
      <c r="B194" s="56">
        <f>'[2]Input_table'!$B45</f>
        <v>805331163</v>
      </c>
      <c r="C194" s="56">
        <f>'[2]Input_table'!$C45</f>
        <v>50208</v>
      </c>
      <c r="D194" s="56">
        <f>'[2]Input_table'!$D45</f>
        <v>569265976</v>
      </c>
      <c r="E194" s="58">
        <f>B194+D194</f>
        <v>1374597139</v>
      </c>
    </row>
    <row r="195" spans="1:5" ht="12.75">
      <c r="A195" s="55">
        <f>'[2]Input_table'!$A46</f>
        <v>41579</v>
      </c>
      <c r="B195" s="56">
        <f>'[2]Input_table'!$B46</f>
        <v>779007853</v>
      </c>
      <c r="C195" s="56">
        <f>'[2]Input_table'!$C46</f>
        <v>46863</v>
      </c>
      <c r="D195" s="56">
        <f>'[2]Input_table'!$D46</f>
        <v>535055068</v>
      </c>
      <c r="E195" s="58">
        <f>B195+D195</f>
        <v>1314062921</v>
      </c>
    </row>
    <row r="196" spans="1:5" ht="12.75">
      <c r="A196" s="55">
        <f>'[2]Input_table'!$A47</f>
        <v>41609</v>
      </c>
      <c r="B196" s="56">
        <f>'[2]Input_table'!$B47</f>
        <v>756062872</v>
      </c>
      <c r="C196" s="56">
        <f>'[2]Input_table'!$C47</f>
        <v>48605</v>
      </c>
      <c r="D196" s="56">
        <f>'[2]Input_table'!$D47</f>
        <v>519545815</v>
      </c>
      <c r="E196" s="58">
        <f>B196+D196</f>
        <v>1275608687</v>
      </c>
    </row>
    <row r="197" spans="1:5" ht="12.75">
      <c r="A197" s="55">
        <f>'[2]Input_table'!$A48</f>
        <v>41640</v>
      </c>
      <c r="B197" s="56">
        <f>'[2]Input_table'!$B48</f>
        <v>834271989</v>
      </c>
      <c r="C197" s="56">
        <f>'[2]Input_table'!$C48</f>
        <v>51498</v>
      </c>
      <c r="D197" s="56">
        <f>'[2]Input_table'!$D48</f>
        <v>537519400</v>
      </c>
      <c r="E197" s="58">
        <f>B197+D197</f>
        <v>1371791389</v>
      </c>
    </row>
    <row r="198" spans="1:5" ht="12.75">
      <c r="A198" s="55">
        <f>'[2]Input_table'!$A49</f>
        <v>41671</v>
      </c>
      <c r="B198" s="56">
        <f>'[2]Input_table'!$B49</f>
        <v>747841926</v>
      </c>
      <c r="C198" s="56">
        <f>'[2]Input_table'!$C49</f>
        <v>45761</v>
      </c>
      <c r="D198" s="56">
        <f>'[2]Input_table'!$D49</f>
        <v>490972204</v>
      </c>
      <c r="E198" s="58">
        <f>B198+D198</f>
        <v>1238814130</v>
      </c>
    </row>
    <row r="199" spans="1:4" ht="12.75">
      <c r="A199" s="28"/>
      <c r="B199" s="28"/>
      <c r="C199" s="28"/>
      <c r="D199" s="28"/>
    </row>
    <row r="200" spans="1:4" ht="12.75">
      <c r="A200" s="28"/>
      <c r="B200" s="28"/>
      <c r="C200" s="28"/>
      <c r="D200" s="28"/>
    </row>
    <row r="201" spans="1:4" ht="12.75">
      <c r="A201" s="28"/>
      <c r="B201" s="28"/>
      <c r="C201" s="28"/>
      <c r="D201" s="28"/>
    </row>
    <row r="202" spans="1:4" ht="12.75">
      <c r="A202" s="28"/>
      <c r="B202" s="28"/>
      <c r="C202" s="28"/>
      <c r="D202" s="28"/>
    </row>
    <row r="203" spans="1:4" ht="12.75">
      <c r="A203" s="28"/>
      <c r="B203" s="28"/>
      <c r="C203" s="28"/>
      <c r="D203" s="28"/>
    </row>
    <row r="204" spans="1:4" ht="12.75">
      <c r="A204" s="28"/>
      <c r="B204" s="28"/>
      <c r="C204" s="28"/>
      <c r="D204" s="28"/>
    </row>
    <row r="205" spans="1:4" ht="12.75">
      <c r="A205" s="28"/>
      <c r="B205" s="28"/>
      <c r="C205" s="28"/>
      <c r="D205" s="28"/>
    </row>
    <row r="206" spans="1:4" ht="12.75">
      <c r="A206" s="28"/>
      <c r="B206" s="28"/>
      <c r="C206" s="28"/>
      <c r="D206" s="28"/>
    </row>
    <row r="207" spans="1:4" ht="12.75">
      <c r="A207" s="28"/>
      <c r="B207" s="28"/>
      <c r="C207" s="28"/>
      <c r="D207" s="28"/>
    </row>
    <row r="208" spans="1:4" ht="12.75">
      <c r="A208" s="28"/>
      <c r="B208" s="28"/>
      <c r="C208" s="28"/>
      <c r="D208" s="28"/>
    </row>
    <row r="209" spans="1:4" ht="12.75">
      <c r="A209" s="28"/>
      <c r="B209" s="28"/>
      <c r="C209" s="28"/>
      <c r="D209" s="28"/>
    </row>
    <row r="210" spans="1:4" ht="12.75">
      <c r="A210" s="28"/>
      <c r="B210" s="28"/>
      <c r="C210" s="28"/>
      <c r="D210" s="28"/>
    </row>
    <row r="211" spans="1:4" ht="12.75">
      <c r="A211" s="28"/>
      <c r="B211" s="28"/>
      <c r="C211" s="28"/>
      <c r="D211" s="28"/>
    </row>
    <row r="212" spans="1:4" ht="12.75">
      <c r="A212" s="28"/>
      <c r="B212" s="28"/>
      <c r="C212" s="28"/>
      <c r="D212" s="28"/>
    </row>
    <row r="213" spans="1:4" ht="12.75">
      <c r="A213" s="28"/>
      <c r="B213" s="28"/>
      <c r="C213" s="28"/>
      <c r="D213" s="28"/>
    </row>
    <row r="214" spans="1:4" ht="12.75">
      <c r="A214" s="28"/>
      <c r="B214" s="28"/>
      <c r="C214" s="28"/>
      <c r="D214" s="28"/>
    </row>
    <row r="215" spans="1:4" ht="12.75">
      <c r="A215" s="28"/>
      <c r="B215" s="28"/>
      <c r="C215" s="28"/>
      <c r="D215" s="28"/>
    </row>
    <row r="216" spans="1:4" ht="12.75">
      <c r="A216" s="28"/>
      <c r="B216" s="28"/>
      <c r="C216" s="28"/>
      <c r="D216" s="28"/>
    </row>
    <row r="217" spans="1:4" ht="12.75">
      <c r="A217" s="28"/>
      <c r="B217" s="28"/>
      <c r="C217" s="28"/>
      <c r="D217" s="28"/>
    </row>
    <row r="218" spans="1:4" ht="12.75">
      <c r="A218" s="28"/>
      <c r="B218" s="28"/>
      <c r="C218" s="28"/>
      <c r="D218" s="28"/>
    </row>
    <row r="219" spans="1:4" ht="12.75">
      <c r="A219" s="28"/>
      <c r="B219" s="28"/>
      <c r="C219" s="28"/>
      <c r="D219" s="28"/>
    </row>
    <row r="220" spans="1:4" ht="12.75">
      <c r="A220" s="28"/>
      <c r="B220" s="28"/>
      <c r="C220" s="28"/>
      <c r="D220" s="28"/>
    </row>
    <row r="221" spans="1:4" ht="12.75">
      <c r="A221" s="28"/>
      <c r="B221" s="28"/>
      <c r="C221" s="28"/>
      <c r="D221" s="28"/>
    </row>
    <row r="222" spans="1:4" ht="12.75">
      <c r="A222" s="28"/>
      <c r="B222" s="28"/>
      <c r="C222" s="28"/>
      <c r="D222" s="28"/>
    </row>
    <row r="223" spans="1:4" ht="12.75">
      <c r="A223" s="28"/>
      <c r="B223" s="28"/>
      <c r="C223" s="28"/>
      <c r="D223" s="28"/>
    </row>
    <row r="224" spans="1:4" ht="12.75">
      <c r="A224" s="28"/>
      <c r="B224" s="28"/>
      <c r="C224" s="28"/>
      <c r="D224" s="28"/>
    </row>
    <row r="225" spans="1:4" ht="12.75">
      <c r="A225" s="28"/>
      <c r="B225" s="28"/>
      <c r="C225" s="28"/>
      <c r="D225" s="28"/>
    </row>
    <row r="226" spans="1:4" ht="12.75">
      <c r="A226" s="28"/>
      <c r="B226" s="28"/>
      <c r="C226" s="28"/>
      <c r="D226" s="28"/>
    </row>
    <row r="227" spans="1:4" ht="12.75">
      <c r="A227" s="28"/>
      <c r="B227" s="28"/>
      <c r="C227" s="28"/>
      <c r="D227" s="28"/>
    </row>
    <row r="228" spans="1:4" ht="12.75">
      <c r="A228" s="28"/>
      <c r="B228" s="28"/>
      <c r="C228" s="28"/>
      <c r="D228" s="28"/>
    </row>
    <row r="229" spans="1:4" ht="12.75">
      <c r="A229" s="28"/>
      <c r="B229" s="28"/>
      <c r="C229" s="28"/>
      <c r="D229" s="28"/>
    </row>
    <row r="230" spans="1:4" ht="12.75">
      <c r="A230" s="28"/>
      <c r="B230" s="28"/>
      <c r="C230" s="28"/>
      <c r="D230" s="28"/>
    </row>
    <row r="231" spans="1:4" ht="12.75">
      <c r="A231" s="28"/>
      <c r="B231" s="28"/>
      <c r="C231" s="28"/>
      <c r="D231" s="28"/>
    </row>
    <row r="232" spans="1:4" ht="12.75">
      <c r="A232" s="28"/>
      <c r="B232" s="28"/>
      <c r="C232" s="28"/>
      <c r="D232" s="28"/>
    </row>
    <row r="233" spans="1:4" ht="12.75">
      <c r="A233" s="28"/>
      <c r="B233" s="28"/>
      <c r="C233" s="28"/>
      <c r="D233" s="28"/>
    </row>
    <row r="234" spans="1:4" ht="12.75">
      <c r="A234" s="28"/>
      <c r="B234" s="28"/>
      <c r="C234" s="28"/>
      <c r="D234" s="28"/>
    </row>
    <row r="235" spans="1:4" ht="12.75">
      <c r="A235" s="28"/>
      <c r="B235" s="28"/>
      <c r="C235" s="28"/>
      <c r="D235" s="28"/>
    </row>
    <row r="236" spans="1:4" ht="12.75">
      <c r="A236" s="28"/>
      <c r="B236" s="28"/>
      <c r="C236" s="28"/>
      <c r="D236" s="28"/>
    </row>
    <row r="237" ht="12.75">
      <c r="A237" s="28"/>
    </row>
  </sheetData>
  <sheetProtection/>
  <mergeCells count="2">
    <mergeCell ref="A1:E1"/>
    <mergeCell ref="A2:E2"/>
  </mergeCells>
  <printOptions horizontalCentered="1" verticalCentered="1"/>
  <pageMargins left="0.35" right="0.45" top="0.7" bottom="0.2" header="0" footer="0"/>
  <pageSetup horizontalDpi="1200" verticalDpi="1200" orientation="landscape" r:id="rId1"/>
  <headerFooter alignWithMargins="0">
    <oddFooter>&amp;R6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90" zoomScaleNormal="90" zoomScalePageLayoutView="0" workbookViewId="0" topLeftCell="B1">
      <selection activeCell="C59" sqref="C59"/>
    </sheetView>
  </sheetViews>
  <sheetFormatPr defaultColWidth="9.00390625" defaultRowHeight="15.75"/>
  <cols>
    <col min="1" max="1" width="5.375" style="7" hidden="1" customWidth="1"/>
    <col min="2" max="2" width="9.625" style="7" customWidth="1"/>
    <col min="3" max="6" width="11.625" style="7" customWidth="1"/>
    <col min="7" max="7" width="22.375" style="7" customWidth="1"/>
    <col min="8" max="8" width="9.625" style="7" customWidth="1"/>
    <col min="9" max="9" width="11.625" style="7" customWidth="1"/>
    <col min="10" max="10" width="15.625" style="7" customWidth="1"/>
    <col min="11" max="11" width="10.50390625" style="7" customWidth="1"/>
  </cols>
  <sheetData>
    <row r="1" spans="1:8" ht="18.75" customHeight="1">
      <c r="A1" s="191" t="s">
        <v>21</v>
      </c>
      <c r="B1" s="191"/>
      <c r="C1" s="191"/>
      <c r="D1" s="191"/>
      <c r="E1" s="191"/>
      <c r="F1" s="191"/>
      <c r="G1" s="191"/>
      <c r="H1" s="191"/>
    </row>
    <row r="2" spans="1:11" ht="19.5" customHeight="1">
      <c r="A2" s="190" t="s">
        <v>70</v>
      </c>
      <c r="B2" s="190"/>
      <c r="C2" s="190"/>
      <c r="D2" s="190"/>
      <c r="E2" s="190"/>
      <c r="F2" s="190"/>
      <c r="G2" s="190"/>
      <c r="H2" s="190"/>
      <c r="I2" s="76" t="s">
        <v>0</v>
      </c>
      <c r="J2" s="76"/>
      <c r="K2" s="76"/>
    </row>
    <row r="3" spans="9:11" ht="15" customHeight="1">
      <c r="I3"/>
      <c r="J3" s="11"/>
      <c r="K3" s="10"/>
    </row>
    <row r="4" spans="2:11" ht="19.5" customHeight="1">
      <c r="B4" s="10"/>
      <c r="C4" s="10"/>
      <c r="D4" s="10"/>
      <c r="E4" s="10"/>
      <c r="F4" s="10"/>
      <c r="G4" s="10"/>
      <c r="I4"/>
      <c r="J4" s="11"/>
      <c r="K4" s="10"/>
    </row>
    <row r="5" spans="1:11" ht="19.5" customHeight="1">
      <c r="A5" s="18"/>
      <c r="B5" s="18"/>
      <c r="C5" s="18"/>
      <c r="D5" s="18"/>
      <c r="E5" s="18"/>
      <c r="F5" s="18"/>
      <c r="G5" s="18"/>
      <c r="H5" s="18"/>
      <c r="I5" s="18"/>
      <c r="J5" s="11"/>
      <c r="K5" s="10"/>
    </row>
    <row r="6" spans="1:11" ht="12.75" customHeight="1">
      <c r="A6" s="10"/>
      <c r="B6" s="10"/>
      <c r="C6" s="10"/>
      <c r="D6" s="10"/>
      <c r="E6" s="10"/>
      <c r="F6" s="10"/>
      <c r="G6" s="10"/>
      <c r="H6" s="10"/>
      <c r="I6" s="10"/>
      <c r="J6" s="11"/>
      <c r="K6" s="10"/>
    </row>
    <row r="7" ht="12.75" customHeight="1"/>
    <row r="8" ht="15.75">
      <c r="L8" s="7"/>
    </row>
    <row r="10" spans="10:11" ht="15.75">
      <c r="J10"/>
      <c r="K10"/>
    </row>
    <row r="11" spans="10:11" ht="15.75">
      <c r="J11"/>
      <c r="K11"/>
    </row>
    <row r="12" ht="15" customHeight="1"/>
    <row r="33" ht="15.75">
      <c r="G33" s="7" t="s">
        <v>6</v>
      </c>
    </row>
    <row r="38" ht="15.75">
      <c r="J38" s="7" t="s">
        <v>0</v>
      </c>
    </row>
    <row r="42" ht="15.75">
      <c r="L42" t="s">
        <v>0</v>
      </c>
    </row>
    <row r="46" ht="12" customHeight="1"/>
    <row r="47" spans="10:11" ht="15.75">
      <c r="J47" s="7" t="s">
        <v>0</v>
      </c>
      <c r="K47" s="7" t="s">
        <v>0</v>
      </c>
    </row>
    <row r="48" ht="15.75">
      <c r="J48" s="7" t="s">
        <v>0</v>
      </c>
    </row>
    <row r="51" spans="1:7" ht="15.75">
      <c r="A51" s="17"/>
      <c r="B51" s="17"/>
      <c r="C51" s="17"/>
      <c r="D51" s="17"/>
      <c r="E51" s="17"/>
      <c r="F51" s="17"/>
      <c r="G51" s="17"/>
    </row>
    <row r="57" ht="15.75">
      <c r="A57" s="75" t="s">
        <v>38</v>
      </c>
    </row>
    <row r="59" ht="15.75">
      <c r="G59" s="7" t="s">
        <v>6</v>
      </c>
    </row>
    <row r="62" ht="15.75">
      <c r="G62" s="7" t="s">
        <v>0</v>
      </c>
    </row>
    <row r="85" ht="15.75">
      <c r="F85" s="7" t="s">
        <v>0</v>
      </c>
    </row>
    <row r="86" ht="15.75">
      <c r="F86" s="7" t="s">
        <v>0</v>
      </c>
    </row>
    <row r="87" spans="6:7" ht="15.75">
      <c r="F87" s="7" t="s">
        <v>0</v>
      </c>
      <c r="G87" s="7" t="s">
        <v>0</v>
      </c>
    </row>
    <row r="88" spans="6:7" ht="15.75">
      <c r="F88" s="7" t="s">
        <v>6</v>
      </c>
      <c r="G88" s="7" t="s">
        <v>0</v>
      </c>
    </row>
    <row r="89" ht="15.75">
      <c r="F89" s="7" t="s">
        <v>0</v>
      </c>
    </row>
    <row r="90" ht="15.75">
      <c r="F90" s="19" t="s">
        <v>0</v>
      </c>
    </row>
    <row r="91" ht="15.75">
      <c r="F91" s="7" t="s">
        <v>0</v>
      </c>
    </row>
    <row r="133" ht="173.25">
      <c r="A133" s="7" t="s">
        <v>39</v>
      </c>
    </row>
  </sheetData>
  <sheetProtection/>
  <mergeCells count="2">
    <mergeCell ref="A2:H2"/>
    <mergeCell ref="A1:H1"/>
  </mergeCells>
  <printOptions horizontalCentered="1" verticalCentered="1"/>
  <pageMargins left="0.7" right="0.4" top="0.6" bottom="0.42" header="0.57" footer="0.16"/>
  <pageSetup firstPageNumber="2" useFirstPageNumber="1" horizontalDpi="600" verticalDpi="600" orientation="portrait" scale="83" r:id="rId2"/>
  <headerFooter scaleWithDoc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showOutlineSymbols="0" zoomScale="115" zoomScaleNormal="115" zoomScalePageLayoutView="0" workbookViewId="0" topLeftCell="A1">
      <pane ySplit="16" topLeftCell="A134" activePane="bottomLeft" state="frozen"/>
      <selection pane="topLeft" activeCell="J13" sqref="J13"/>
      <selection pane="bottomLeft" activeCell="D76" sqref="D76"/>
    </sheetView>
  </sheetViews>
  <sheetFormatPr defaultColWidth="9.50390625" defaultRowHeight="15.75"/>
  <cols>
    <col min="1" max="1" width="7.375" style="20" customWidth="1"/>
    <col min="2" max="2" width="18.25390625" style="20" customWidth="1"/>
    <col min="3" max="3" width="12.125" style="20" customWidth="1"/>
    <col min="4" max="4" width="22.25390625" style="20" customWidth="1"/>
    <col min="5" max="5" width="15.50390625" style="20" customWidth="1"/>
    <col min="6" max="6" width="14.375" style="20" customWidth="1"/>
    <col min="7" max="7" width="11.00390625" style="20" customWidth="1"/>
    <col min="8" max="8" width="9.625" style="20" customWidth="1"/>
    <col min="9" max="9" width="10.625" style="20" customWidth="1"/>
    <col min="10" max="10" width="11.125" style="20" customWidth="1"/>
    <col min="11" max="11" width="14.00390625" style="20" customWidth="1"/>
    <col min="12" max="12" width="11.875" style="20" customWidth="1"/>
    <col min="13" max="13" width="12.125" style="20" customWidth="1"/>
    <col min="14" max="16384" width="9.50390625" style="20" customWidth="1"/>
  </cols>
  <sheetData>
    <row r="1" spans="1:13" s="21" customFormat="1" ht="18" customHeight="1">
      <c r="A1" s="192" t="s">
        <v>44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21" customFormat="1" ht="18" customHeight="1">
      <c r="A2" s="192" t="s">
        <v>72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s="21" customFormat="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22" customFormat="1" ht="38.25">
      <c r="A4" s="87" t="s">
        <v>1</v>
      </c>
      <c r="B4" s="91" t="s">
        <v>28</v>
      </c>
      <c r="C4" s="91" t="s">
        <v>47</v>
      </c>
      <c r="D4" s="91" t="s">
        <v>48</v>
      </c>
      <c r="E4" s="90" t="s">
        <v>4</v>
      </c>
      <c r="F4" s="91" t="s">
        <v>47</v>
      </c>
      <c r="G4" s="91" t="s">
        <v>48</v>
      </c>
      <c r="H4" s="89" t="s">
        <v>34</v>
      </c>
      <c r="I4" s="91" t="s">
        <v>47</v>
      </c>
      <c r="J4" s="91" t="s">
        <v>48</v>
      </c>
      <c r="K4" s="88" t="s">
        <v>30</v>
      </c>
      <c r="L4" s="91" t="s">
        <v>47</v>
      </c>
      <c r="M4" s="91" t="s">
        <v>48</v>
      </c>
    </row>
    <row r="5" spans="1:13" s="22" customFormat="1" ht="12.75" hidden="1">
      <c r="A5" s="94">
        <f>'Input Data'!A46</f>
        <v>37043</v>
      </c>
      <c r="B5" s="95">
        <f>SUM('Input Data'!B35:B46)</f>
        <v>4907633390.216</v>
      </c>
      <c r="C5" s="96" t="s">
        <v>0</v>
      </c>
      <c r="D5" s="96" t="s">
        <v>0</v>
      </c>
      <c r="E5" s="97">
        <f>SUM('Input Data'!C35:C46)</f>
        <v>654489</v>
      </c>
      <c r="F5" s="96" t="s">
        <v>0</v>
      </c>
      <c r="G5" s="96" t="s">
        <v>0</v>
      </c>
      <c r="H5" s="95">
        <f>(+B5/E5)</f>
        <v>7498.4199737749595</v>
      </c>
      <c r="I5" s="96" t="s">
        <v>0</v>
      </c>
      <c r="J5" s="96" t="s">
        <v>0</v>
      </c>
      <c r="K5" s="95">
        <f>SUM('Input Data'!D35:D46)</f>
        <v>1825433057.2645998</v>
      </c>
      <c r="L5" s="96" t="s">
        <v>0</v>
      </c>
      <c r="M5" s="96" t="s">
        <v>0</v>
      </c>
    </row>
    <row r="6" spans="1:13" s="22" customFormat="1" ht="12.75" hidden="1">
      <c r="A6" s="94">
        <f>'Input Data'!A47</f>
        <v>37073</v>
      </c>
      <c r="B6" s="95">
        <f>SUM('Input Data'!B36:B47)</f>
        <v>4944628175.436</v>
      </c>
      <c r="C6" s="96">
        <f>(B6/B5)-1</f>
        <v>0.0075382128774643675</v>
      </c>
      <c r="D6" s="96" t="s">
        <v>0</v>
      </c>
      <c r="E6" s="97">
        <f>SUM('Input Data'!C36:C47)</f>
        <v>657543</v>
      </c>
      <c r="F6" s="96">
        <f>(E6/E5)-1</f>
        <v>0.004666235796170648</v>
      </c>
      <c r="G6" s="96" t="s">
        <v>0</v>
      </c>
      <c r="H6" s="95">
        <f>(+B6/E6)</f>
        <v>7519.8552420693395</v>
      </c>
      <c r="I6" s="96">
        <f>(H6/H5)-1</f>
        <v>0.0028586380023187807</v>
      </c>
      <c r="J6" s="96" t="s">
        <v>0</v>
      </c>
      <c r="K6" s="95">
        <f>SUM('Input Data'!D36:D47)</f>
        <v>1850872232.9545999</v>
      </c>
      <c r="L6" s="96">
        <f>(K6/K5)-1</f>
        <v>0.01393596746194592</v>
      </c>
      <c r="M6" s="96" t="s">
        <v>0</v>
      </c>
    </row>
    <row r="7" spans="1:13" s="22" customFormat="1" ht="12.75" hidden="1">
      <c r="A7" s="94">
        <f>'Input Data'!A48</f>
        <v>37104</v>
      </c>
      <c r="B7" s="95">
        <f>SUM('Input Data'!B37:B48)</f>
        <v>4978656943.415999</v>
      </c>
      <c r="C7" s="96">
        <f aca="true" t="shared" si="0" ref="C7:C27">(B7/B6)-1</f>
        <v>0.006881967009986445</v>
      </c>
      <c r="D7" s="96" t="s">
        <v>0</v>
      </c>
      <c r="E7" s="97">
        <f>SUM('Input Data'!C37:C48)</f>
        <v>660368</v>
      </c>
      <c r="F7" s="96">
        <f aca="true" t="shared" si="1" ref="F7:F27">(E7/E6)-1</f>
        <v>0.004296296972213121</v>
      </c>
      <c r="G7" s="96" t="s">
        <v>0</v>
      </c>
      <c r="H7" s="95">
        <f aca="true" t="shared" si="2" ref="H7:H27">(+B7/E7)</f>
        <v>7539.2159272042245</v>
      </c>
      <c r="I7" s="96">
        <f aca="true" t="shared" si="3" ref="I7:I27">(H7/H6)-1</f>
        <v>0.0025746087539788576</v>
      </c>
      <c r="J7" s="96" t="s">
        <v>0</v>
      </c>
      <c r="K7" s="95">
        <f>SUM('Input Data'!D37:D48)</f>
        <v>1874976723.7945998</v>
      </c>
      <c r="L7" s="96">
        <f aca="true" t="shared" si="4" ref="L7:L27">(K7/K6)-1</f>
        <v>0.013023314311394252</v>
      </c>
      <c r="M7" s="96" t="s">
        <v>0</v>
      </c>
    </row>
    <row r="8" spans="1:13" s="22" customFormat="1" ht="12.75" hidden="1">
      <c r="A8" s="94">
        <f>'Input Data'!A49</f>
        <v>37135</v>
      </c>
      <c r="B8" s="95">
        <f>SUM('Input Data'!B38:B49)</f>
        <v>5007826839.416</v>
      </c>
      <c r="C8" s="96">
        <f t="shared" si="0"/>
        <v>0.00585898894652237</v>
      </c>
      <c r="D8" s="96" t="s">
        <v>0</v>
      </c>
      <c r="E8" s="97">
        <f>SUM('Input Data'!C38:C49)</f>
        <v>661243</v>
      </c>
      <c r="F8" s="96">
        <f t="shared" si="1"/>
        <v>0.0013250187774089817</v>
      </c>
      <c r="G8" s="96" t="s">
        <v>0</v>
      </c>
      <c r="H8" s="95">
        <f t="shared" si="2"/>
        <v>7573.353274690243</v>
      </c>
      <c r="I8" s="96">
        <f t="shared" si="3"/>
        <v>0.004527970523146685</v>
      </c>
      <c r="J8" s="96" t="s">
        <v>0</v>
      </c>
      <c r="K8" s="95">
        <f>SUM('Input Data'!D38:D49)</f>
        <v>1889591785.335</v>
      </c>
      <c r="L8" s="96">
        <f t="shared" si="4"/>
        <v>0.0077947962526287995</v>
      </c>
      <c r="M8" s="96" t="s">
        <v>0</v>
      </c>
    </row>
    <row r="9" spans="1:13" s="22" customFormat="1" ht="12.75" hidden="1">
      <c r="A9" s="94">
        <f>'Input Data'!A50</f>
        <v>37165</v>
      </c>
      <c r="B9" s="95">
        <f>SUM('Input Data'!B39:B50)</f>
        <v>5061060952.416</v>
      </c>
      <c r="C9" s="96">
        <f t="shared" si="0"/>
        <v>0.010630182453794212</v>
      </c>
      <c r="D9" s="96" t="s">
        <v>0</v>
      </c>
      <c r="E9" s="97">
        <f>SUM('Input Data'!C39:C50)</f>
        <v>663752</v>
      </c>
      <c r="F9" s="96">
        <f t="shared" si="1"/>
        <v>0.0037943690897295212</v>
      </c>
      <c r="G9" s="96" t="s">
        <v>0</v>
      </c>
      <c r="H9" s="95">
        <f t="shared" si="2"/>
        <v>7624.927612144295</v>
      </c>
      <c r="I9" s="96">
        <f t="shared" si="3"/>
        <v>0.00680997380993853</v>
      </c>
      <c r="J9" s="96" t="s">
        <v>0</v>
      </c>
      <c r="K9" s="95">
        <f>SUM('Input Data'!D39:D50)</f>
        <v>1918115661.892</v>
      </c>
      <c r="L9" s="96">
        <f t="shared" si="4"/>
        <v>0.015095258551805601</v>
      </c>
      <c r="M9" s="96" t="s">
        <v>0</v>
      </c>
    </row>
    <row r="10" spans="1:13" s="22" customFormat="1" ht="12.75" hidden="1">
      <c r="A10" s="94">
        <f>'Input Data'!A51</f>
        <v>37196</v>
      </c>
      <c r="B10" s="95">
        <f>SUM('Input Data'!B40:B51)</f>
        <v>5103442800.809</v>
      </c>
      <c r="C10" s="96">
        <f t="shared" si="0"/>
        <v>0.008374103531151533</v>
      </c>
      <c r="D10" s="96" t="s">
        <v>0</v>
      </c>
      <c r="E10" s="97">
        <f>SUM('Input Data'!C40:C51)</f>
        <v>665319</v>
      </c>
      <c r="F10" s="96">
        <f t="shared" si="1"/>
        <v>0.0023608215116488473</v>
      </c>
      <c r="G10" s="96" t="s">
        <v>0</v>
      </c>
      <c r="H10" s="95">
        <f t="shared" si="2"/>
        <v>7670.670461551526</v>
      </c>
      <c r="I10" s="96">
        <f t="shared" si="3"/>
        <v>0.005999119169915357</v>
      </c>
      <c r="J10" s="96" t="s">
        <v>0</v>
      </c>
      <c r="K10" s="95">
        <f>SUM('Input Data'!D40:D51)</f>
        <v>1940477381.422</v>
      </c>
      <c r="L10" s="96">
        <f t="shared" si="4"/>
        <v>0.011658170554711411</v>
      </c>
      <c r="M10" s="96" t="s">
        <v>0</v>
      </c>
    </row>
    <row r="11" spans="1:13" s="22" customFormat="1" ht="12.75" hidden="1">
      <c r="A11" s="94">
        <f>'Input Data'!A52</f>
        <v>37226</v>
      </c>
      <c r="B11" s="95">
        <f>SUM('Input Data'!B41:B52)</f>
        <v>5133169710.019</v>
      </c>
      <c r="C11" s="96">
        <f t="shared" si="0"/>
        <v>0.005824873594211244</v>
      </c>
      <c r="D11" s="96" t="s">
        <v>0</v>
      </c>
      <c r="E11" s="97">
        <f>SUM('Input Data'!C41:C52)</f>
        <v>666052</v>
      </c>
      <c r="F11" s="96">
        <f t="shared" si="1"/>
        <v>0.001101727141416431</v>
      </c>
      <c r="G11" s="96" t="s">
        <v>0</v>
      </c>
      <c r="H11" s="95">
        <f t="shared" si="2"/>
        <v>7706.860290216079</v>
      </c>
      <c r="I11" s="96">
        <f t="shared" si="3"/>
        <v>0.004717948560813756</v>
      </c>
      <c r="J11" s="96" t="s">
        <v>0</v>
      </c>
      <c r="K11" s="95">
        <f>SUM('Input Data'!D41:D52)</f>
        <v>1952431357.422</v>
      </c>
      <c r="L11" s="96">
        <f t="shared" si="4"/>
        <v>0.0061603274093511295</v>
      </c>
      <c r="M11" s="96" t="s">
        <v>0</v>
      </c>
    </row>
    <row r="12" spans="1:13" s="22" customFormat="1" ht="12.75" hidden="1">
      <c r="A12" s="94">
        <f>'Input Data'!A53</f>
        <v>37257</v>
      </c>
      <c r="B12" s="95">
        <f>SUM('Input Data'!B42:B53)</f>
        <v>5166029758.019</v>
      </c>
      <c r="C12" s="96">
        <f t="shared" si="0"/>
        <v>0.006401512098044071</v>
      </c>
      <c r="D12" s="96" t="s">
        <v>0</v>
      </c>
      <c r="E12" s="97">
        <f>SUM('Input Data'!C42:C53)</f>
        <v>667751</v>
      </c>
      <c r="F12" s="96">
        <f t="shared" si="1"/>
        <v>0.0025508518854384654</v>
      </c>
      <c r="G12" s="96" t="s">
        <v>0</v>
      </c>
      <c r="H12" s="95">
        <f t="shared" si="2"/>
        <v>7736.461282752104</v>
      </c>
      <c r="I12" s="96">
        <f t="shared" si="3"/>
        <v>0.0038408627406421036</v>
      </c>
      <c r="J12" s="96" t="s">
        <v>0</v>
      </c>
      <c r="K12" s="95">
        <f>SUM('Input Data'!D42:D53)</f>
        <v>1970947798.422</v>
      </c>
      <c r="L12" s="96">
        <f t="shared" si="4"/>
        <v>0.009483785911146736</v>
      </c>
      <c r="M12" s="96" t="s">
        <v>0</v>
      </c>
    </row>
    <row r="13" spans="1:13" s="22" customFormat="1" ht="12.75" hidden="1">
      <c r="A13" s="130">
        <f>'Input Data'!A54</f>
        <v>37288</v>
      </c>
      <c r="B13" s="125">
        <f>SUM('Input Data'!B43:B54)</f>
        <v>5205285341.76</v>
      </c>
      <c r="C13" s="119">
        <f t="shared" si="0"/>
        <v>0.007598791640730518</v>
      </c>
      <c r="D13" s="119" t="s">
        <v>0</v>
      </c>
      <c r="E13" s="127">
        <f>SUM('Input Data'!C43:C54)</f>
        <v>670110</v>
      </c>
      <c r="F13" s="119">
        <f t="shared" si="1"/>
        <v>0.0035327539756586646</v>
      </c>
      <c r="G13" s="119" t="s">
        <v>0</v>
      </c>
      <c r="H13" s="125">
        <f t="shared" si="2"/>
        <v>7767.807287997493</v>
      </c>
      <c r="I13" s="119">
        <f t="shared" si="3"/>
        <v>0.0040517239212807254</v>
      </c>
      <c r="J13" s="119" t="s">
        <v>0</v>
      </c>
      <c r="K13" s="125">
        <f>SUM('Input Data'!D43:D54)</f>
        <v>1995050627.9976</v>
      </c>
      <c r="L13" s="119">
        <f t="shared" si="4"/>
        <v>0.01222905527731255</v>
      </c>
      <c r="M13" s="119" t="s">
        <v>0</v>
      </c>
    </row>
    <row r="14" spans="1:13" s="22" customFormat="1" ht="12.75" hidden="1">
      <c r="A14" s="130">
        <f>'Input Data'!A55</f>
        <v>37316</v>
      </c>
      <c r="B14" s="125">
        <f>SUM('Input Data'!B44:B55)</f>
        <v>5228445263</v>
      </c>
      <c r="C14" s="119">
        <f t="shared" si="0"/>
        <v>0.004449308677508368</v>
      </c>
      <c r="D14" s="119" t="s">
        <v>0</v>
      </c>
      <c r="E14" s="127">
        <f>SUM('Input Data'!C44:C55)</f>
        <v>670629</v>
      </c>
      <c r="F14" s="119">
        <f t="shared" si="1"/>
        <v>0.000774499709002896</v>
      </c>
      <c r="G14" s="119" t="s">
        <v>0</v>
      </c>
      <c r="H14" s="125">
        <f t="shared" si="2"/>
        <v>7796.330404739431</v>
      </c>
      <c r="I14" s="119">
        <f t="shared" si="3"/>
        <v>0.0036719650326559883</v>
      </c>
      <c r="J14" s="119" t="s">
        <v>0</v>
      </c>
      <c r="K14" s="125">
        <f>SUM('Input Data'!D44:D55)</f>
        <v>2013110978.1476</v>
      </c>
      <c r="L14" s="119">
        <f t="shared" si="4"/>
        <v>0.009052577361471137</v>
      </c>
      <c r="M14" s="119" t="s">
        <v>0</v>
      </c>
    </row>
    <row r="15" spans="1:13" s="22" customFormat="1" ht="12.75" hidden="1">
      <c r="A15" s="100">
        <f>'Input Data'!A56</f>
        <v>37347</v>
      </c>
      <c r="B15" s="101">
        <f>SUM('Input Data'!B45:B56)</f>
        <v>5276162655</v>
      </c>
      <c r="C15" s="102">
        <f t="shared" si="0"/>
        <v>0.009126497381101162</v>
      </c>
      <c r="D15" s="102" t="s">
        <v>0</v>
      </c>
      <c r="E15" s="103">
        <f>SUM('Input Data'!C45:C56)</f>
        <v>673116</v>
      </c>
      <c r="F15" s="102">
        <f t="shared" si="1"/>
        <v>0.0037084587752691522</v>
      </c>
      <c r="G15" s="102" t="s">
        <v>0</v>
      </c>
      <c r="H15" s="101">
        <f t="shared" si="2"/>
        <v>7838.415154297328</v>
      </c>
      <c r="I15" s="102">
        <f t="shared" si="3"/>
        <v>0.005398020270191761</v>
      </c>
      <c r="J15" s="102" t="s">
        <v>0</v>
      </c>
      <c r="K15" s="101">
        <f>SUM('Input Data'!D45:D56)</f>
        <v>2036062082.1476</v>
      </c>
      <c r="L15" s="102">
        <f t="shared" si="4"/>
        <v>0.011400814087815014</v>
      </c>
      <c r="M15" s="102" t="s">
        <v>0</v>
      </c>
    </row>
    <row r="16" spans="1:13" s="22" customFormat="1" ht="12.75" hidden="1">
      <c r="A16" s="130">
        <f>'Input Data'!A57</f>
        <v>37377</v>
      </c>
      <c r="B16" s="125">
        <f>SUM('Input Data'!B46:B57)</f>
        <v>5318249727</v>
      </c>
      <c r="C16" s="119">
        <f t="shared" si="0"/>
        <v>0.007976833686147877</v>
      </c>
      <c r="D16" s="119" t="s">
        <v>0</v>
      </c>
      <c r="E16" s="127">
        <f>SUM('Input Data'!C46:C57)</f>
        <v>674298</v>
      </c>
      <c r="F16" s="119">
        <f t="shared" si="1"/>
        <v>0.0017560123366551217</v>
      </c>
      <c r="G16" s="119" t="s">
        <v>0</v>
      </c>
      <c r="H16" s="125">
        <f t="shared" si="2"/>
        <v>7887.091059145956</v>
      </c>
      <c r="I16" s="119">
        <f t="shared" si="3"/>
        <v>0.006209916659229542</v>
      </c>
      <c r="J16" s="119" t="s">
        <v>0</v>
      </c>
      <c r="K16" s="125">
        <f>SUM('Input Data'!D46:D57)</f>
        <v>2047953143</v>
      </c>
      <c r="L16" s="119">
        <f t="shared" si="4"/>
        <v>0.005840225087762274</v>
      </c>
      <c r="M16" s="119" t="s">
        <v>0</v>
      </c>
    </row>
    <row r="17" spans="1:13" s="22" customFormat="1" ht="12.75" hidden="1">
      <c r="A17" s="130">
        <f>'Input Data'!A58</f>
        <v>37408</v>
      </c>
      <c r="B17" s="125">
        <f>SUM('Input Data'!B47:B58)</f>
        <v>5334498087</v>
      </c>
      <c r="C17" s="119">
        <f t="shared" si="0"/>
        <v>0.003055208166985679</v>
      </c>
      <c r="D17" s="119">
        <f>B15/B5-1</f>
        <v>0.07509307144227817</v>
      </c>
      <c r="E17" s="127">
        <f>SUM('Input Data'!C47:C58)</f>
        <v>674537</v>
      </c>
      <c r="F17" s="119">
        <f t="shared" si="1"/>
        <v>0.00035444269447637566</v>
      </c>
      <c r="G17" s="119">
        <f>E15/E5-1</f>
        <v>0.028460371373697724</v>
      </c>
      <c r="H17" s="125">
        <f t="shared" si="2"/>
        <v>7908.384694983374</v>
      </c>
      <c r="I17" s="119">
        <f t="shared" si="3"/>
        <v>0.0026998085450942177</v>
      </c>
      <c r="J17" s="119">
        <f>H15/H5-1</f>
        <v>0.04534224299405354</v>
      </c>
      <c r="K17" s="125">
        <f>SUM('Input Data'!D47:D58)</f>
        <v>2055829841</v>
      </c>
      <c r="L17" s="119">
        <f t="shared" si="4"/>
        <v>0.0038461319424827334</v>
      </c>
      <c r="M17" s="119">
        <f>K15/K5-1</f>
        <v>0.11538578423611234</v>
      </c>
    </row>
    <row r="18" spans="1:13" s="22" customFormat="1" ht="12.75" hidden="1">
      <c r="A18" s="130">
        <f>'Input Data'!A59</f>
        <v>37438</v>
      </c>
      <c r="B18" s="125">
        <f>SUM('Input Data'!B48:B59)</f>
        <v>5372374005</v>
      </c>
      <c r="C18" s="119">
        <f>(B18/B17)-1</f>
        <v>0.007100184006495924</v>
      </c>
      <c r="D18" s="119">
        <f>B18/B6-1</f>
        <v>0.08650717796920748</v>
      </c>
      <c r="E18" s="127">
        <f>SUM('Input Data'!C48:C59)</f>
        <v>677880</v>
      </c>
      <c r="F18" s="119">
        <f>(E18/E17)-1</f>
        <v>0.004955992036018708</v>
      </c>
      <c r="G18" s="119">
        <f>E18/E6-1</f>
        <v>0.030928775760672655</v>
      </c>
      <c r="H18" s="125">
        <f>(+B18/E18)</f>
        <v>7925.258165161976</v>
      </c>
      <c r="I18" s="119">
        <f>(H18/H17)-1</f>
        <v>0.002133617777762442</v>
      </c>
      <c r="J18" s="119">
        <f>H18/H6-1</f>
        <v>0.05391100094914547</v>
      </c>
      <c r="K18" s="125">
        <f>SUM('Input Data'!D48:D59)</f>
        <v>2077404598</v>
      </c>
      <c r="L18" s="119">
        <f>(K18/K17)-1</f>
        <v>0.01049442739361428</v>
      </c>
      <c r="M18" s="119">
        <f>K18/K6-1</f>
        <v>0.1223922219005793</v>
      </c>
    </row>
    <row r="19" spans="1:13" s="22" customFormat="1" ht="12.75" hidden="1">
      <c r="A19" s="130">
        <f>'Input Data'!A60</f>
        <v>37469</v>
      </c>
      <c r="B19" s="125">
        <f>SUM('Input Data'!B49:B60)</f>
        <v>5396828475</v>
      </c>
      <c r="C19" s="119">
        <f>(B19/B18)-1</f>
        <v>0.004551892697202575</v>
      </c>
      <c r="D19" s="119">
        <f>B19/B7-1</f>
        <v>0.08399283910031397</v>
      </c>
      <c r="E19" s="127">
        <f>SUM('Input Data'!C49:C60)</f>
        <v>677906</v>
      </c>
      <c r="F19" s="119">
        <f>(E19/E18)-1</f>
        <v>3.835487106873536E-05</v>
      </c>
      <c r="G19" s="119">
        <f>E19/E7-1</f>
        <v>0.026557919220798087</v>
      </c>
      <c r="H19" s="125">
        <f>(+B19/E19)</f>
        <v>7961.027745734659</v>
      </c>
      <c r="I19" s="119">
        <f>(H19/H18)-1</f>
        <v>0.004513364716612012</v>
      </c>
      <c r="J19" s="119">
        <f>H19/H7-1</f>
        <v>0.05594903005873397</v>
      </c>
      <c r="K19" s="125">
        <f>SUM('Input Data'!D49:D60)</f>
        <v>2087187256</v>
      </c>
      <c r="L19" s="119">
        <f>(K19/K18)-1</f>
        <v>0.004709076897884135</v>
      </c>
      <c r="M19" s="119">
        <f>K19/K7-1</f>
        <v>0.11318035552778816</v>
      </c>
    </row>
    <row r="20" spans="1:13" s="22" customFormat="1" ht="12.75" hidden="1">
      <c r="A20" s="130">
        <f>'Input Data'!A61</f>
        <v>37500</v>
      </c>
      <c r="B20" s="125">
        <f>SUM('Input Data'!B50:B61)</f>
        <v>5441930399</v>
      </c>
      <c r="C20" s="119">
        <f t="shared" si="0"/>
        <v>0.008357116445135926</v>
      </c>
      <c r="D20" s="119">
        <f aca="true" t="shared" si="5" ref="D20:D27">B20/B8-1</f>
        <v>0.08668501797370931</v>
      </c>
      <c r="E20" s="127">
        <f>SUM('Input Data'!C50:C61)</f>
        <v>680546</v>
      </c>
      <c r="F20" s="119">
        <f t="shared" si="1"/>
        <v>0.003894345233705021</v>
      </c>
      <c r="G20" s="119">
        <f aca="true" t="shared" si="6" ref="G20:G27">E20/E8-1</f>
        <v>0.02919199144641227</v>
      </c>
      <c r="H20" s="125">
        <f t="shared" si="2"/>
        <v>7996.418168646939</v>
      </c>
      <c r="I20" s="119">
        <f t="shared" si="3"/>
        <v>0.004445459059132295</v>
      </c>
      <c r="J20" s="119">
        <f aca="true" t="shared" si="7" ref="J20:J27">H20/H8-1</f>
        <v>0.05586229489261485</v>
      </c>
      <c r="K20" s="125">
        <f>SUM('Input Data'!D50:D61)</f>
        <v>2109487904</v>
      </c>
      <c r="L20" s="119">
        <f t="shared" si="4"/>
        <v>0.010684545881493257</v>
      </c>
      <c r="M20" s="119">
        <f aca="true" t="shared" si="8" ref="M20:M27">K20/K8-1</f>
        <v>0.11637228758698015</v>
      </c>
    </row>
    <row r="21" spans="1:13" s="22" customFormat="1" ht="12.75" hidden="1">
      <c r="A21" s="130">
        <f>'Input Data'!A62</f>
        <v>37530</v>
      </c>
      <c r="B21" s="125">
        <f>SUM('Input Data'!B51:B62)</f>
        <v>5473273040</v>
      </c>
      <c r="C21" s="119">
        <f>(B21/B20)-1</f>
        <v>0.0057594711254960185</v>
      </c>
      <c r="D21" s="119">
        <f>B21/B9-1</f>
        <v>0.08144776193363601</v>
      </c>
      <c r="E21" s="127">
        <f>SUM('Input Data'!C51:C62)</f>
        <v>681459</v>
      </c>
      <c r="F21" s="119">
        <f>(E21/E20)-1</f>
        <v>0.0013415698571441759</v>
      </c>
      <c r="G21" s="119">
        <f>E21/E9-1</f>
        <v>0.02667713242295311</v>
      </c>
      <c r="H21" s="125">
        <f>(+B21/E21)</f>
        <v>8031.698223957715</v>
      </c>
      <c r="I21" s="119">
        <f>(H21/H20)-1</f>
        <v>0.004411982285907001</v>
      </c>
      <c r="J21" s="119">
        <f>H21/H9-1</f>
        <v>0.053347471937379654</v>
      </c>
      <c r="K21" s="125">
        <f>SUM('Input Data'!D51:D62)</f>
        <v>2127357679</v>
      </c>
      <c r="L21" s="119">
        <f>(K21/K20)-1</f>
        <v>0.008471143620266908</v>
      </c>
      <c r="M21" s="119">
        <f>K21/K9-1</f>
        <v>0.10908727834566911</v>
      </c>
    </row>
    <row r="22" spans="1:13" s="22" customFormat="1" ht="12.75" hidden="1">
      <c r="A22" s="130">
        <f>'Input Data'!A63</f>
        <v>37561</v>
      </c>
      <c r="B22" s="125">
        <f>SUM('Input Data'!B52:B63)</f>
        <v>5501315936</v>
      </c>
      <c r="C22" s="119">
        <f t="shared" si="0"/>
        <v>0.005123606258093716</v>
      </c>
      <c r="D22" s="119">
        <f t="shared" si="5"/>
        <v>0.07796171147993047</v>
      </c>
      <c r="E22" s="127">
        <f>SUM('Input Data'!C52:C63)</f>
        <v>681982</v>
      </c>
      <c r="F22" s="119">
        <f t="shared" si="1"/>
        <v>0.0007674709703737737</v>
      </c>
      <c r="G22" s="119">
        <f t="shared" si="6"/>
        <v>0.02504512872772313</v>
      </c>
      <c r="H22" s="125">
        <f t="shared" si="2"/>
        <v>8066.658556970712</v>
      </c>
      <c r="I22" s="119">
        <f t="shared" si="3"/>
        <v>0.004352794644190583</v>
      </c>
      <c r="J22" s="119">
        <f t="shared" si="7"/>
        <v>0.05162366150443254</v>
      </c>
      <c r="K22" s="125">
        <f>SUM('Input Data'!D52:D63)</f>
        <v>2140276042</v>
      </c>
      <c r="L22" s="119">
        <f t="shared" si="4"/>
        <v>0.006072492241207206</v>
      </c>
      <c r="M22" s="119">
        <f t="shared" si="8"/>
        <v>0.10296366373082155</v>
      </c>
    </row>
    <row r="23" spans="1:13" s="22" customFormat="1" ht="12.75" hidden="1">
      <c r="A23" s="130">
        <f>'Input Data'!A64</f>
        <v>37591</v>
      </c>
      <c r="B23" s="125">
        <f>SUM('Input Data'!B53:B64)</f>
        <v>5538120983</v>
      </c>
      <c r="C23" s="119">
        <f t="shared" si="0"/>
        <v>0.006690226016497602</v>
      </c>
      <c r="D23" s="119">
        <f t="shared" si="5"/>
        <v>0.07888912618466715</v>
      </c>
      <c r="E23" s="127">
        <f>SUM('Input Data'!C53:C64)</f>
        <v>684477</v>
      </c>
      <c r="F23" s="119">
        <f t="shared" si="1"/>
        <v>0.003658454328706595</v>
      </c>
      <c r="G23" s="119">
        <f t="shared" si="6"/>
        <v>0.027663005290878173</v>
      </c>
      <c r="H23" s="125">
        <f t="shared" si="2"/>
        <v>8091.025677999407</v>
      </c>
      <c r="I23" s="119">
        <f t="shared" si="3"/>
        <v>0.0030207205197296805</v>
      </c>
      <c r="J23" s="119">
        <f t="shared" si="7"/>
        <v>0.04984719760276812</v>
      </c>
      <c r="K23" s="125">
        <f>SUM('Input Data'!D53:D64)</f>
        <v>2160399572</v>
      </c>
      <c r="L23" s="119">
        <f t="shared" si="4"/>
        <v>0.009402305873216</v>
      </c>
      <c r="M23" s="119">
        <f t="shared" si="8"/>
        <v>0.10651755504101423</v>
      </c>
    </row>
    <row r="24" spans="1:13" s="172" customFormat="1" ht="12.75" hidden="1">
      <c r="A24" s="173">
        <f>'Input Data'!A65</f>
        <v>37622</v>
      </c>
      <c r="B24" s="167">
        <f>SUM('Input Data'!B54:B65)</f>
        <v>5556704047</v>
      </c>
      <c r="C24" s="174">
        <f t="shared" si="0"/>
        <v>0.0033554817702687867</v>
      </c>
      <c r="D24" s="174">
        <f t="shared" si="5"/>
        <v>0.0756237008458136</v>
      </c>
      <c r="E24" s="169">
        <f>SUM('Input Data'!C54:C65)</f>
        <v>683488</v>
      </c>
      <c r="F24" s="174">
        <f t="shared" si="1"/>
        <v>-0.0014448988059496681</v>
      </c>
      <c r="G24" s="174">
        <f t="shared" si="6"/>
        <v>0.02356716800124592</v>
      </c>
      <c r="H24" s="167">
        <f t="shared" si="2"/>
        <v>8129.921881583876</v>
      </c>
      <c r="I24" s="174">
        <f t="shared" si="3"/>
        <v>0.004807326676793622</v>
      </c>
      <c r="J24" s="174">
        <f t="shared" si="7"/>
        <v>0.05085795487776368</v>
      </c>
      <c r="K24" s="167">
        <f>SUM('Input Data'!D54:D65)</f>
        <v>2175502134</v>
      </c>
      <c r="L24" s="174">
        <f t="shared" si="4"/>
        <v>0.00699063367524122</v>
      </c>
      <c r="M24" s="174">
        <f t="shared" si="8"/>
        <v>0.1037847556093432</v>
      </c>
    </row>
    <row r="25" spans="1:13" s="22" customFormat="1" ht="12.75" hidden="1">
      <c r="A25" s="130">
        <f>'Input Data'!A66</f>
        <v>37653</v>
      </c>
      <c r="B25" s="125">
        <f>SUM('Input Data'!B55:B66)</f>
        <v>5559866395</v>
      </c>
      <c r="C25" s="119">
        <f t="shared" si="0"/>
        <v>0.000569104989801783</v>
      </c>
      <c r="D25" s="119">
        <f t="shared" si="5"/>
        <v>0.06811942669027804</v>
      </c>
      <c r="E25" s="127">
        <f>SUM('Input Data'!C55:C66)</f>
        <v>681911</v>
      </c>
      <c r="F25" s="119">
        <f t="shared" si="1"/>
        <v>-0.0023072826443185646</v>
      </c>
      <c r="G25" s="119">
        <f t="shared" si="6"/>
        <v>0.017610541552879333</v>
      </c>
      <c r="H25" s="125">
        <f t="shared" si="2"/>
        <v>8153.360768487383</v>
      </c>
      <c r="I25" s="119">
        <f t="shared" si="3"/>
        <v>0.002883039621401684</v>
      </c>
      <c r="J25" s="119">
        <f t="shared" si="7"/>
        <v>0.04963478961246004</v>
      </c>
      <c r="K25" s="125">
        <f>SUM('Input Data'!D55:D66)</f>
        <v>2171852724</v>
      </c>
      <c r="L25" s="119">
        <f t="shared" si="4"/>
        <v>-0.0016775023765617236</v>
      </c>
      <c r="M25" s="119">
        <f t="shared" si="8"/>
        <v>0.08862035555451198</v>
      </c>
    </row>
    <row r="26" spans="1:13" s="22" customFormat="1" ht="12.75" hidden="1">
      <c r="A26" s="130">
        <f>'Input Data'!A67</f>
        <v>37681</v>
      </c>
      <c r="B26" s="125">
        <f>SUM('Input Data'!B56:B67)</f>
        <v>5582619085</v>
      </c>
      <c r="C26" s="119">
        <f>(B26/B25)-1</f>
        <v>0.004092308768509634</v>
      </c>
      <c r="D26" s="119">
        <f t="shared" si="5"/>
        <v>0.06773979724075385</v>
      </c>
      <c r="E26" s="127">
        <f>SUM('Input Data'!C56:C67)</f>
        <v>683770</v>
      </c>
      <c r="F26" s="119">
        <f>(E26/E25)-1</f>
        <v>0.0027261622117842332</v>
      </c>
      <c r="G26" s="119">
        <f t="shared" si="6"/>
        <v>0.01959503689819564</v>
      </c>
      <c r="H26" s="125">
        <f>(+B26/E26)</f>
        <v>8164.469170920046</v>
      </c>
      <c r="I26" s="119">
        <f>(H26/H25)-1</f>
        <v>0.0013624323451497666</v>
      </c>
      <c r="J26" s="119">
        <f t="shared" si="7"/>
        <v>0.0472194926419256</v>
      </c>
      <c r="K26" s="125">
        <f>SUM('Input Data'!D56:D67)</f>
        <v>2187641363</v>
      </c>
      <c r="L26" s="119">
        <f>(K26/K25)-1</f>
        <v>0.007269663741711341</v>
      </c>
      <c r="M26" s="119">
        <f t="shared" si="8"/>
        <v>0.08669685215913803</v>
      </c>
    </row>
    <row r="27" spans="1:13" s="22" customFormat="1" ht="12.75" hidden="1">
      <c r="A27" s="130">
        <f>'Input Data'!A68</f>
        <v>37712</v>
      </c>
      <c r="B27" s="125">
        <f>SUM('Input Data'!B57:B68)</f>
        <v>5598870320</v>
      </c>
      <c r="C27" s="119">
        <f t="shared" si="0"/>
        <v>0.002911041350405874</v>
      </c>
      <c r="D27" s="119">
        <f t="shared" si="5"/>
        <v>0.06116332761162768</v>
      </c>
      <c r="E27" s="127">
        <f>SUM('Input Data'!C57:C68)</f>
        <v>684161</v>
      </c>
      <c r="F27" s="119">
        <f t="shared" si="1"/>
        <v>0.0005718297088201929</v>
      </c>
      <c r="G27" s="119">
        <f t="shared" si="6"/>
        <v>0.016408761639895575</v>
      </c>
      <c r="H27" s="125">
        <f t="shared" si="2"/>
        <v>8183.556677448729</v>
      </c>
      <c r="I27" s="119">
        <f t="shared" si="3"/>
        <v>0.002337874775333537</v>
      </c>
      <c r="J27" s="119">
        <f t="shared" si="7"/>
        <v>0.04403205448516978</v>
      </c>
      <c r="K27" s="125">
        <f>SUM('Input Data'!D57:D68)</f>
        <v>2200868505</v>
      </c>
      <c r="L27" s="119">
        <f t="shared" si="4"/>
        <v>0.0060463027549730874</v>
      </c>
      <c r="M27" s="119">
        <f t="shared" si="8"/>
        <v>0.08094371202992257</v>
      </c>
    </row>
    <row r="28" spans="1:13" s="22" customFormat="1" ht="12.75" hidden="1">
      <c r="A28" s="130">
        <f>'Input Data'!A69</f>
        <v>37742</v>
      </c>
      <c r="B28" s="125">
        <f>SUM('Input Data'!B58:B69)</f>
        <v>5615649994</v>
      </c>
      <c r="C28" s="119">
        <f aca="true" t="shared" si="9" ref="C28:C37">(B28/B27)-1</f>
        <v>0.0029969749326146378</v>
      </c>
      <c r="D28" s="119">
        <f aca="true" t="shared" si="10" ref="D28:D37">B28/B16-1</f>
        <v>0.055920703664993576</v>
      </c>
      <c r="E28" s="127">
        <f>SUM('Input Data'!C58:C69)</f>
        <v>685726</v>
      </c>
      <c r="F28" s="119">
        <f aca="true" t="shared" si="11" ref="F28:F37">(E28/E27)-1</f>
        <v>0.002287473270180529</v>
      </c>
      <c r="G28" s="119">
        <f aca="true" t="shared" si="12" ref="G28:G37">E28/E16-1</f>
        <v>0.01694799628650845</v>
      </c>
      <c r="H28" s="125">
        <f aca="true" t="shared" si="13" ref="H28:H37">(+B28/E28)</f>
        <v>8189.349673193083</v>
      </c>
      <c r="I28" s="119">
        <f aca="true" t="shared" si="14" ref="I28:I37">(H28/H27)-1</f>
        <v>0.0007078824003647899</v>
      </c>
      <c r="J28" s="119">
        <f aca="true" t="shared" si="15" ref="J28:J37">H28/H16-1</f>
        <v>0.038323205828418194</v>
      </c>
      <c r="K28" s="125">
        <f>SUM('Input Data'!D58:D69)</f>
        <v>2213571287</v>
      </c>
      <c r="L28" s="119">
        <f aca="true" t="shared" si="16" ref="L28:L37">(K28/K27)-1</f>
        <v>0.005771713290067648</v>
      </c>
      <c r="M28" s="119">
        <f aca="true" t="shared" si="17" ref="M28:M37">K28/K16-1</f>
        <v>0.08087008463357215</v>
      </c>
    </row>
    <row r="29" spans="1:13" s="22" customFormat="1" ht="12.75" hidden="1">
      <c r="A29" s="130">
        <f>'Input Data'!A70</f>
        <v>37773</v>
      </c>
      <c r="B29" s="125">
        <f>SUM('Input Data'!B59:B70)</f>
        <v>5669534398</v>
      </c>
      <c r="C29" s="119">
        <f t="shared" si="9"/>
        <v>0.009595399296176366</v>
      </c>
      <c r="D29" s="119">
        <f t="shared" si="10"/>
        <v>0.06280559211680536</v>
      </c>
      <c r="E29" s="127">
        <f>SUM('Input Data'!C59:C70)</f>
        <v>688987</v>
      </c>
      <c r="F29" s="119">
        <f t="shared" si="11"/>
        <v>0.004755543759460856</v>
      </c>
      <c r="G29" s="119">
        <f t="shared" si="12"/>
        <v>0.021422101382133185</v>
      </c>
      <c r="H29" s="125">
        <f t="shared" si="13"/>
        <v>8228.797347410038</v>
      </c>
      <c r="I29" s="119">
        <f t="shared" si="14"/>
        <v>0.004816948328153936</v>
      </c>
      <c r="J29" s="119">
        <f t="shared" si="15"/>
        <v>0.040515562252543935</v>
      </c>
      <c r="K29" s="125">
        <f>SUM('Input Data'!D59:D70)</f>
        <v>2240545685</v>
      </c>
      <c r="L29" s="119">
        <f t="shared" si="16"/>
        <v>0.012185917913923427</v>
      </c>
      <c r="M29" s="119">
        <f t="shared" si="17"/>
        <v>0.08984977273710082</v>
      </c>
    </row>
    <row r="30" spans="1:13" s="22" customFormat="1" ht="12.75" hidden="1">
      <c r="A30" s="130">
        <f>'Input Data'!A71</f>
        <v>37803</v>
      </c>
      <c r="B30" s="125">
        <f>SUM('Input Data'!B60:B71)</f>
        <v>5717026735</v>
      </c>
      <c r="C30" s="119">
        <f>(B30/B29)-1</f>
        <v>0.008376761417437262</v>
      </c>
      <c r="D30" s="119">
        <f>B30/B18-1</f>
        <v>0.06415278044291717</v>
      </c>
      <c r="E30" s="127">
        <f>SUM('Input Data'!C60:C71)</f>
        <v>689754</v>
      </c>
      <c r="F30" s="119">
        <f>(E30/E29)-1</f>
        <v>0.0011132285514821039</v>
      </c>
      <c r="G30" s="119">
        <f>E30/E18-1</f>
        <v>0.01751637457957167</v>
      </c>
      <c r="H30" s="125">
        <f>(+B30/E30)</f>
        <v>8288.501023553325</v>
      </c>
      <c r="I30" s="119">
        <f>(H30/H29)-1</f>
        <v>0.007255455885309736</v>
      </c>
      <c r="J30" s="119">
        <f>H30/H18-1</f>
        <v>0.04583356791935178</v>
      </c>
      <c r="K30" s="125">
        <f>SUM('Input Data'!D60:D71)</f>
        <v>2264189184</v>
      </c>
      <c r="L30" s="119">
        <f>(K30/K29)-1</f>
        <v>0.010552562778919583</v>
      </c>
      <c r="M30" s="119">
        <f>K30/K18-1</f>
        <v>0.08991247356428533</v>
      </c>
    </row>
    <row r="31" spans="1:13" s="22" customFormat="1" ht="12.75" hidden="1">
      <c r="A31" s="130">
        <f>'Input Data'!A72</f>
        <v>37834</v>
      </c>
      <c r="B31" s="125">
        <f>SUM('Input Data'!B61:B72)</f>
        <v>5760896279</v>
      </c>
      <c r="C31" s="119">
        <f t="shared" si="9"/>
        <v>0.00767348939115986</v>
      </c>
      <c r="D31" s="119">
        <f t="shared" si="10"/>
        <v>0.06745958402911811</v>
      </c>
      <c r="E31" s="127">
        <f>SUM('Input Data'!C61:C72)</f>
        <v>690907</v>
      </c>
      <c r="F31" s="119">
        <f t="shared" si="11"/>
        <v>0.0016716104582212843</v>
      </c>
      <c r="G31" s="119">
        <f t="shared" si="12"/>
        <v>0.019178175145226684</v>
      </c>
      <c r="H31" s="125">
        <f t="shared" si="13"/>
        <v>8338.16458510335</v>
      </c>
      <c r="I31" s="119">
        <f t="shared" si="14"/>
        <v>0.005991862872297027</v>
      </c>
      <c r="J31" s="119">
        <f t="shared" si="15"/>
        <v>0.047372883428367984</v>
      </c>
      <c r="K31" s="125">
        <f>SUM('Input Data'!D61:D72)</f>
        <v>2277182104</v>
      </c>
      <c r="L31" s="119">
        <f t="shared" si="16"/>
        <v>0.005738442746664019</v>
      </c>
      <c r="M31" s="119">
        <f t="shared" si="17"/>
        <v>0.09102913380379518</v>
      </c>
    </row>
    <row r="32" spans="1:13" s="22" customFormat="1" ht="12.75" hidden="1">
      <c r="A32" s="130">
        <f>'Input Data'!A73</f>
        <v>37865</v>
      </c>
      <c r="B32" s="125">
        <f>SUM('Input Data'!B62:B73)</f>
        <v>5819448233</v>
      </c>
      <c r="C32" s="119">
        <f t="shared" si="9"/>
        <v>0.010163688281185967</v>
      </c>
      <c r="D32" s="119">
        <f t="shared" si="10"/>
        <v>0.0693720438007388</v>
      </c>
      <c r="E32" s="127">
        <f>SUM('Input Data'!C62:C73)</f>
        <v>694000</v>
      </c>
      <c r="F32" s="119">
        <f t="shared" si="11"/>
        <v>0.004476724074296445</v>
      </c>
      <c r="G32" s="119">
        <f t="shared" si="12"/>
        <v>0.019769420435943985</v>
      </c>
      <c r="H32" s="125">
        <f t="shared" si="13"/>
        <v>8385.372093659942</v>
      </c>
      <c r="I32" s="119">
        <f t="shared" si="14"/>
        <v>0.005661618702145876</v>
      </c>
      <c r="J32" s="119">
        <f t="shared" si="15"/>
        <v>0.04864101861731629</v>
      </c>
      <c r="K32" s="125">
        <f>SUM('Input Data'!D62:D73)</f>
        <v>2296932644</v>
      </c>
      <c r="L32" s="119">
        <f t="shared" si="16"/>
        <v>0.0086732369648026</v>
      </c>
      <c r="M32" s="119">
        <f t="shared" si="17"/>
        <v>0.08885793544706666</v>
      </c>
    </row>
    <row r="33" spans="1:13" s="22" customFormat="1" ht="12.75" hidden="1">
      <c r="A33" s="130">
        <f>'Input Data'!A74</f>
        <v>37895</v>
      </c>
      <c r="B33" s="125">
        <f>SUM('Input Data'!B63:B74)</f>
        <v>5873145972</v>
      </c>
      <c r="C33" s="119">
        <f t="shared" si="9"/>
        <v>0.00922729043202053</v>
      </c>
      <c r="D33" s="119">
        <f t="shared" si="10"/>
        <v>0.07305919676903239</v>
      </c>
      <c r="E33" s="127">
        <f>SUM('Input Data'!C63:C74)</f>
        <v>696084</v>
      </c>
      <c r="F33" s="119">
        <f t="shared" si="11"/>
        <v>0.003002881844380356</v>
      </c>
      <c r="G33" s="119">
        <f t="shared" si="12"/>
        <v>0.021461305815903886</v>
      </c>
      <c r="H33" s="125">
        <f t="shared" si="13"/>
        <v>8437.409812608823</v>
      </c>
      <c r="I33" s="119">
        <f t="shared" si="14"/>
        <v>0.006205773383416879</v>
      </c>
      <c r="J33" s="119">
        <f t="shared" si="15"/>
        <v>0.05051379886770557</v>
      </c>
      <c r="K33" s="125">
        <f>SUM('Input Data'!D63:D74)</f>
        <v>2313281029</v>
      </c>
      <c r="L33" s="119">
        <f t="shared" si="16"/>
        <v>0.00711748559223313</v>
      </c>
      <c r="M33" s="119">
        <f t="shared" si="17"/>
        <v>0.0873963752477187</v>
      </c>
    </row>
    <row r="34" spans="1:13" s="22" customFormat="1" ht="12.75" hidden="1">
      <c r="A34" s="130">
        <f>'Input Data'!A75</f>
        <v>37926</v>
      </c>
      <c r="B34" s="125">
        <f>SUM('Input Data'!B64:B75)</f>
        <v>5902557810</v>
      </c>
      <c r="C34" s="119">
        <f t="shared" si="9"/>
        <v>0.005007850671551406</v>
      </c>
      <c r="D34" s="119">
        <f t="shared" si="10"/>
        <v>0.07293561734462806</v>
      </c>
      <c r="E34" s="127">
        <f>SUM('Input Data'!C64:C75)</f>
        <v>696665</v>
      </c>
      <c r="F34" s="119">
        <f t="shared" si="11"/>
        <v>0.0008346693789829107</v>
      </c>
      <c r="G34" s="119">
        <f t="shared" si="12"/>
        <v>0.02152989375086145</v>
      </c>
      <c r="H34" s="125">
        <f t="shared" si="13"/>
        <v>8472.591288495905</v>
      </c>
      <c r="I34" s="119">
        <f t="shared" si="14"/>
        <v>0.004169700970848567</v>
      </c>
      <c r="J34" s="119">
        <f t="shared" si="15"/>
        <v>0.050322290035991424</v>
      </c>
      <c r="K34" s="125">
        <f>SUM('Input Data'!D64:D75)</f>
        <v>2321223564</v>
      </c>
      <c r="L34" s="119">
        <f t="shared" si="16"/>
        <v>0.003433450108495162</v>
      </c>
      <c r="M34" s="119">
        <f t="shared" si="17"/>
        <v>0.08454401135608292</v>
      </c>
    </row>
    <row r="35" spans="1:13" s="22" customFormat="1" ht="12.75" hidden="1">
      <c r="A35" s="130">
        <f>'Input Data'!A76</f>
        <v>37956</v>
      </c>
      <c r="B35" s="125">
        <f>SUM('Input Data'!B65:B76)</f>
        <v>5981351461</v>
      </c>
      <c r="C35" s="119">
        <f t="shared" si="9"/>
        <v>0.013349068918310225</v>
      </c>
      <c r="D35" s="119">
        <f t="shared" si="10"/>
        <v>0.08003264633628526</v>
      </c>
      <c r="E35" s="127">
        <f>SUM('Input Data'!C65:C76)</f>
        <v>700964</v>
      </c>
      <c r="F35" s="119">
        <f t="shared" si="11"/>
        <v>0.006170828159876018</v>
      </c>
      <c r="G35" s="119">
        <f t="shared" si="12"/>
        <v>0.02408700365388472</v>
      </c>
      <c r="H35" s="125">
        <f t="shared" si="13"/>
        <v>8533.036591037486</v>
      </c>
      <c r="I35" s="119">
        <f t="shared" si="14"/>
        <v>0.007134216732920029</v>
      </c>
      <c r="J35" s="119">
        <f t="shared" si="15"/>
        <v>0.05462977509019229</v>
      </c>
      <c r="K35" s="125">
        <f>SUM('Input Data'!D65:D76)</f>
        <v>2347089221</v>
      </c>
      <c r="L35" s="119">
        <f t="shared" si="16"/>
        <v>0.011143113227503054</v>
      </c>
      <c r="M35" s="119">
        <f t="shared" si="17"/>
        <v>0.08641440751035301</v>
      </c>
    </row>
    <row r="36" spans="1:13" s="22" customFormat="1" ht="12.75">
      <c r="A36" s="130">
        <f>'Input Data'!A77</f>
        <v>37987</v>
      </c>
      <c r="B36" s="125">
        <f>SUM('Input Data'!B66:B77)</f>
        <v>6026470456</v>
      </c>
      <c r="C36" s="119">
        <f t="shared" si="9"/>
        <v>0.007543277684681771</v>
      </c>
      <c r="D36" s="119">
        <f t="shared" si="10"/>
        <v>0.08454047669744469</v>
      </c>
      <c r="E36" s="127">
        <f>SUM('Input Data'!C66:C77)</f>
        <v>700843</v>
      </c>
      <c r="F36" s="119">
        <f t="shared" si="11"/>
        <v>-0.00017261942125412766</v>
      </c>
      <c r="G36" s="119">
        <f t="shared" si="12"/>
        <v>0.02539181375532573</v>
      </c>
      <c r="H36" s="125">
        <f t="shared" si="13"/>
        <v>8598.887990605599</v>
      </c>
      <c r="I36" s="119">
        <f t="shared" si="14"/>
        <v>0.0077172292495826245</v>
      </c>
      <c r="J36" s="119">
        <f t="shared" si="15"/>
        <v>0.05768396250941077</v>
      </c>
      <c r="K36" s="125">
        <f>SUM('Input Data'!D66:D77)</f>
        <v>2345059558</v>
      </c>
      <c r="L36" s="119">
        <f t="shared" si="16"/>
        <v>-0.0008647574970053196</v>
      </c>
      <c r="M36" s="119">
        <f t="shared" si="17"/>
        <v>0.07793944273832643</v>
      </c>
    </row>
    <row r="37" spans="1:13" s="188" customFormat="1" ht="12.75">
      <c r="A37" s="100">
        <f>'Input Data'!A78</f>
        <v>38018</v>
      </c>
      <c r="B37" s="101">
        <f>SUM('Input Data'!B67:B78)</f>
        <v>6096399121</v>
      </c>
      <c r="C37" s="102">
        <f t="shared" si="9"/>
        <v>0.011603585466909427</v>
      </c>
      <c r="D37" s="102">
        <f t="shared" si="10"/>
        <v>0.09650101061466243</v>
      </c>
      <c r="E37" s="103">
        <f>SUM('Input Data'!C67:C78)</f>
        <v>705594</v>
      </c>
      <c r="F37" s="102">
        <f t="shared" si="11"/>
        <v>0.006778979029540055</v>
      </c>
      <c r="G37" s="102">
        <f t="shared" si="12"/>
        <v>0.034730338709890285</v>
      </c>
      <c r="H37" s="101">
        <f t="shared" si="13"/>
        <v>8640.094900183392</v>
      </c>
      <c r="I37" s="102">
        <f t="shared" si="14"/>
        <v>0.004792120751289319</v>
      </c>
      <c r="J37" s="102">
        <f t="shared" si="15"/>
        <v>0.059697362292274514</v>
      </c>
      <c r="K37" s="101">
        <f>SUM('Input Data'!D67:D78)</f>
        <v>2373899295</v>
      </c>
      <c r="L37" s="102">
        <f t="shared" si="16"/>
        <v>0.012298082964083079</v>
      </c>
      <c r="M37" s="102">
        <f t="shared" si="17"/>
        <v>0.09302959117222342</v>
      </c>
    </row>
    <row r="38" spans="1:13" s="22" customFormat="1" ht="12.75">
      <c r="A38" s="130">
        <f>'Input Data'!A79</f>
        <v>38047</v>
      </c>
      <c r="B38" s="125">
        <f>SUM('Input Data'!B68:B79)</f>
        <v>6158397192</v>
      </c>
      <c r="C38" s="119">
        <f>(B38/B37)-1</f>
        <v>0.010169621405927698</v>
      </c>
      <c r="D38" s="119">
        <f>B38/B26-1</f>
        <v>0.10313763096376483</v>
      </c>
      <c r="E38" s="127">
        <f>SUM('Input Data'!C68:C79)</f>
        <v>708195</v>
      </c>
      <c r="F38" s="119">
        <f>(E38/E37)-1</f>
        <v>0.003686255835508856</v>
      </c>
      <c r="G38" s="119">
        <f>E38/E26-1</f>
        <v>0.03572107580034212</v>
      </c>
      <c r="H38" s="125">
        <f aca="true" t="shared" si="18" ref="H38:H79">(+B38/E38)</f>
        <v>8695.906059771673</v>
      </c>
      <c r="I38" s="119">
        <f>(H38/H37)-1</f>
        <v>0.006459554001784884</v>
      </c>
      <c r="J38" s="119">
        <f>H38/H26-1</f>
        <v>0.06509141962890652</v>
      </c>
      <c r="K38" s="125">
        <f>SUM('Input Data'!D68:D79)</f>
        <v>2404357484</v>
      </c>
      <c r="L38" s="119">
        <f>(K38/K37)-1</f>
        <v>0.012830446962999842</v>
      </c>
      <c r="M38" s="119">
        <f>K38/K26-1</f>
        <v>0.0990638249328073</v>
      </c>
    </row>
    <row r="39" spans="1:13" s="22" customFormat="1" ht="12.75">
      <c r="A39" s="130">
        <f>'Input Data'!A80</f>
        <v>38078</v>
      </c>
      <c r="B39" s="125">
        <v>6216950193</v>
      </c>
      <c r="C39" s="119">
        <f>(B39/B38)-1</f>
        <v>0.009507831205830986</v>
      </c>
      <c r="D39" s="119">
        <f>B39/B27-1</f>
        <v>0.11039367545130063</v>
      </c>
      <c r="E39" s="127">
        <v>709606</v>
      </c>
      <c r="F39" s="119">
        <f>(E39/E38)-1</f>
        <v>0.0019923891018716056</v>
      </c>
      <c r="G39" s="119">
        <f>E39/E26-1</f>
        <v>0.037784635184345605</v>
      </c>
      <c r="H39" s="125">
        <f t="shared" si="18"/>
        <v>8761.129687460365</v>
      </c>
      <c r="I39" s="119">
        <f>(H39/H38)-1</f>
        <v>0.007500498193100835</v>
      </c>
      <c r="J39" s="119">
        <f>H39/H27-1</f>
        <v>0.07057726032535983</v>
      </c>
      <c r="K39" s="125">
        <f>SUM('Input Data'!D68:D80)</f>
        <v>2620085832</v>
      </c>
      <c r="L39" s="119">
        <f>(K39/K38)-1</f>
        <v>0.08972390729564239</v>
      </c>
      <c r="M39" s="119">
        <f>K39/K27-1</f>
        <v>0.1904781344490183</v>
      </c>
    </row>
    <row r="40" spans="1:13" s="22" customFormat="1" ht="12.75">
      <c r="A40" s="130">
        <f>'Input Data'!A81</f>
        <v>38108</v>
      </c>
      <c r="B40" s="125">
        <v>6256933474</v>
      </c>
      <c r="C40" s="119">
        <f>(B40/B39)-1</f>
        <v>0.006431333653761584</v>
      </c>
      <c r="D40" s="119">
        <f>B40/B28-1</f>
        <v>0.11419577086983246</v>
      </c>
      <c r="E40" s="127">
        <v>709170</v>
      </c>
      <c r="F40" s="119">
        <f>(E40/E39)-1</f>
        <v>-0.0006144254699086416</v>
      </c>
      <c r="G40" s="119">
        <f>E40/E27-1</f>
        <v>0.036554261350763895</v>
      </c>
      <c r="H40" s="125">
        <f t="shared" si="18"/>
        <v>8822.896447960291</v>
      </c>
      <c r="I40" s="119">
        <f>(H40/H39)-1</f>
        <v>0.00705009087907138</v>
      </c>
      <c r="J40" s="119">
        <f>H40/H28-1</f>
        <v>0.07736228150582614</v>
      </c>
      <c r="K40" s="125">
        <f>SUM('Input Data'!D69:D81)</f>
        <v>2630848157</v>
      </c>
      <c r="L40" s="119">
        <f>(K40/K39)-1</f>
        <v>0.004107623066601951</v>
      </c>
      <c r="M40" s="119">
        <f>K40/K28-1</f>
        <v>0.18850843993622868</v>
      </c>
    </row>
    <row r="41" spans="1:13" s="22" customFormat="1" ht="12.75">
      <c r="A41" s="130">
        <f>'Input Data'!A82</f>
        <v>38139</v>
      </c>
      <c r="B41" s="125">
        <f>SUM('Input Data'!B71:B82)</f>
        <v>6321569167</v>
      </c>
      <c r="C41" s="119">
        <f>(B41/B40)-1</f>
        <v>0.010330250955773446</v>
      </c>
      <c r="D41" s="119">
        <f>B41/B29-1</f>
        <v>0.11500675773834512</v>
      </c>
      <c r="E41" s="127">
        <f>SUM('Input Data'!C71:C82)</f>
        <v>710759</v>
      </c>
      <c r="F41" s="119">
        <f>(E41/E40)-1</f>
        <v>0.002240647517520511</v>
      </c>
      <c r="G41" s="119">
        <f>E41/E28-1</f>
        <v>0.036505834691990646</v>
      </c>
      <c r="H41" s="125">
        <f t="shared" si="18"/>
        <v>8894.110615553232</v>
      </c>
      <c r="I41" s="119">
        <f>(H41/H40)-1</f>
        <v>0.008071518011458112</v>
      </c>
      <c r="J41" s="119">
        <f>H41/H29-1</f>
        <v>0.08085182318320161</v>
      </c>
      <c r="K41" s="125">
        <f>SUM('Input Data'!D71:D82)</f>
        <v>2453326112</v>
      </c>
      <c r="L41" s="119">
        <f>(K41/K40)-1</f>
        <v>-0.06747711551792157</v>
      </c>
      <c r="M41" s="119">
        <f>K41/K29-1</f>
        <v>0.09496812692752576</v>
      </c>
    </row>
    <row r="42" spans="1:13" s="22" customFormat="1" ht="12.75">
      <c r="A42" s="130">
        <f>'Input Data'!A83</f>
        <v>38169</v>
      </c>
      <c r="B42" s="125">
        <f>SUM('Input Data'!B72:B83)</f>
        <v>6350438675</v>
      </c>
      <c r="C42" s="119">
        <f>(B42/B41)-1</f>
        <v>0.00456682624793614</v>
      </c>
      <c r="D42" s="119">
        <f>B42/B30-1</f>
        <v>0.11079394401327747</v>
      </c>
      <c r="E42" s="127">
        <f>SUM('Input Data'!C72:C83)</f>
        <v>709807</v>
      </c>
      <c r="F42" s="119">
        <f>(E42/E41)-1</f>
        <v>-0.0013394132188265795</v>
      </c>
      <c r="G42" s="119">
        <f>E42/E30-1</f>
        <v>0.02907268388439932</v>
      </c>
      <c r="H42" s="125">
        <f t="shared" si="18"/>
        <v>8946.711817437697</v>
      </c>
      <c r="I42" s="119">
        <f>(H42/H41)-1</f>
        <v>0.005914160972147142</v>
      </c>
      <c r="J42" s="119">
        <f>H42/H30-1</f>
        <v>0.07941252489611128</v>
      </c>
      <c r="K42" s="125">
        <f>SUM('Input Data'!D72:D83)</f>
        <v>2463435710</v>
      </c>
      <c r="L42" s="119">
        <f>(K42/K41)-1</f>
        <v>0.004120772183751065</v>
      </c>
      <c r="M42" s="119">
        <f>K42/K30-1</f>
        <v>0.08799906271436364</v>
      </c>
    </row>
    <row r="43" spans="1:13" s="22" customFormat="1" ht="12.75">
      <c r="A43" s="130">
        <f>'Input Data'!A84</f>
        <v>38200</v>
      </c>
      <c r="B43" s="125">
        <f>SUM('Input Data'!B73:B84)</f>
        <v>6395592688</v>
      </c>
      <c r="C43" s="119">
        <f>(B43/'Table 1 - 12 month average'!B42)-1</f>
        <v>0.007110376985098643</v>
      </c>
      <c r="D43" s="119">
        <f>B43/'Table 1 - 12 month average'!B31-1</f>
        <v>0.11017320539403519</v>
      </c>
      <c r="E43" s="127">
        <f>SUM('Input Data'!C73:C84)</f>
        <v>711194</v>
      </c>
      <c r="F43" s="119">
        <f>(E43/'Table 1 - 12 month average'!E42)-1</f>
        <v>0.0019540522987233633</v>
      </c>
      <c r="G43" s="119">
        <f>E43/'Table 1 - 12 month average'!E31-1</f>
        <v>0.029362852019157337</v>
      </c>
      <c r="H43" s="125">
        <f t="shared" si="18"/>
        <v>8992.75399961192</v>
      </c>
      <c r="I43" s="119">
        <f>(H43/'Table 1 - 12 month average'!H42)-1</f>
        <v>0.005146268608370974</v>
      </c>
      <c r="J43" s="119">
        <f>H43/'Table 1 - 12 month average'!H31-1</f>
        <v>0.07850521632518914</v>
      </c>
      <c r="K43" s="125">
        <f>SUM('Input Data'!D73:D84)</f>
        <v>2489417089</v>
      </c>
      <c r="L43" s="119">
        <f>(K43/'Table 1 - 12 month average'!K42)-1</f>
        <v>0.010546806192072378</v>
      </c>
      <c r="M43" s="119">
        <f>K43/'Table 1 - 12 month average'!K31-1</f>
        <v>0.09320070829082883</v>
      </c>
    </row>
    <row r="44" spans="1:13" s="22" customFormat="1" ht="12.75">
      <c r="A44" s="130">
        <f>'Input Data'!A85</f>
        <v>38231</v>
      </c>
      <c r="B44" s="125">
        <f>SUM('Input Data'!B74:B85)</f>
        <v>6436844257</v>
      </c>
      <c r="C44" s="119">
        <f aca="true" t="shared" si="19" ref="C44:C79">(B44/B43)-1</f>
        <v>0.0064499993999618255</v>
      </c>
      <c r="D44" s="119">
        <f>B44/'Table 1 - 12 month average'!B32-1</f>
        <v>0.10609184913768432</v>
      </c>
      <c r="E44" s="127">
        <f>SUM('Input Data'!C74:C85)</f>
        <v>712603</v>
      </c>
      <c r="F44" s="119">
        <f aca="true" t="shared" si="20" ref="F44:F79">(E44/E43)-1</f>
        <v>0.0019811753192517934</v>
      </c>
      <c r="G44" s="119">
        <f>E44/'Table 1 - 12 month average'!E32-1</f>
        <v>0.026805475504322773</v>
      </c>
      <c r="H44" s="125">
        <f t="shared" si="18"/>
        <v>9032.861575098617</v>
      </c>
      <c r="I44" s="119">
        <f aca="true" t="shared" si="21" ref="I44:I79">(H44/H43)-1</f>
        <v>0.004459988062436526</v>
      </c>
      <c r="J44" s="119">
        <f>H44/'Table 1 - 12 month average'!H32-1</f>
        <v>0.07721654736445549</v>
      </c>
      <c r="K44" s="125">
        <f>SUM('Input Data'!D74:D85)</f>
        <v>2516034718</v>
      </c>
      <c r="L44" s="119">
        <f aca="true" t="shared" si="22" ref="L44:L79">(K44/K43)-1</f>
        <v>0.010692313922650909</v>
      </c>
      <c r="M44" s="119">
        <f>K44/'Table 1 - 12 month average'!K32-1</f>
        <v>0.09538898520700378</v>
      </c>
    </row>
    <row r="45" spans="1:13" s="22" customFormat="1" ht="12.75">
      <c r="A45" s="130">
        <f>'Input Data'!A86</f>
        <v>38261</v>
      </c>
      <c r="B45" s="125">
        <f>SUM('Input Data'!B75:B86)</f>
        <v>6477871421</v>
      </c>
      <c r="C45" s="119">
        <f t="shared" si="19"/>
        <v>0.006373800943743957</v>
      </c>
      <c r="D45" s="119">
        <f>B45/'Table 1 - 12 month average'!B33-1</f>
        <v>0.10296448477238695</v>
      </c>
      <c r="E45" s="127">
        <f>SUM('Input Data'!C75:C86)</f>
        <v>711854</v>
      </c>
      <c r="F45" s="119">
        <f t="shared" si="20"/>
        <v>-0.0010510761251355527</v>
      </c>
      <c r="G45" s="119">
        <f>E45/'Table 1 - 12 month average'!E33-1</f>
        <v>0.022655311715252813</v>
      </c>
      <c r="H45" s="125">
        <f t="shared" si="18"/>
        <v>9100.000029500432</v>
      </c>
      <c r="I45" s="119">
        <f t="shared" si="21"/>
        <v>0.007432689391244418</v>
      </c>
      <c r="J45" s="119">
        <f>H45/'Table 1 - 12 month average'!H33-1</f>
        <v>0.07853005028882643</v>
      </c>
      <c r="K45" s="125">
        <f>SUM('Input Data'!D75:D86)</f>
        <v>2525913724</v>
      </c>
      <c r="L45" s="119">
        <f t="shared" si="22"/>
        <v>0.003926418792763231</v>
      </c>
      <c r="M45" s="119">
        <f>K45/'Table 1 - 12 month average'!K33-1</f>
        <v>0.09191822884222511</v>
      </c>
    </row>
    <row r="46" spans="1:13" s="22" customFormat="1" ht="12.75">
      <c r="A46" s="130">
        <f>'Input Data'!A87</f>
        <v>38292</v>
      </c>
      <c r="B46" s="125">
        <f>SUM('Input Data'!B76:B87)</f>
        <v>6552709618</v>
      </c>
      <c r="C46" s="119">
        <f t="shared" si="19"/>
        <v>0.011552899422700769</v>
      </c>
      <c r="D46" s="119">
        <f>B46/'Table 1 - 12 month average'!B34-1</f>
        <v>0.11014746977971579</v>
      </c>
      <c r="E46" s="127">
        <f>SUM('Input Data'!C76:C87)</f>
        <v>714772</v>
      </c>
      <c r="F46" s="119">
        <f t="shared" si="20"/>
        <v>0.004099155163839852</v>
      </c>
      <c r="G46" s="119">
        <f>E46/'Table 1 - 12 month average'!E34-1</f>
        <v>0.025990971270266172</v>
      </c>
      <c r="H46" s="125">
        <f t="shared" si="18"/>
        <v>9167.552195665192</v>
      </c>
      <c r="I46" s="119">
        <f t="shared" si="21"/>
        <v>0.007423314939095427</v>
      </c>
      <c r="J46" s="119">
        <f>H46/'Table 1 - 12 month average'!H34-1</f>
        <v>0.0820245995003801</v>
      </c>
      <c r="K46" s="125">
        <f>SUM('Input Data'!D76:D87)</f>
        <v>2563665277</v>
      </c>
      <c r="L46" s="119">
        <f t="shared" si="22"/>
        <v>0.01494570168462328</v>
      </c>
      <c r="M46" s="119">
        <f>K46/'Table 1 - 12 month average'!K34-1</f>
        <v>0.10444565390427862</v>
      </c>
    </row>
    <row r="47" spans="1:13" s="22" customFormat="1" ht="12.75">
      <c r="A47" s="130">
        <f>'Input Data'!A88</f>
        <v>38322</v>
      </c>
      <c r="B47" s="125">
        <f>SUM('Input Data'!B77:B88)</f>
        <v>6575725199</v>
      </c>
      <c r="C47" s="119">
        <f t="shared" si="19"/>
        <v>0.003512376153030905</v>
      </c>
      <c r="D47" s="119">
        <f>B47/'Table 1 - 12 month average'!B35-1</f>
        <v>0.09937114410939984</v>
      </c>
      <c r="E47" s="127">
        <f>SUM('Input Data'!C77:C88)</f>
        <v>713682</v>
      </c>
      <c r="F47" s="119">
        <f t="shared" si="20"/>
        <v>-0.0015249618060024783</v>
      </c>
      <c r="G47" s="119">
        <f>E47/'Table 1 - 12 month average'!E35-1</f>
        <v>0.018143585119920536</v>
      </c>
      <c r="H47" s="125">
        <f t="shared" si="18"/>
        <v>9213.80278471364</v>
      </c>
      <c r="I47" s="119">
        <f t="shared" si="21"/>
        <v>0.005045031439288472</v>
      </c>
      <c r="J47" s="119">
        <f>H47/'Table 1 - 12 month average'!H35-1</f>
        <v>0.07978006263223869</v>
      </c>
      <c r="K47" s="125">
        <f>SUM('Input Data'!D77:D88)</f>
        <v>2589214242</v>
      </c>
      <c r="L47" s="119">
        <f t="shared" si="22"/>
        <v>0.009965795936471622</v>
      </c>
      <c r="M47" s="119">
        <f>K47/'Table 1 - 12 month average'!K35-1</f>
        <v>0.10315970046372591</v>
      </c>
    </row>
    <row r="48" spans="1:13" s="22" customFormat="1" ht="12.75">
      <c r="A48" s="130">
        <f>'Input Data'!A89</f>
        <v>38353</v>
      </c>
      <c r="B48" s="125">
        <f>SUM('Input Data'!B78:B89)</f>
        <v>6634111129</v>
      </c>
      <c r="C48" s="119">
        <f>(B48/B47)-1</f>
        <v>0.008879010030540702</v>
      </c>
      <c r="D48" s="119">
        <f>B48/B36-1</f>
        <v>0.10082861559456058</v>
      </c>
      <c r="E48" s="127">
        <f>SUM('Input Data'!C78:C89)</f>
        <v>717664</v>
      </c>
      <c r="F48" s="119">
        <f>(E48/E47)-1</f>
        <v>0.0055795158067599715</v>
      </c>
      <c r="G48" s="119">
        <f>E48/E36-1</f>
        <v>0.02400109582317289</v>
      </c>
      <c r="H48" s="125">
        <f>(+B48/E48)</f>
        <v>9244.034992698533</v>
      </c>
      <c r="I48" s="119">
        <f>(H48/H47)-1</f>
        <v>0.0032811867902198255</v>
      </c>
      <c r="J48" s="119">
        <f>H48/H36-1</f>
        <v>0.07502679448758554</v>
      </c>
      <c r="K48" s="125">
        <f>SUM('Input Data'!D78:D89)</f>
        <v>2625880261</v>
      </c>
      <c r="L48" s="119">
        <f>(K48/K47)-1</f>
        <v>0.014161060295913463</v>
      </c>
      <c r="M48" s="119">
        <f>K48/K36-1</f>
        <v>0.11974992363925274</v>
      </c>
    </row>
    <row r="49" spans="1:13" s="188" customFormat="1" ht="12.75">
      <c r="A49" s="100">
        <f>'Input Data'!A90</f>
        <v>38384</v>
      </c>
      <c r="B49" s="101">
        <f>SUM('Input Data'!B79:B90)</f>
        <v>6675989420</v>
      </c>
      <c r="C49" s="102">
        <f t="shared" si="19"/>
        <v>0.006312570016642649</v>
      </c>
      <c r="D49" s="102">
        <f>B49/'Table 1 - 12 month average'!B37-1</f>
        <v>0.0950709242450205</v>
      </c>
      <c r="E49" s="103">
        <f>SUM('Input Data'!C79:C90)</f>
        <v>718584</v>
      </c>
      <c r="F49" s="102">
        <f t="shared" si="20"/>
        <v>0.0012819369509966538</v>
      </c>
      <c r="G49" s="102">
        <f>E49/'Table 1 - 12 month average'!E37-1</f>
        <v>0.01841002049337148</v>
      </c>
      <c r="H49" s="101">
        <f t="shared" si="18"/>
        <v>9290.478802756532</v>
      </c>
      <c r="I49" s="102">
        <f t="shared" si="21"/>
        <v>0.005024192367800717</v>
      </c>
      <c r="J49" s="102">
        <f>H49/'Table 1 - 12 month average'!H37-1</f>
        <v>0.07527508784184</v>
      </c>
      <c r="K49" s="101">
        <f>SUM('Input Data'!D79:D90)</f>
        <v>2650073665</v>
      </c>
      <c r="L49" s="102">
        <f t="shared" si="22"/>
        <v>0.009213445243229312</v>
      </c>
      <c r="M49" s="102">
        <f>K49/'Table 1 - 12 month average'!K37-1</f>
        <v>0.11633786259665246</v>
      </c>
    </row>
    <row r="50" spans="1:13" s="22" customFormat="1" ht="12.75">
      <c r="A50" s="130">
        <f>'Input Data'!A91</f>
        <v>38412</v>
      </c>
      <c r="B50" s="125">
        <f>SUM('Input Data'!B80:B91)</f>
        <v>6721755689</v>
      </c>
      <c r="C50" s="119">
        <f t="shared" si="19"/>
        <v>0.006855353734218417</v>
      </c>
      <c r="D50" s="119">
        <f>B50/'Table 1 - 12 month average'!B38-1</f>
        <v>0.09147810370721543</v>
      </c>
      <c r="E50" s="127">
        <f>SUM('Input Data'!C80:C91)</f>
        <v>720542</v>
      </c>
      <c r="F50" s="119">
        <f t="shared" si="20"/>
        <v>0.0027248032241184994</v>
      </c>
      <c r="G50" s="119">
        <f>E50/'Table 1 - 12 month average'!E38-1</f>
        <v>0.01743446367172874</v>
      </c>
      <c r="H50" s="125">
        <f t="shared" si="18"/>
        <v>9328.749315098912</v>
      </c>
      <c r="I50" s="119">
        <f t="shared" si="21"/>
        <v>0.0041193261569065776</v>
      </c>
      <c r="J50" s="119">
        <f>H50/'Table 1 - 12 month average'!H38-1</f>
        <v>0.07277484956453817</v>
      </c>
      <c r="K50" s="125">
        <f>SUM('Input Data'!D80:D91)</f>
        <v>2673170694</v>
      </c>
      <c r="L50" s="119">
        <f t="shared" si="22"/>
        <v>0.008715617722271807</v>
      </c>
      <c r="M50" s="119">
        <f>K50/'Table 1 - 12 month average'!K38-1</f>
        <v>0.11180251347349146</v>
      </c>
    </row>
    <row r="51" spans="1:13" s="22" customFormat="1" ht="12.75">
      <c r="A51" s="130">
        <f>'Input Data'!A92</f>
        <v>38443</v>
      </c>
      <c r="B51" s="125">
        <f>SUM('Input Data'!B81:B92)</f>
        <v>6755566981</v>
      </c>
      <c r="C51" s="119">
        <f t="shared" si="19"/>
        <v>0.005030128074326123</v>
      </c>
      <c r="D51" s="119">
        <f>B51/'Table 1 - 12 month average'!B39-1</f>
        <v>0.08663681890301422</v>
      </c>
      <c r="E51" s="127">
        <f>SUM('Input Data'!C81:C92)</f>
        <v>721904</v>
      </c>
      <c r="F51" s="119">
        <f t="shared" si="20"/>
        <v>0.0018902437331898003</v>
      </c>
      <c r="G51" s="119">
        <f>E51/'Table 1 - 12 month average'!E39-1</f>
        <v>0.017330744103065676</v>
      </c>
      <c r="H51" s="125">
        <f t="shared" si="18"/>
        <v>9357.985245960681</v>
      </c>
      <c r="I51" s="119">
        <f t="shared" si="21"/>
        <v>0.0031339603921449743</v>
      </c>
      <c r="J51" s="119">
        <f>H51/'Table 1 - 12 month average'!H39-1</f>
        <v>0.06812541073950595</v>
      </c>
      <c r="K51" s="125">
        <f>SUM('Input Data'!D81:D92)</f>
        <v>2700194046</v>
      </c>
      <c r="L51" s="119">
        <f t="shared" si="22"/>
        <v>0.010109100799531756</v>
      </c>
      <c r="M51" s="119">
        <f>K51/'Table 1 - 12 month average'!K39-1</f>
        <v>0.030574652563519544</v>
      </c>
    </row>
    <row r="52" spans="1:13" s="22" customFormat="1" ht="12.75">
      <c r="A52" s="130">
        <f>'Input Data'!A93</f>
        <v>38473</v>
      </c>
      <c r="B52" s="125">
        <f>SUM('Input Data'!B82:B93)</f>
        <v>6818694112</v>
      </c>
      <c r="C52" s="119">
        <f t="shared" si="19"/>
        <v>0.009344460824316503</v>
      </c>
      <c r="D52" s="119">
        <f>B52/'Table 1 - 12 month average'!B40-1</f>
        <v>0.08978210178106161</v>
      </c>
      <c r="E52" s="127">
        <f>SUM('Input Data'!C82:C93)</f>
        <v>724947</v>
      </c>
      <c r="F52" s="119">
        <f t="shared" si="20"/>
        <v>0.004215241915822565</v>
      </c>
      <c r="G52" s="119">
        <f>E52/'Table 1 - 12 month average'!E40-1</f>
        <v>0.022247133973518407</v>
      </c>
      <c r="H52" s="125">
        <f t="shared" si="18"/>
        <v>9405.782922061888</v>
      </c>
      <c r="I52" s="119">
        <f t="shared" si="21"/>
        <v>0.005107688764719676</v>
      </c>
      <c r="J52" s="119">
        <f>H52/'Table 1 - 12 month average'!H40-1</f>
        <v>0.06606520631173796</v>
      </c>
      <c r="K52" s="125">
        <f>SUM('Input Data'!D82:D93)</f>
        <v>2738171236</v>
      </c>
      <c r="L52" s="119">
        <f t="shared" si="22"/>
        <v>0.01406461511766488</v>
      </c>
      <c r="M52" s="119">
        <f>K52/'Table 1 - 12 month average'!K40-1</f>
        <v>0.040794098555038794</v>
      </c>
    </row>
    <row r="53" spans="1:13" s="22" customFormat="1" ht="12.75">
      <c r="A53" s="130">
        <f>'Input Data'!A94</f>
        <v>38504</v>
      </c>
      <c r="B53" s="125">
        <f>SUM('Input Data'!B83:B94)</f>
        <v>6865611378</v>
      </c>
      <c r="C53" s="119">
        <f t="shared" si="19"/>
        <v>0.006880682023473028</v>
      </c>
      <c r="D53" s="119">
        <f>B53/'Table 1 - 12 month average'!B41-1</f>
        <v>0.08606126052373542</v>
      </c>
      <c r="E53" s="127">
        <f>SUM('Input Data'!C83:C94)</f>
        <v>726266</v>
      </c>
      <c r="F53" s="119">
        <f t="shared" si="20"/>
        <v>0.0018194433524105769</v>
      </c>
      <c r="G53" s="119">
        <f>E53/'Table 1 - 12 month average'!E41-1</f>
        <v>0.021817521832294684</v>
      </c>
      <c r="H53" s="125">
        <f t="shared" si="18"/>
        <v>9453.301377181364</v>
      </c>
      <c r="I53" s="119">
        <f t="shared" si="21"/>
        <v>0.0050520467581725015</v>
      </c>
      <c r="J53" s="119">
        <f>H53/'Table 1 - 12 month average'!H41-1</f>
        <v>0.06287202687250915</v>
      </c>
      <c r="K53" s="125">
        <f>SUM('Input Data'!D83:D94)</f>
        <v>2775146636</v>
      </c>
      <c r="L53" s="119">
        <f t="shared" si="22"/>
        <v>0.013503684325460563</v>
      </c>
      <c r="M53" s="119">
        <f>K53/'Table 1 - 12 month average'!K41-1</f>
        <v>0.13117723013906435</v>
      </c>
    </row>
    <row r="54" spans="1:13" s="22" customFormat="1" ht="12.75">
      <c r="A54" s="130">
        <f>'Input Data'!A95</f>
        <v>38534</v>
      </c>
      <c r="B54" s="125">
        <f>SUM('Input Data'!B84:B95)</f>
        <v>6920666176</v>
      </c>
      <c r="C54" s="119">
        <f t="shared" si="19"/>
        <v>0.00801892139954452</v>
      </c>
      <c r="D54" s="119">
        <f>B54/'Table 1 - 12 month average'!B42-1</f>
        <v>0.0897934032880019</v>
      </c>
      <c r="E54" s="127">
        <f>SUM('Input Data'!C84:C95)</f>
        <v>727956</v>
      </c>
      <c r="F54" s="119">
        <f t="shared" si="20"/>
        <v>0.0023269711097586576</v>
      </c>
      <c r="G54" s="119">
        <f>E54/'Table 1 - 12 month average'!E42-1</f>
        <v>0.02556892225633156</v>
      </c>
      <c r="H54" s="125">
        <f t="shared" si="18"/>
        <v>9506.98418036255</v>
      </c>
      <c r="I54" s="119">
        <f t="shared" si="21"/>
        <v>0.005678736035092058</v>
      </c>
      <c r="J54" s="119">
        <f>H54/'Table 1 - 12 month average'!H42-1</f>
        <v>0.06262327147196656</v>
      </c>
      <c r="K54" s="125">
        <f>SUM('Input Data'!D84:D95)</f>
        <v>2798457371</v>
      </c>
      <c r="L54" s="119">
        <f t="shared" si="22"/>
        <v>0.008399821003188146</v>
      </c>
      <c r="M54" s="119">
        <f>K54/'Table 1 - 12 month average'!K42-1</f>
        <v>0.1359977285544829</v>
      </c>
    </row>
    <row r="55" spans="1:13" s="22" customFormat="1" ht="12.75">
      <c r="A55" s="130">
        <f>'Input Data'!A96</f>
        <v>38565</v>
      </c>
      <c r="B55" s="125">
        <f>SUM('Input Data'!B85:B96)</f>
        <v>6976060122</v>
      </c>
      <c r="C55" s="119">
        <f t="shared" si="19"/>
        <v>0.008004134947600772</v>
      </c>
      <c r="D55" s="119">
        <f aca="true" t="shared" si="23" ref="D55:D79">B55/B43-1</f>
        <v>0.09076053812637674</v>
      </c>
      <c r="E55" s="127">
        <f>SUM('Input Data'!C85:C96)</f>
        <v>730676</v>
      </c>
      <c r="F55" s="119">
        <f t="shared" si="20"/>
        <v>0.003736489568050727</v>
      </c>
      <c r="G55" s="119">
        <f aca="true" t="shared" si="24" ref="G55:G79">E55/E43-1</f>
        <v>0.027393369460372297</v>
      </c>
      <c r="H55" s="125">
        <f t="shared" si="18"/>
        <v>9547.405583322841</v>
      </c>
      <c r="I55" s="119">
        <f t="shared" si="21"/>
        <v>0.004251758727419119</v>
      </c>
      <c r="J55" s="119">
        <f aca="true" t="shared" si="25" ref="J55:J79">H55/H43-1</f>
        <v>0.061677611078303496</v>
      </c>
      <c r="K55" s="125">
        <f>SUM('Input Data'!D85:D96)</f>
        <v>2840563944</v>
      </c>
      <c r="L55" s="119">
        <f t="shared" si="22"/>
        <v>0.015046351406436953</v>
      </c>
      <c r="M55" s="119">
        <f aca="true" t="shared" si="26" ref="M55:M79">K55/K43-1</f>
        <v>0.14105585462219827</v>
      </c>
    </row>
    <row r="56" spans="1:13" s="22" customFormat="1" ht="12.75">
      <c r="A56" s="130">
        <f>'Input Data'!A97</f>
        <v>38596</v>
      </c>
      <c r="B56" s="125">
        <f>SUM('Input Data'!B86:B97)</f>
        <v>7014647153</v>
      </c>
      <c r="C56" s="119">
        <f t="shared" si="19"/>
        <v>0.005531350121010359</v>
      </c>
      <c r="D56" s="119">
        <f t="shared" si="23"/>
        <v>0.08976493339444169</v>
      </c>
      <c r="E56" s="127">
        <f>SUM('Input Data'!C86:C97)</f>
        <v>730697</v>
      </c>
      <c r="F56" s="119">
        <f t="shared" si="20"/>
        <v>2.874050878909351E-05</v>
      </c>
      <c r="G56" s="119">
        <f t="shared" si="24"/>
        <v>0.025391417100405045</v>
      </c>
      <c r="H56" s="125">
        <f t="shared" si="18"/>
        <v>9599.939719199614</v>
      </c>
      <c r="I56" s="119">
        <f t="shared" si="21"/>
        <v>0.0055024514689663295</v>
      </c>
      <c r="J56" s="119">
        <f t="shared" si="25"/>
        <v>0.06277945691809239</v>
      </c>
      <c r="K56" s="125">
        <f>SUM('Input Data'!D86:D97)</f>
        <v>2872815601</v>
      </c>
      <c r="L56" s="119">
        <f t="shared" si="22"/>
        <v>0.01135396267636346</v>
      </c>
      <c r="M56" s="119">
        <f t="shared" si="26"/>
        <v>0.14180284574276691</v>
      </c>
    </row>
    <row r="57" spans="1:13" s="22" customFormat="1" ht="12.75">
      <c r="A57" s="130">
        <f>'Input Data'!A98</f>
        <v>38626</v>
      </c>
      <c r="B57" s="125">
        <f>SUM('Input Data'!B87:B98)</f>
        <v>7034641974</v>
      </c>
      <c r="C57" s="119">
        <f t="shared" si="19"/>
        <v>0.002850438598532845</v>
      </c>
      <c r="D57" s="119">
        <f t="shared" si="23"/>
        <v>0.08594961474459928</v>
      </c>
      <c r="E57" s="127">
        <f>SUM('Input Data'!C87:C98)</f>
        <v>732273</v>
      </c>
      <c r="F57" s="119">
        <f t="shared" si="20"/>
        <v>0.0021568447660247347</v>
      </c>
      <c r="G57" s="119">
        <f t="shared" si="24"/>
        <v>0.028684252669789023</v>
      </c>
      <c r="H57" s="125">
        <f t="shared" si="18"/>
        <v>9606.583847827245</v>
      </c>
      <c r="I57" s="119">
        <f t="shared" si="21"/>
        <v>0.0006921010779206149</v>
      </c>
      <c r="J57" s="119">
        <f t="shared" si="25"/>
        <v>0.055668551284018264</v>
      </c>
      <c r="K57" s="125">
        <f>SUM('Input Data'!D87:D98)</f>
        <v>2903351771</v>
      </c>
      <c r="L57" s="119">
        <f t="shared" si="22"/>
        <v>0.01062935260772413</v>
      </c>
      <c r="M57" s="119">
        <f t="shared" si="26"/>
        <v>0.14942634161007473</v>
      </c>
    </row>
    <row r="58" spans="1:13" s="22" customFormat="1" ht="12.75">
      <c r="A58" s="130">
        <f>'Input Data'!A99</f>
        <v>38657</v>
      </c>
      <c r="B58" s="125">
        <f>SUM('Input Data'!B88:B99)</f>
        <v>7060918585</v>
      </c>
      <c r="C58" s="119">
        <f t="shared" si="19"/>
        <v>0.0037353160398381213</v>
      </c>
      <c r="D58" s="119">
        <f t="shared" si="23"/>
        <v>0.0775570712921525</v>
      </c>
      <c r="E58" s="127">
        <f>SUM('Input Data'!C88:C99)</f>
        <v>733339</v>
      </c>
      <c r="F58" s="119">
        <f t="shared" si="20"/>
        <v>0.001455741233119312</v>
      </c>
      <c r="G58" s="119">
        <f t="shared" si="24"/>
        <v>0.025976115460594418</v>
      </c>
      <c r="H58" s="125">
        <f t="shared" si="18"/>
        <v>9628.450941515452</v>
      </c>
      <c r="I58" s="119">
        <f t="shared" si="21"/>
        <v>0.0022762611594913107</v>
      </c>
      <c r="J58" s="119">
        <f t="shared" si="25"/>
        <v>0.05027500645899696</v>
      </c>
      <c r="K58" s="125">
        <f>SUM('Input Data'!D88:D99)</f>
        <v>2931728582</v>
      </c>
      <c r="L58" s="119">
        <f t="shared" si="22"/>
        <v>0.009773810835958852</v>
      </c>
      <c r="M58" s="119">
        <f t="shared" si="26"/>
        <v>0.14356917351968335</v>
      </c>
    </row>
    <row r="59" spans="1:13" s="22" customFormat="1" ht="12.75">
      <c r="A59" s="130">
        <f>'Input Data'!A100</f>
        <v>38687</v>
      </c>
      <c r="B59" s="125">
        <f>SUM('Input Data'!B89:B100)</f>
        <v>7108211466</v>
      </c>
      <c r="C59" s="119">
        <f t="shared" si="19"/>
        <v>0.006697836893413189</v>
      </c>
      <c r="D59" s="119">
        <f t="shared" si="23"/>
        <v>0.08097757294982122</v>
      </c>
      <c r="E59" s="127">
        <f>SUM('Input Data'!C89:C100)</f>
        <v>733813</v>
      </c>
      <c r="F59" s="119">
        <f t="shared" si="20"/>
        <v>0.0006463586417742029</v>
      </c>
      <c r="G59" s="119">
        <f t="shared" si="24"/>
        <v>0.02820724075989034</v>
      </c>
      <c r="H59" s="125">
        <f t="shared" si="18"/>
        <v>9686.679666345513</v>
      </c>
      <c r="I59" s="119">
        <f t="shared" si="21"/>
        <v>0.006047569352926052</v>
      </c>
      <c r="J59" s="119">
        <f t="shared" si="25"/>
        <v>0.05132266151999798</v>
      </c>
      <c r="K59" s="125">
        <f>SUM('Input Data'!D89:D100)</f>
        <v>2953186534</v>
      </c>
      <c r="L59" s="119">
        <f t="shared" si="22"/>
        <v>0.007319215063681606</v>
      </c>
      <c r="M59" s="119">
        <f t="shared" si="26"/>
        <v>0.14057248955917023</v>
      </c>
    </row>
    <row r="60" spans="1:13" s="22" customFormat="1" ht="12.75">
      <c r="A60" s="130">
        <f>'Input Data'!A101</f>
        <v>38718</v>
      </c>
      <c r="B60" s="125">
        <f>SUM('Input Data'!B90:B101)</f>
        <v>7146738937</v>
      </c>
      <c r="C60" s="119">
        <f t="shared" si="19"/>
        <v>0.005420135737981946</v>
      </c>
      <c r="D60" s="119">
        <f t="shared" si="23"/>
        <v>0.07727151355049311</v>
      </c>
      <c r="E60" s="127">
        <f>SUM('Input Data'!C90:C101)</f>
        <v>734519</v>
      </c>
      <c r="F60" s="119">
        <f t="shared" si="20"/>
        <v>0.0009620979731892465</v>
      </c>
      <c r="G60" s="119">
        <f t="shared" si="24"/>
        <v>0.023485920988094655</v>
      </c>
      <c r="H60" s="125">
        <f t="shared" si="18"/>
        <v>9729.82174320882</v>
      </c>
      <c r="I60" s="119">
        <f t="shared" si="21"/>
        <v>0.004453752818233125</v>
      </c>
      <c r="J60" s="119">
        <f t="shared" si="25"/>
        <v>0.05255137511854824</v>
      </c>
      <c r="K60" s="125">
        <f>SUM('Input Data'!D90:D101)</f>
        <v>2989156998</v>
      </c>
      <c r="L60" s="119">
        <f t="shared" si="22"/>
        <v>0.01218022078384573</v>
      </c>
      <c r="M60" s="119">
        <f t="shared" si="26"/>
        <v>0.13834474572029998</v>
      </c>
    </row>
    <row r="61" spans="1:13" s="188" customFormat="1" ht="12.75">
      <c r="A61" s="100">
        <f>'Input Data'!A102</f>
        <v>38749</v>
      </c>
      <c r="B61" s="101">
        <f>SUM('Input Data'!B91:B102)</f>
        <v>7181283783</v>
      </c>
      <c r="C61" s="102">
        <f t="shared" si="19"/>
        <v>0.004833651586341636</v>
      </c>
      <c r="D61" s="102">
        <f t="shared" si="23"/>
        <v>0.07568831093204453</v>
      </c>
      <c r="E61" s="103">
        <f>SUM('Input Data'!C91:C102)</f>
        <v>734526</v>
      </c>
      <c r="F61" s="102">
        <f t="shared" si="20"/>
        <v>9.530046193528818E-06</v>
      </c>
      <c r="G61" s="102">
        <f t="shared" si="24"/>
        <v>0.02218529775224609</v>
      </c>
      <c r="H61" s="101">
        <f t="shared" si="18"/>
        <v>9776.759138546491</v>
      </c>
      <c r="I61" s="102">
        <f t="shared" si="21"/>
        <v>0.004824075566485231</v>
      </c>
      <c r="J61" s="102">
        <f t="shared" si="25"/>
        <v>0.052341794875596426</v>
      </c>
      <c r="K61" s="101">
        <f>SUM('Input Data'!D91:D102)</f>
        <v>3025590100</v>
      </c>
      <c r="L61" s="102">
        <f t="shared" si="22"/>
        <v>0.01218842035543033</v>
      </c>
      <c r="M61" s="102">
        <f t="shared" si="26"/>
        <v>0.14170037609124342</v>
      </c>
    </row>
    <row r="62" spans="1:13" s="22" customFormat="1" ht="12.75">
      <c r="A62" s="130">
        <f>'Input Data'!A103</f>
        <v>38777</v>
      </c>
      <c r="B62" s="125">
        <f>SUM('Input Data'!B92:B103)</f>
        <v>7269737623</v>
      </c>
      <c r="C62" s="119">
        <f t="shared" si="19"/>
        <v>0.012317273996244715</v>
      </c>
      <c r="D62" s="119">
        <f t="shared" si="23"/>
        <v>0.0815236315263228</v>
      </c>
      <c r="E62" s="127">
        <f>SUM('Input Data'!C92:C103)</f>
        <v>736276</v>
      </c>
      <c r="F62" s="119">
        <f t="shared" si="20"/>
        <v>0.0023824888431451807</v>
      </c>
      <c r="G62" s="119">
        <f t="shared" si="24"/>
        <v>0.02183633986637834</v>
      </c>
      <c r="H62" s="125">
        <f t="shared" si="18"/>
        <v>9873.658278960607</v>
      </c>
      <c r="I62" s="119">
        <f t="shared" si="21"/>
        <v>0.009911171896633375</v>
      </c>
      <c r="J62" s="119">
        <f t="shared" si="25"/>
        <v>0.0584117919193885</v>
      </c>
      <c r="K62" s="125">
        <f>SUM('Input Data'!D92:D103)</f>
        <v>3071361827</v>
      </c>
      <c r="L62" s="119">
        <f t="shared" si="22"/>
        <v>0.015128198297581719</v>
      </c>
      <c r="M62" s="119">
        <f t="shared" si="26"/>
        <v>0.14895836389862804</v>
      </c>
    </row>
    <row r="63" spans="1:13" s="22" customFormat="1" ht="12.75">
      <c r="A63" s="130">
        <f>'Input Data'!A104</f>
        <v>38808</v>
      </c>
      <c r="B63" s="125">
        <f>SUM('Input Data'!B93:B104)</f>
        <v>7325061330</v>
      </c>
      <c r="C63" s="119">
        <f t="shared" si="19"/>
        <v>0.007610138063988359</v>
      </c>
      <c r="D63" s="119">
        <f t="shared" si="23"/>
        <v>0.08430000777162006</v>
      </c>
      <c r="E63" s="127">
        <f>SUM('Input Data'!C93:C104)</f>
        <v>735963</v>
      </c>
      <c r="F63" s="119">
        <f t="shared" si="20"/>
        <v>-0.00042511232200970195</v>
      </c>
      <c r="G63" s="119">
        <f t="shared" si="24"/>
        <v>0.01947488862785085</v>
      </c>
      <c r="H63" s="125">
        <f t="shared" si="18"/>
        <v>9953.029337072652</v>
      </c>
      <c r="I63" s="119">
        <f t="shared" si="21"/>
        <v>0.008038667722699566</v>
      </c>
      <c r="J63" s="119">
        <f t="shared" si="25"/>
        <v>0.06358677380569899</v>
      </c>
      <c r="K63" s="125">
        <f>SUM('Input Data'!D93:D104)</f>
        <v>3082563736</v>
      </c>
      <c r="L63" s="119">
        <f t="shared" si="22"/>
        <v>0.0036472124194306677</v>
      </c>
      <c r="M63" s="119">
        <f t="shared" si="26"/>
        <v>0.14160822647780913</v>
      </c>
    </row>
    <row r="64" spans="1:13" s="22" customFormat="1" ht="12.75">
      <c r="A64" s="130">
        <f>'Input Data'!A105</f>
        <v>38838</v>
      </c>
      <c r="B64" s="125">
        <f>SUM('Input Data'!B94:B105)</f>
        <v>7376634537</v>
      </c>
      <c r="C64" s="119">
        <f t="shared" si="19"/>
        <v>0.007040651904002493</v>
      </c>
      <c r="D64" s="119">
        <f t="shared" si="23"/>
        <v>0.08182511428663419</v>
      </c>
      <c r="E64" s="127">
        <f>SUM('Input Data'!C94:C105)</f>
        <v>737896</v>
      </c>
      <c r="F64" s="119">
        <f t="shared" si="20"/>
        <v>0.0026264907339090815</v>
      </c>
      <c r="G64" s="119">
        <f t="shared" si="24"/>
        <v>0.017861995428631428</v>
      </c>
      <c r="H64" s="125">
        <f t="shared" si="18"/>
        <v>9996.848522013943</v>
      </c>
      <c r="I64" s="119">
        <f t="shared" si="21"/>
        <v>0.004402597787798612</v>
      </c>
      <c r="J64" s="119">
        <f t="shared" si="25"/>
        <v>0.0628406592890498</v>
      </c>
      <c r="K64" s="125">
        <f>SUM('Input Data'!D94:D105)</f>
        <v>3119793457</v>
      </c>
      <c r="L64" s="119">
        <f t="shared" si="22"/>
        <v>0.012077518646316898</v>
      </c>
      <c r="M64" s="119">
        <f t="shared" si="26"/>
        <v>0.1393712036641963</v>
      </c>
    </row>
    <row r="65" spans="1:13" s="22" customFormat="1" ht="12.75">
      <c r="A65" s="130">
        <f>'Input Data'!A106</f>
        <v>38869</v>
      </c>
      <c r="B65" s="125">
        <f>SUM('Input Data'!B95:B106)</f>
        <v>7411252685</v>
      </c>
      <c r="C65" s="119">
        <f t="shared" si="19"/>
        <v>0.0046929460618336805</v>
      </c>
      <c r="D65" s="119">
        <f t="shared" si="23"/>
        <v>0.07947454013322686</v>
      </c>
      <c r="E65" s="127">
        <f>SUM('Input Data'!C95:C106)</f>
        <v>738585</v>
      </c>
      <c r="F65" s="119">
        <f t="shared" si="20"/>
        <v>0.0009337359194250272</v>
      </c>
      <c r="G65" s="119">
        <f t="shared" si="24"/>
        <v>0.016962104793560417</v>
      </c>
      <c r="H65" s="125">
        <f t="shared" si="18"/>
        <v>10034.393719070926</v>
      </c>
      <c r="I65" s="119">
        <f t="shared" si="21"/>
        <v>0.0037557033073278845</v>
      </c>
      <c r="J65" s="119">
        <f t="shared" si="25"/>
        <v>0.06146977851486035</v>
      </c>
      <c r="K65" s="125">
        <f>SUM('Input Data'!D95:D106)</f>
        <v>3145749458</v>
      </c>
      <c r="L65" s="119">
        <f t="shared" si="22"/>
        <v>0.008319781856635844</v>
      </c>
      <c r="M65" s="119">
        <f t="shared" si="26"/>
        <v>0.1335435098068094</v>
      </c>
    </row>
    <row r="66" spans="1:13" s="22" customFormat="1" ht="12.75">
      <c r="A66" s="130">
        <f>'Input Data'!A107</f>
        <v>38899</v>
      </c>
      <c r="B66" s="125">
        <f>SUM('Input Data'!B96:B107)</f>
        <v>7461777297</v>
      </c>
      <c r="C66" s="119">
        <f t="shared" si="19"/>
        <v>0.006817283682994502</v>
      </c>
      <c r="D66" s="119">
        <f t="shared" si="23"/>
        <v>0.07818772170755839</v>
      </c>
      <c r="E66" s="127">
        <f>SUM('Input Data'!C96:C107)</f>
        <v>740266</v>
      </c>
      <c r="F66" s="119">
        <f t="shared" si="20"/>
        <v>0.0022759736523216834</v>
      </c>
      <c r="G66" s="119">
        <f t="shared" si="24"/>
        <v>0.016910362714229965</v>
      </c>
      <c r="H66" s="125">
        <f t="shared" si="18"/>
        <v>10079.859532924651</v>
      </c>
      <c r="I66" s="119">
        <f t="shared" si="21"/>
        <v>0.004530997599517583</v>
      </c>
      <c r="J66" s="119">
        <f t="shared" si="25"/>
        <v>0.060258368131654416</v>
      </c>
      <c r="K66" s="125">
        <f>SUM('Input Data'!D96:D107)</f>
        <v>3166020681</v>
      </c>
      <c r="L66" s="119">
        <f t="shared" si="22"/>
        <v>0.006444004289168026</v>
      </c>
      <c r="M66" s="119">
        <f t="shared" si="26"/>
        <v>0.1313449737734096</v>
      </c>
    </row>
    <row r="67" spans="1:13" s="22" customFormat="1" ht="12.75">
      <c r="A67" s="130">
        <f>'Input Data'!A108</f>
        <v>38930</v>
      </c>
      <c r="B67" s="125">
        <f>SUM('Input Data'!B97:B108)</f>
        <v>7517970288</v>
      </c>
      <c r="C67" s="119">
        <f t="shared" si="19"/>
        <v>0.007530778360618218</v>
      </c>
      <c r="D67" s="119">
        <f t="shared" si="23"/>
        <v>0.07768140705826321</v>
      </c>
      <c r="E67" s="127">
        <f>SUM('Input Data'!C97:C108)</f>
        <v>741783</v>
      </c>
      <c r="F67" s="119">
        <f t="shared" si="20"/>
        <v>0.002049263372895682</v>
      </c>
      <c r="G67" s="119">
        <f t="shared" si="24"/>
        <v>0.01520099195813196</v>
      </c>
      <c r="H67" s="125">
        <f t="shared" si="18"/>
        <v>10134.999437840987</v>
      </c>
      <c r="I67" s="119">
        <f t="shared" si="21"/>
        <v>0.005470304892268407</v>
      </c>
      <c r="J67" s="119">
        <f t="shared" si="25"/>
        <v>0.06154487199585801</v>
      </c>
      <c r="K67" s="125">
        <f>SUM('Input Data'!D97:D108)</f>
        <v>3187925691</v>
      </c>
      <c r="L67" s="119">
        <f t="shared" si="22"/>
        <v>0.006918782979358662</v>
      </c>
      <c r="M67" s="119">
        <f t="shared" si="26"/>
        <v>0.12228619170278399</v>
      </c>
    </row>
    <row r="68" spans="1:13" s="22" customFormat="1" ht="12.75">
      <c r="A68" s="130">
        <f>'Input Data'!A109</f>
        <v>38961</v>
      </c>
      <c r="B68" s="125">
        <f>SUM('Input Data'!B98:B109)</f>
        <v>7570191611</v>
      </c>
      <c r="C68" s="119">
        <f t="shared" si="19"/>
        <v>0.006946199705438305</v>
      </c>
      <c r="D68" s="119">
        <f t="shared" si="23"/>
        <v>0.07919777657845661</v>
      </c>
      <c r="E68" s="127">
        <f>SUM('Input Data'!C98:C109)</f>
        <v>743357</v>
      </c>
      <c r="F68" s="119">
        <f t="shared" si="20"/>
        <v>0.002121914360399213</v>
      </c>
      <c r="G68" s="119">
        <f t="shared" si="24"/>
        <v>0.017325923057026404</v>
      </c>
      <c r="H68" s="125">
        <f t="shared" si="18"/>
        <v>10183.790037626604</v>
      </c>
      <c r="I68" s="119">
        <f t="shared" si="21"/>
        <v>0.004814070300137141</v>
      </c>
      <c r="J68" s="119">
        <f t="shared" si="25"/>
        <v>0.060818123395015355</v>
      </c>
      <c r="K68" s="125">
        <f>SUM('Input Data'!D98:D109)</f>
        <v>3200165975</v>
      </c>
      <c r="L68" s="119">
        <f t="shared" si="22"/>
        <v>0.003839576322169691</v>
      </c>
      <c r="M68" s="119">
        <f t="shared" si="26"/>
        <v>0.11394757598992866</v>
      </c>
    </row>
    <row r="69" spans="1:13" s="22" customFormat="1" ht="12.75">
      <c r="A69" s="130">
        <f>'Input Data'!A110</f>
        <v>38991</v>
      </c>
      <c r="B69" s="125">
        <f>SUM('Input Data'!B99:B110)</f>
        <v>7649269033</v>
      </c>
      <c r="C69" s="119">
        <f t="shared" si="19"/>
        <v>0.010445894379356835</v>
      </c>
      <c r="D69" s="119">
        <f t="shared" si="23"/>
        <v>0.08737147693822345</v>
      </c>
      <c r="E69" s="127">
        <f>SUM('Input Data'!C99:C110)</f>
        <v>745827</v>
      </c>
      <c r="F69" s="119">
        <f t="shared" si="20"/>
        <v>0.003322764163114167</v>
      </c>
      <c r="G69" s="119">
        <f t="shared" si="24"/>
        <v>0.018509490313038945</v>
      </c>
      <c r="H69" s="125">
        <f t="shared" si="18"/>
        <v>10256.09026355978</v>
      </c>
      <c r="I69" s="119">
        <f t="shared" si="21"/>
        <v>0.0070995401187616825</v>
      </c>
      <c r="J69" s="119">
        <f t="shared" si="25"/>
        <v>0.06761054980844583</v>
      </c>
      <c r="K69" s="125">
        <f>SUM('Input Data'!D99:D110)</f>
        <v>3231551750</v>
      </c>
      <c r="L69" s="119">
        <f t="shared" si="22"/>
        <v>0.00980754599767275</v>
      </c>
      <c r="M69" s="119">
        <f t="shared" si="26"/>
        <v>0.11304175480154033</v>
      </c>
    </row>
    <row r="70" spans="1:13" s="22" customFormat="1" ht="12.75">
      <c r="A70" s="130">
        <f>'Input Data'!A111</f>
        <v>39022</v>
      </c>
      <c r="B70" s="125">
        <f>SUM('Input Data'!B100:B111)</f>
        <v>7707450579</v>
      </c>
      <c r="C70" s="119">
        <f t="shared" si="19"/>
        <v>0.007606157627479959</v>
      </c>
      <c r="D70" s="119">
        <f t="shared" si="23"/>
        <v>0.09156485607601716</v>
      </c>
      <c r="E70" s="127">
        <f>SUM('Input Data'!C100:C111)</f>
        <v>747036</v>
      </c>
      <c r="F70" s="119">
        <f t="shared" si="20"/>
        <v>0.0016210193516728033</v>
      </c>
      <c r="G70" s="119">
        <f t="shared" si="24"/>
        <v>0.01867758294595001</v>
      </c>
      <c r="H70" s="125">
        <f t="shared" si="18"/>
        <v>10317.375038150773</v>
      </c>
      <c r="I70" s="119">
        <f t="shared" si="21"/>
        <v>0.005975451952557442</v>
      </c>
      <c r="J70" s="119">
        <f t="shared" si="25"/>
        <v>0.0715508757140626</v>
      </c>
      <c r="K70" s="125">
        <f>SUM('Input Data'!D100:D111)</f>
        <v>3253829943</v>
      </c>
      <c r="L70" s="119">
        <f t="shared" si="22"/>
        <v>0.006893961391768011</v>
      </c>
      <c r="M70" s="119">
        <f t="shared" si="26"/>
        <v>0.10986738778535399</v>
      </c>
    </row>
    <row r="71" spans="1:13" s="22" customFormat="1" ht="12.75">
      <c r="A71" s="130">
        <f>'Input Data'!A112</f>
        <v>39052</v>
      </c>
      <c r="B71" s="125">
        <f>SUM('Input Data'!B101:B112)</f>
        <v>7745461717</v>
      </c>
      <c r="C71" s="119">
        <f t="shared" si="19"/>
        <v>0.004931739439700822</v>
      </c>
      <c r="D71" s="119">
        <f t="shared" si="23"/>
        <v>0.08964987241137878</v>
      </c>
      <c r="E71" s="127">
        <f>SUM('Input Data'!C101:C112)</f>
        <v>748583</v>
      </c>
      <c r="F71" s="119">
        <f t="shared" si="20"/>
        <v>0.0020708506685085393</v>
      </c>
      <c r="G71" s="119">
        <f t="shared" si="24"/>
        <v>0.020127743716723545</v>
      </c>
      <c r="H71" s="125">
        <f t="shared" si="18"/>
        <v>10346.830901850562</v>
      </c>
      <c r="I71" s="119">
        <f t="shared" si="21"/>
        <v>0.002854976541113441</v>
      </c>
      <c r="J71" s="119">
        <f t="shared" si="25"/>
        <v>0.06815041461509419</v>
      </c>
      <c r="K71" s="125">
        <f>SUM('Input Data'!D101:D112)</f>
        <v>3275554201</v>
      </c>
      <c r="L71" s="119">
        <f t="shared" si="22"/>
        <v>0.006676519172962747</v>
      </c>
      <c r="M71" s="119">
        <f t="shared" si="26"/>
        <v>0.10915926348999117</v>
      </c>
    </row>
    <row r="72" spans="1:13" s="22" customFormat="1" ht="12.75">
      <c r="A72" s="130">
        <f>'Input Data'!A113</f>
        <v>39083</v>
      </c>
      <c r="B72" s="125">
        <f>SUM('Input Data'!B102:B113)</f>
        <v>7831516740</v>
      </c>
      <c r="C72" s="119">
        <f t="shared" si="19"/>
        <v>0.011110380006284615</v>
      </c>
      <c r="D72" s="119">
        <f t="shared" si="23"/>
        <v>0.09581682065575081</v>
      </c>
      <c r="E72" s="127">
        <f>SUM('Input Data'!C102:C113)</f>
        <v>750871</v>
      </c>
      <c r="F72" s="119">
        <f t="shared" si="20"/>
        <v>0.003056441303102009</v>
      </c>
      <c r="G72" s="119">
        <f t="shared" si="24"/>
        <v>0.02226218790800516</v>
      </c>
      <c r="H72" s="125">
        <f t="shared" si="18"/>
        <v>10429.90971818062</v>
      </c>
      <c r="I72" s="119">
        <f t="shared" si="21"/>
        <v>0.008029397321569931</v>
      </c>
      <c r="J72" s="119">
        <f t="shared" si="25"/>
        <v>0.07195280586311292</v>
      </c>
      <c r="K72" s="125">
        <f>SUM('Input Data'!D102:D113)</f>
        <v>3309277894</v>
      </c>
      <c r="L72" s="119">
        <f t="shared" si="22"/>
        <v>0.010295568606284888</v>
      </c>
      <c r="M72" s="119">
        <f t="shared" si="26"/>
        <v>0.10709403895954206</v>
      </c>
    </row>
    <row r="73" spans="1:13" s="188" customFormat="1" ht="12.75">
      <c r="A73" s="100">
        <f>'Input Data'!A114</f>
        <v>39114</v>
      </c>
      <c r="B73" s="101">
        <f>SUM('Input Data'!B103:B114)</f>
        <v>7889131522</v>
      </c>
      <c r="C73" s="102">
        <f t="shared" si="19"/>
        <v>0.007356784632244873</v>
      </c>
      <c r="D73" s="102">
        <f t="shared" si="23"/>
        <v>0.0985684120540764</v>
      </c>
      <c r="E73" s="103">
        <f>SUM('Input Data'!C103:C114)</f>
        <v>751112</v>
      </c>
      <c r="F73" s="102">
        <f t="shared" si="20"/>
        <v>0.00032096059110009456</v>
      </c>
      <c r="G73" s="102">
        <f t="shared" si="24"/>
        <v>0.022580548544231194</v>
      </c>
      <c r="H73" s="101">
        <f t="shared" si="18"/>
        <v>10503.26918222582</v>
      </c>
      <c r="I73" s="102">
        <f t="shared" si="21"/>
        <v>0.007033566543469316</v>
      </c>
      <c r="J73" s="102">
        <f t="shared" si="25"/>
        <v>0.07430990509062907</v>
      </c>
      <c r="K73" s="101">
        <f>SUM('Input Data'!D103:D114)</f>
        <v>3318882558</v>
      </c>
      <c r="L73" s="102">
        <f t="shared" si="22"/>
        <v>0.0029023443505347135</v>
      </c>
      <c r="M73" s="102">
        <f t="shared" si="26"/>
        <v>0.09693727448407508</v>
      </c>
    </row>
    <row r="74" spans="1:13" s="22" customFormat="1" ht="12.75">
      <c r="A74" s="130">
        <f>'Input Data'!A115</f>
        <v>39142</v>
      </c>
      <c r="B74" s="125">
        <f>SUM('Input Data'!B104:B115)</f>
        <v>7924929590</v>
      </c>
      <c r="C74" s="119">
        <f t="shared" si="19"/>
        <v>0.004537643706429728</v>
      </c>
      <c r="D74" s="119">
        <f t="shared" si="23"/>
        <v>0.09012594415059816</v>
      </c>
      <c r="E74" s="127">
        <f>SUM('Input Data'!C104:C115)</f>
        <v>750967</v>
      </c>
      <c r="F74" s="119">
        <f t="shared" si="20"/>
        <v>-0.0001930471088199548</v>
      </c>
      <c r="G74" s="119">
        <f t="shared" si="24"/>
        <v>0.019953115407808975</v>
      </c>
      <c r="H74" s="125">
        <f t="shared" si="18"/>
        <v>10552.966495198856</v>
      </c>
      <c r="I74" s="119">
        <f t="shared" si="21"/>
        <v>0.004731604237767861</v>
      </c>
      <c r="J74" s="119">
        <f t="shared" si="25"/>
        <v>0.06880005333846317</v>
      </c>
      <c r="K74" s="125">
        <f>SUM('Input Data'!D104:D115)</f>
        <v>3329036704</v>
      </c>
      <c r="L74" s="119">
        <f t="shared" si="22"/>
        <v>0.003059507476552259</v>
      </c>
      <c r="M74" s="119">
        <f t="shared" si="26"/>
        <v>0.08389596912184327</v>
      </c>
    </row>
    <row r="75" spans="1:13" s="22" customFormat="1" ht="12.75">
      <c r="A75" s="130">
        <f>'Input Data'!A116</f>
        <v>39173</v>
      </c>
      <c r="B75" s="125">
        <f>SUM('Input Data'!B105:B116)</f>
        <v>7970007584</v>
      </c>
      <c r="C75" s="119">
        <f t="shared" si="19"/>
        <v>0.0056881254890746025</v>
      </c>
      <c r="D75" s="119">
        <f t="shared" si="23"/>
        <v>0.0880465329837723</v>
      </c>
      <c r="E75" s="127">
        <f>SUM('Input Data'!C105:C116)</f>
        <v>752963</v>
      </c>
      <c r="F75" s="119">
        <f t="shared" si="20"/>
        <v>0.002657906406007271</v>
      </c>
      <c r="G75" s="119">
        <f t="shared" si="24"/>
        <v>0.02309898731322102</v>
      </c>
      <c r="H75" s="125">
        <f t="shared" si="18"/>
        <v>10584.859526962147</v>
      </c>
      <c r="I75" s="119">
        <f t="shared" si="21"/>
        <v>0.003022186394489257</v>
      </c>
      <c r="J75" s="119">
        <f t="shared" si="25"/>
        <v>0.06348119436723443</v>
      </c>
      <c r="K75" s="125">
        <f>SUM('Input Data'!D105:D116)</f>
        <v>3369247588</v>
      </c>
      <c r="L75" s="119">
        <f t="shared" si="22"/>
        <v>0.012078834682623052</v>
      </c>
      <c r="M75" s="119">
        <f t="shared" si="26"/>
        <v>0.0930017597533952</v>
      </c>
    </row>
    <row r="76" spans="1:13" s="22" customFormat="1" ht="12.75">
      <c r="A76" s="130">
        <f>'Input Data'!A117</f>
        <v>39203</v>
      </c>
      <c r="B76" s="125">
        <f>SUM('Input Data'!B106:B117)</f>
        <v>8005485964</v>
      </c>
      <c r="C76" s="119">
        <f t="shared" si="19"/>
        <v>0.004451486353817646</v>
      </c>
      <c r="D76" s="119">
        <f t="shared" si="23"/>
        <v>0.08524909616245502</v>
      </c>
      <c r="E76" s="127">
        <f>SUM('Input Data'!C106:C117)</f>
        <v>753408</v>
      </c>
      <c r="F76" s="119">
        <f t="shared" si="20"/>
        <v>0.0005909984952778835</v>
      </c>
      <c r="G76" s="119">
        <f t="shared" si="24"/>
        <v>0.02102193263007246</v>
      </c>
      <c r="H76" s="125">
        <f t="shared" si="18"/>
        <v>10625.698113107374</v>
      </c>
      <c r="I76" s="119">
        <f t="shared" si="21"/>
        <v>0.00385820766361622</v>
      </c>
      <c r="J76" s="119">
        <f t="shared" si="25"/>
        <v>0.06290478341335759</v>
      </c>
      <c r="K76" s="125">
        <f>SUM('Input Data'!D106:D117)</f>
        <v>3392720474</v>
      </c>
      <c r="L76" s="119">
        <f t="shared" si="22"/>
        <v>0.0069668035331098555</v>
      </c>
      <c r="M76" s="119">
        <f t="shared" si="26"/>
        <v>0.08748239931961632</v>
      </c>
    </row>
    <row r="77" spans="1:13" s="22" customFormat="1" ht="12.75">
      <c r="A77" s="130">
        <f>'Input Data'!A118</f>
        <v>39234</v>
      </c>
      <c r="B77" s="125">
        <f>SUM('Input Data'!B107:B118)</f>
        <v>8047041255</v>
      </c>
      <c r="C77" s="119">
        <f t="shared" si="19"/>
        <v>0.005190851771756266</v>
      </c>
      <c r="D77" s="119">
        <f t="shared" si="23"/>
        <v>0.0857869238876181</v>
      </c>
      <c r="E77" s="127">
        <f>SUM('Input Data'!C107:C118)</f>
        <v>752775</v>
      </c>
      <c r="F77" s="119">
        <f t="shared" si="20"/>
        <v>-0.0008401822120285285</v>
      </c>
      <c r="G77" s="119">
        <f t="shared" si="24"/>
        <v>0.019212412924714206</v>
      </c>
      <c r="H77" s="125">
        <f t="shared" si="18"/>
        <v>10689.835946996114</v>
      </c>
      <c r="I77" s="119">
        <f t="shared" si="21"/>
        <v>0.0060361054121820246</v>
      </c>
      <c r="J77" s="119">
        <f t="shared" si="25"/>
        <v>0.06531956451733434</v>
      </c>
      <c r="K77" s="125">
        <f>SUM('Input Data'!D107:D118)</f>
        <v>3409790445</v>
      </c>
      <c r="L77" s="119">
        <f t="shared" si="22"/>
        <v>0.005031352017006663</v>
      </c>
      <c r="M77" s="119">
        <f t="shared" si="26"/>
        <v>0.08393579670768547</v>
      </c>
    </row>
    <row r="78" spans="1:13" s="22" customFormat="1" ht="12.75">
      <c r="A78" s="130">
        <f>'Input Data'!A119</f>
        <v>39264</v>
      </c>
      <c r="B78" s="125">
        <f>SUM('Input Data'!B108:B119)</f>
        <v>8084615566</v>
      </c>
      <c r="C78" s="119">
        <f t="shared" si="19"/>
        <v>0.004669332467589049</v>
      </c>
      <c r="D78" s="119">
        <f t="shared" si="23"/>
        <v>0.08347049827531183</v>
      </c>
      <c r="E78" s="127">
        <f>SUM('Input Data'!C108:C119)</f>
        <v>754218</v>
      </c>
      <c r="F78" s="119">
        <f t="shared" si="20"/>
        <v>0.0019169074424629784</v>
      </c>
      <c r="G78" s="119">
        <f t="shared" si="24"/>
        <v>0.018847279221252844</v>
      </c>
      <c r="H78" s="125">
        <f t="shared" si="18"/>
        <v>10719.202625766025</v>
      </c>
      <c r="I78" s="119">
        <f t="shared" si="21"/>
        <v>0.0027471589756402626</v>
      </c>
      <c r="J78" s="119">
        <f t="shared" si="25"/>
        <v>0.06342777801149291</v>
      </c>
      <c r="K78" s="125">
        <f>SUM('Input Data'!D108:D119)</f>
        <v>3445369491</v>
      </c>
      <c r="L78" s="119">
        <f t="shared" si="22"/>
        <v>0.01043437905463418</v>
      </c>
      <c r="M78" s="119">
        <f t="shared" si="26"/>
        <v>0.08823341290107001</v>
      </c>
    </row>
    <row r="79" spans="1:13" s="22" customFormat="1" ht="12.75">
      <c r="A79" s="130">
        <f>'Input Data'!A120</f>
        <v>39295</v>
      </c>
      <c r="B79" s="125">
        <f>SUM('Input Data'!B109:B120)</f>
        <v>8118993300</v>
      </c>
      <c r="C79" s="119">
        <f t="shared" si="19"/>
        <v>0.004252241027338011</v>
      </c>
      <c r="D79" s="119">
        <f t="shared" si="23"/>
        <v>0.07994485066791746</v>
      </c>
      <c r="E79" s="127">
        <f>SUM('Input Data'!C109:C120)</f>
        <v>754363</v>
      </c>
      <c r="F79" s="119">
        <f t="shared" si="20"/>
        <v>0.0001922521074808614</v>
      </c>
      <c r="G79" s="119">
        <f t="shared" si="24"/>
        <v>0.016959137645376154</v>
      </c>
      <c r="H79" s="125">
        <f t="shared" si="18"/>
        <v>10762.714104482855</v>
      </c>
      <c r="I79" s="119">
        <f t="shared" si="21"/>
        <v>0.004059208528462754</v>
      </c>
      <c r="J79" s="119">
        <f t="shared" si="25"/>
        <v>0.06193534301523229</v>
      </c>
      <c r="K79" s="125">
        <f>SUM('Input Data'!D109:D120)</f>
        <v>3474719397</v>
      </c>
      <c r="L79" s="119">
        <f t="shared" si="22"/>
        <v>0.008518652666039905</v>
      </c>
      <c r="M79" s="119">
        <f t="shared" si="26"/>
        <v>0.08996248150001196</v>
      </c>
    </row>
    <row r="80" spans="1:13" s="22" customFormat="1" ht="12.75">
      <c r="A80" s="124">
        <f>'Input Data'!A121</f>
        <v>39326</v>
      </c>
      <c r="B80" s="125">
        <f>SUM('Input Data'!B110:B121)</f>
        <v>8133231334</v>
      </c>
      <c r="C80" s="126">
        <f>(B80/'Table 1 - 12 month average'!B79)-1</f>
        <v>0.0017536698792448568</v>
      </c>
      <c r="D80" s="126">
        <f>B80/'Table 1 - 12 month average'!B68-1</f>
        <v>0.07437588794738903</v>
      </c>
      <c r="E80" s="127">
        <f>SUM('Input Data'!C110:C121)</f>
        <v>753981</v>
      </c>
      <c r="F80" s="126">
        <f>(E80/'Table 1 - 12 month average'!E79)-1</f>
        <v>-0.0005063875084011515</v>
      </c>
      <c r="G80" s="126">
        <f>E80/'Table 1 - 12 month average'!E68-1</f>
        <v>0.014291921647337613</v>
      </c>
      <c r="H80" s="128">
        <f aca="true" t="shared" si="27" ref="H80:H111">B80/E80</f>
        <v>10787.050779794186</v>
      </c>
      <c r="I80" s="126">
        <f>(H80/'Table 1 - 12 month average'!H79)-1</f>
        <v>0.0022612024323116486</v>
      </c>
      <c r="J80" s="126">
        <f>H80/'Table 1 - 12 month average'!H68-1</f>
        <v>0.05923735072489533</v>
      </c>
      <c r="K80" s="125">
        <f>SUM('Input Data'!D110:D121)</f>
        <v>3488732284</v>
      </c>
      <c r="L80" s="126">
        <f>(K80/'Table 1 - 12 month average'!K79)-1</f>
        <v>0.004032811113351631</v>
      </c>
      <c r="M80" s="126">
        <f>K80/'Table 1 - 12 month average'!K68-1</f>
        <v>0.09017229457918985</v>
      </c>
    </row>
    <row r="81" spans="1:13" s="22" customFormat="1" ht="12.75">
      <c r="A81" s="124">
        <f>'Input Data'!A122</f>
        <v>39356</v>
      </c>
      <c r="B81" s="125">
        <f>SUM('Input Data'!B111:B122)</f>
        <v>8163288560</v>
      </c>
      <c r="C81" s="126">
        <f aca="true" t="shared" si="28" ref="C81:C112">B81/B80-1</f>
        <v>0.0036956069200133612</v>
      </c>
      <c r="D81" s="126">
        <f>B81/'Table 1 - 12 month average'!B69-1</f>
        <v>0.06719851593432646</v>
      </c>
      <c r="E81" s="127">
        <f>SUM('Input Data'!C111:C122)</f>
        <v>755101</v>
      </c>
      <c r="F81" s="126">
        <f aca="true" t="shared" si="29" ref="F81:F112">E81/E80-1</f>
        <v>0.0014854485723114763</v>
      </c>
      <c r="G81" s="126">
        <f>E81/'Table 1 - 12 month average'!E69-1</f>
        <v>0.01243451899703274</v>
      </c>
      <c r="H81" s="128">
        <f t="shared" si="27"/>
        <v>10810.85650793735</v>
      </c>
      <c r="I81" s="126">
        <f aca="true" t="shared" si="30" ref="I81:I112">H81/H80-1</f>
        <v>0.002206880140747547</v>
      </c>
      <c r="J81" s="126">
        <f>H81/'Table 1 - 12 month average'!H69-1</f>
        <v>0.054091396440675954</v>
      </c>
      <c r="K81" s="125">
        <f>SUM('Input Data'!D111:D122)</f>
        <v>3538652005</v>
      </c>
      <c r="L81" s="129">
        <f aca="true" t="shared" si="31" ref="L81:L112">K81/K80-1</f>
        <v>0.014308842564086044</v>
      </c>
      <c r="M81" s="126">
        <f>K81/'Table 1 - 12 month average'!K69-1</f>
        <v>0.09503182333379012</v>
      </c>
    </row>
    <row r="82" spans="1:13" s="22" customFormat="1" ht="12.75">
      <c r="A82" s="124">
        <f>'Input Data'!A123</f>
        <v>39387</v>
      </c>
      <c r="B82" s="125">
        <f>SUM('Input Data'!B112:B123)</f>
        <v>8202412668</v>
      </c>
      <c r="C82" s="126">
        <f t="shared" si="28"/>
        <v>0.004792689577544529</v>
      </c>
      <c r="D82" s="126">
        <f>B82/'Table 1 - 12 month average'!B70-1</f>
        <v>0.06421865231917168</v>
      </c>
      <c r="E82" s="127">
        <f>SUM('Input Data'!C112:C123)</f>
        <v>756395</v>
      </c>
      <c r="F82" s="126">
        <f t="shared" si="29"/>
        <v>0.001713678037772448</v>
      </c>
      <c r="G82" s="126">
        <f>E82/'Table 1 - 12 month average'!E70-1</f>
        <v>0.0125281780262263</v>
      </c>
      <c r="H82" s="128">
        <f t="shared" si="27"/>
        <v>10844.086314690076</v>
      </c>
      <c r="I82" s="126">
        <f t="shared" si="30"/>
        <v>0.003073744131959266</v>
      </c>
      <c r="J82" s="126">
        <f>H82/'Table 1 - 12 month average'!H70-1</f>
        <v>0.051050899535169725</v>
      </c>
      <c r="K82" s="125">
        <f>SUM('Input Data'!D112:D123)</f>
        <v>3572391571</v>
      </c>
      <c r="L82" s="129">
        <f t="shared" si="31"/>
        <v>0.009534581516443819</v>
      </c>
      <c r="M82" s="126">
        <f>K82/'Table 1 - 12 month average'!K70-1</f>
        <v>0.09790358856501546</v>
      </c>
    </row>
    <row r="83" spans="1:13" s="22" customFormat="1" ht="12.75">
      <c r="A83" s="124">
        <f>'Input Data'!A124</f>
        <v>39417</v>
      </c>
      <c r="B83" s="125">
        <f>SUM('Input Data'!B113:B124)</f>
        <v>8231641652</v>
      </c>
      <c r="C83" s="126">
        <f t="shared" si="28"/>
        <v>0.0035634617743667274</v>
      </c>
      <c r="D83" s="126">
        <f>B83/'Table 1 - 12 month average'!B71-1</f>
        <v>0.06276965179918403</v>
      </c>
      <c r="E83" s="127">
        <f>SUM('Input Data'!C113:C124)</f>
        <v>755945</v>
      </c>
      <c r="F83" s="126">
        <f t="shared" si="29"/>
        <v>-0.0005949272536175387</v>
      </c>
      <c r="G83" s="126">
        <f>E83/'Table 1 - 12 month average'!E71-1</f>
        <v>0.009834580801327375</v>
      </c>
      <c r="H83" s="128">
        <f t="shared" si="27"/>
        <v>10889.207087817236</v>
      </c>
      <c r="I83" s="126">
        <f t="shared" si="30"/>
        <v>0.004160864439638257</v>
      </c>
      <c r="J83" s="126">
        <f>H83/'Table 1 - 12 month average'!H71-1</f>
        <v>0.052419546729971955</v>
      </c>
      <c r="K83" s="125">
        <f>SUM('Input Data'!D113:D124)</f>
        <v>3595179224</v>
      </c>
      <c r="L83" s="129">
        <f t="shared" si="31"/>
        <v>0.006378822854970823</v>
      </c>
      <c r="M83" s="126">
        <f>K83/'Table 1 - 12 month average'!K71-1</f>
        <v>0.0975789144024608</v>
      </c>
    </row>
    <row r="84" spans="1:13" s="22" customFormat="1" ht="12.75">
      <c r="A84" s="124">
        <f>'Input Data'!A125</f>
        <v>39448</v>
      </c>
      <c r="B84" s="125">
        <f>SUM('Input Data'!B114:B125)</f>
        <v>8255484322</v>
      </c>
      <c r="C84" s="126">
        <f t="shared" si="28"/>
        <v>0.00289646597944504</v>
      </c>
      <c r="D84" s="126">
        <f>B84/'Table 1 - 12 month average'!B72-1</f>
        <v>0.054136075561781904</v>
      </c>
      <c r="E84" s="127">
        <f>SUM('Input Data'!C114:C125)</f>
        <v>756164</v>
      </c>
      <c r="F84" s="126">
        <f t="shared" si="29"/>
        <v>0.00028970361600388905</v>
      </c>
      <c r="G84" s="126">
        <f>E84/'Table 1 - 12 month average'!E72-1</f>
        <v>0.007049146924038796</v>
      </c>
      <c r="H84" s="128">
        <f t="shared" si="27"/>
        <v>10917.584441999355</v>
      </c>
      <c r="I84" s="126">
        <f t="shared" si="30"/>
        <v>0.00260600739367578</v>
      </c>
      <c r="J84" s="126">
        <f>H84/'Table 1 - 12 month average'!H72-1</f>
        <v>0.04675732935335564</v>
      </c>
      <c r="K84" s="125">
        <f>SUM('Input Data'!D114:D125)</f>
        <v>3633710280</v>
      </c>
      <c r="L84" s="129">
        <f t="shared" si="31"/>
        <v>0.010717422859695569</v>
      </c>
      <c r="M84" s="126">
        <f>K84/'Table 1 - 12 month average'!K72-1</f>
        <v>0.09803721427814316</v>
      </c>
    </row>
    <row r="85" spans="1:13" s="188" customFormat="1" ht="12.75">
      <c r="A85" s="184">
        <f>'Input Data'!A126</f>
        <v>39479</v>
      </c>
      <c r="B85" s="101">
        <f>SUM('Input Data'!B115:B126)</f>
        <v>8345501774</v>
      </c>
      <c r="C85" s="185">
        <f t="shared" si="28"/>
        <v>0.010903957719368806</v>
      </c>
      <c r="D85" s="185">
        <f>B85/'Table 1 - 12 month average'!B73-1</f>
        <v>0.05784797106339834</v>
      </c>
      <c r="E85" s="103">
        <f>SUM('Input Data'!C115:C126)</f>
        <v>760964</v>
      </c>
      <c r="F85" s="185">
        <f t="shared" si="29"/>
        <v>0.006347829306869945</v>
      </c>
      <c r="G85" s="185">
        <f>E85/'Table 1 - 12 month average'!E73-1</f>
        <v>0.013116552524789826</v>
      </c>
      <c r="H85" s="186">
        <f t="shared" si="27"/>
        <v>10967.012597179368</v>
      </c>
      <c r="I85" s="185">
        <f t="shared" si="30"/>
        <v>0.0045273893179029745</v>
      </c>
      <c r="J85" s="185">
        <f>H85/'Table 1 - 12 month average'!H73-1</f>
        <v>0.044152292672677396</v>
      </c>
      <c r="K85" s="101">
        <f>SUM('Input Data'!D115:D126)</f>
        <v>3695312467</v>
      </c>
      <c r="L85" s="187">
        <f t="shared" si="31"/>
        <v>0.016952971550610263</v>
      </c>
      <c r="M85" s="185">
        <f>K85/'Table 1 - 12 month average'!K73-1</f>
        <v>0.11342067771956388</v>
      </c>
    </row>
    <row r="86" spans="1:13" s="22" customFormat="1" ht="12.75">
      <c r="A86" s="130">
        <f>'Input Data'!A127</f>
        <v>39508</v>
      </c>
      <c r="B86" s="125">
        <f>SUM('Input Data'!B116:B127)</f>
        <v>8371360576</v>
      </c>
      <c r="C86" s="119">
        <f t="shared" si="28"/>
        <v>0.003098531724067488</v>
      </c>
      <c r="D86" s="119">
        <f>B86/'Table 1 - 12 month average'!B74-1</f>
        <v>0.05633248610351371</v>
      </c>
      <c r="E86" s="127">
        <f>SUM('Input Data'!C116:C127)</f>
        <v>760374</v>
      </c>
      <c r="F86" s="119">
        <f t="shared" si="29"/>
        <v>-0.0007753323416087587</v>
      </c>
      <c r="G86" s="119">
        <f>E86/'Table 1 - 12 month average'!E74-1</f>
        <v>0.01252651581227937</v>
      </c>
      <c r="H86" s="125">
        <f t="shared" si="27"/>
        <v>11009.530278520833</v>
      </c>
      <c r="I86" s="119">
        <f t="shared" si="30"/>
        <v>0.003876869928315818</v>
      </c>
      <c r="J86" s="119">
        <f>H86/'Table 1 - 12 month average'!H74-1</f>
        <v>0.04326402282521169</v>
      </c>
      <c r="K86" s="125">
        <f>SUM('Input Data'!D116:D127)</f>
        <v>3720572104</v>
      </c>
      <c r="L86" s="119">
        <f t="shared" si="31"/>
        <v>0.006835588932079251</v>
      </c>
      <c r="M86" s="119">
        <f>K86/'Table 1 - 12 month average'!K74-1</f>
        <v>0.11761222083540002</v>
      </c>
    </row>
    <row r="87" spans="1:13" s="22" customFormat="1" ht="12.75">
      <c r="A87" s="124">
        <f>'Input Data'!A128</f>
        <v>39539</v>
      </c>
      <c r="B87" s="125">
        <f>SUM('Input Data'!B117:B128)</f>
        <v>8420355637</v>
      </c>
      <c r="C87" s="126">
        <f t="shared" si="28"/>
        <v>0.005852699875390055</v>
      </c>
      <c r="D87" s="126">
        <f>B87/'Table 1 - 12 month average'!B75-1</f>
        <v>0.05650534811335506</v>
      </c>
      <c r="E87" s="127">
        <f>SUM('Input Data'!C117:C128)</f>
        <v>762230</v>
      </c>
      <c r="F87" s="126">
        <f t="shared" si="29"/>
        <v>0.0024409040814126204</v>
      </c>
      <c r="G87" s="126">
        <f>E87/'Table 1 - 12 month average'!E75-1</f>
        <v>0.012307377653350882</v>
      </c>
      <c r="H87" s="128">
        <f t="shared" si="27"/>
        <v>11047.001084974352</v>
      </c>
      <c r="I87" s="126">
        <f t="shared" si="30"/>
        <v>0.0034034882057250027</v>
      </c>
      <c r="J87" s="126">
        <f>H87/'Table 1 - 12 month average'!H75-1</f>
        <v>0.04366062268800275</v>
      </c>
      <c r="K87" s="125">
        <f>SUM('Input Data'!D117:D128)</f>
        <v>3772416321</v>
      </c>
      <c r="L87" s="129">
        <f t="shared" si="31"/>
        <v>0.013934474470811198</v>
      </c>
      <c r="M87" s="126">
        <f>K87/'Table 1 - 12 month average'!K75-1</f>
        <v>0.11966135538270817</v>
      </c>
    </row>
    <row r="88" spans="1:13" s="22" customFormat="1" ht="12.75">
      <c r="A88" s="124">
        <f>'Input Data'!A129</f>
        <v>39569</v>
      </c>
      <c r="B88" s="125">
        <f>SUM('Input Data'!B118:B129)</f>
        <v>8445880904</v>
      </c>
      <c r="C88" s="126">
        <f t="shared" si="28"/>
        <v>0.0030313763575304797</v>
      </c>
      <c r="D88" s="126">
        <f>B88/'Table 1 - 12 month average'!B76-1</f>
        <v>0.05501164351301324</v>
      </c>
      <c r="E88" s="127">
        <f>SUM('Input Data'!C118:C129)</f>
        <v>762106</v>
      </c>
      <c r="F88" s="126">
        <f t="shared" si="29"/>
        <v>-0.00016268055573775975</v>
      </c>
      <c r="G88" s="126">
        <f>E88/'Table 1 - 12 month average'!E76-1</f>
        <v>0.011544873428474434</v>
      </c>
      <c r="H88" s="128">
        <f t="shared" si="27"/>
        <v>11082.291576237427</v>
      </c>
      <c r="I88" s="126">
        <f t="shared" si="30"/>
        <v>0.0031945766087662086</v>
      </c>
      <c r="J88" s="126">
        <f>H88/'Table 1 - 12 month average'!H76-1</f>
        <v>0.04297067903395635</v>
      </c>
      <c r="K88" s="125">
        <f>SUM('Input Data'!D118:D129)</f>
        <v>3797335735</v>
      </c>
      <c r="L88" s="129">
        <f t="shared" si="31"/>
        <v>0.006605690326722646</v>
      </c>
      <c r="M88" s="126">
        <f>K88/'Table 1 - 12 month average'!K76-1</f>
        <v>0.11925982824130532</v>
      </c>
    </row>
    <row r="89" spans="1:13" s="22" customFormat="1" ht="12.75">
      <c r="A89" s="124">
        <f>'Input Data'!A130</f>
        <v>39600</v>
      </c>
      <c r="B89" s="125">
        <f>SUM('Input Data'!B119:B130)</f>
        <v>8473095276</v>
      </c>
      <c r="C89" s="126">
        <f t="shared" si="28"/>
        <v>0.003222206458903587</v>
      </c>
      <c r="D89" s="126">
        <f>B89/'Table 1 - 12 month average'!B77-1</f>
        <v>0.05294542521889922</v>
      </c>
      <c r="E89" s="127">
        <f>SUM('Input Data'!C119:C130)</f>
        <v>764101</v>
      </c>
      <c r="F89" s="126">
        <f t="shared" si="29"/>
        <v>0.00261774608781451</v>
      </c>
      <c r="G89" s="126">
        <f>E89/'Table 1 - 12 month average'!E77-1</f>
        <v>0.015045664375145318</v>
      </c>
      <c r="H89" s="128">
        <f t="shared" si="27"/>
        <v>11088.972892327061</v>
      </c>
      <c r="I89" s="126">
        <f t="shared" si="30"/>
        <v>0.0006028821786245864</v>
      </c>
      <c r="J89" s="126">
        <f>H89/'Table 1 - 12 month average'!H77-1</f>
        <v>0.03733798603739147</v>
      </c>
      <c r="K89" s="125">
        <f>SUM('Input Data'!D119:D130)</f>
        <v>3835156384</v>
      </c>
      <c r="L89" s="129">
        <f t="shared" si="31"/>
        <v>0.009959785396747467</v>
      </c>
      <c r="M89" s="126">
        <f>K89/'Table 1 - 12 month average'!K77-1</f>
        <v>0.12474841074874332</v>
      </c>
    </row>
    <row r="90" spans="1:13" s="22" customFormat="1" ht="12.75">
      <c r="A90" s="124">
        <f>'Input Data'!A131</f>
        <v>39630</v>
      </c>
      <c r="B90" s="125">
        <f>SUM('Input Data'!B120:B131)</f>
        <v>8539163660</v>
      </c>
      <c r="C90" s="126">
        <f t="shared" si="28"/>
        <v>0.007797431971187541</v>
      </c>
      <c r="D90" s="126">
        <f>B90/'Table 1 - 12 month average'!B78-1</f>
        <v>0.05622383529423591</v>
      </c>
      <c r="E90" s="127">
        <f>SUM('Input Data'!C120:C131)</f>
        <v>765612</v>
      </c>
      <c r="F90" s="126">
        <f t="shared" si="29"/>
        <v>0.0019774872693532064</v>
      </c>
      <c r="G90" s="126">
        <f>E90/'Table 1 - 12 month average'!E78-1</f>
        <v>0.015107038018185692</v>
      </c>
      <c r="H90" s="128">
        <f t="shared" si="27"/>
        <v>11153.382731723119</v>
      </c>
      <c r="I90" s="126">
        <f t="shared" si="30"/>
        <v>0.005808458548999251</v>
      </c>
      <c r="J90" s="126">
        <f>H90/'Table 1 - 12 month average'!H78-1</f>
        <v>0.04050488838726163</v>
      </c>
      <c r="K90" s="125">
        <f>SUM('Input Data'!D120:D131)</f>
        <v>3889575425</v>
      </c>
      <c r="L90" s="129">
        <f t="shared" si="31"/>
        <v>0.014189523333919984</v>
      </c>
      <c r="M90" s="126">
        <f>K90/'Table 1 - 12 month average'!K78-1</f>
        <v>0.1289283878435552</v>
      </c>
    </row>
    <row r="91" spans="1:13" s="22" customFormat="1" ht="12.75">
      <c r="A91" s="124">
        <f>'Input Data'!A132</f>
        <v>39661</v>
      </c>
      <c r="B91" s="125">
        <f>SUM('Input Data'!B121:B132)</f>
        <v>8556523974</v>
      </c>
      <c r="C91" s="126">
        <f t="shared" si="28"/>
        <v>0.002033022751551261</v>
      </c>
      <c r="D91" s="126">
        <f>B91/'Table 1 - 12 month average'!B79-1</f>
        <v>0.05388976906779819</v>
      </c>
      <c r="E91" s="127">
        <f>SUM('Input Data'!C121:C132)</f>
        <v>764401</v>
      </c>
      <c r="F91" s="126">
        <f t="shared" si="29"/>
        <v>-0.0015817411430333328</v>
      </c>
      <c r="G91" s="126">
        <f>E91/'Table 1 - 12 month average'!E79-1</f>
        <v>0.013306591123901867</v>
      </c>
      <c r="H91" s="128">
        <f t="shared" si="27"/>
        <v>11193.763448765765</v>
      </c>
      <c r="I91" s="126">
        <f t="shared" si="30"/>
        <v>0.00362049057348246</v>
      </c>
      <c r="J91" s="126">
        <f>H91/'Table 1 - 12 month average'!H79-1</f>
        <v>0.04005024569995497</v>
      </c>
      <c r="K91" s="125">
        <f>SUM('Input Data'!D121:D132)</f>
        <v>3904625111</v>
      </c>
      <c r="L91" s="129">
        <f t="shared" si="31"/>
        <v>0.0038692361904770767</v>
      </c>
      <c r="M91" s="126">
        <f>K91/'Table 1 - 12 month average'!K79-1</f>
        <v>0.12372386511876954</v>
      </c>
    </row>
    <row r="92" spans="1:13" s="22" customFormat="1" ht="12.75">
      <c r="A92" s="124">
        <f>'Input Data'!A133</f>
        <v>39692</v>
      </c>
      <c r="B92" s="125">
        <f>SUM('Input Data'!B122:B133)</f>
        <v>8627728469</v>
      </c>
      <c r="C92" s="126">
        <f t="shared" si="28"/>
        <v>0.008321661368140054</v>
      </c>
      <c r="D92" s="126">
        <f aca="true" t="shared" si="32" ref="D92:D131">B92/B80-1</f>
        <v>0.06079959055545525</v>
      </c>
      <c r="E92" s="127">
        <f>SUM('Input Data'!C122:C133)</f>
        <v>766316</v>
      </c>
      <c r="F92" s="126">
        <f t="shared" si="29"/>
        <v>0.0025052295849952166</v>
      </c>
      <c r="G92" s="126">
        <f>E92/'Table 1 - 12 month average'!E80-1</f>
        <v>0.01635982869594854</v>
      </c>
      <c r="H92" s="128">
        <f t="shared" si="27"/>
        <v>11258.708507978432</v>
      </c>
      <c r="I92" s="126">
        <f t="shared" si="30"/>
        <v>0.00580189669988318</v>
      </c>
      <c r="J92" s="126">
        <f aca="true" t="shared" si="33" ref="J92:J131">H92/H80-1</f>
        <v>0.043724437551340145</v>
      </c>
      <c r="K92" s="125">
        <f>SUM('Input Data'!D122:D133)</f>
        <v>3959554727</v>
      </c>
      <c r="L92" s="129">
        <f t="shared" si="31"/>
        <v>0.014067833514990635</v>
      </c>
      <c r="M92" s="126">
        <f aca="true" t="shared" si="34" ref="M92:M131">K92/K80-1</f>
        <v>0.1349551655652348</v>
      </c>
    </row>
    <row r="93" spans="1:13" s="22" customFormat="1" ht="12.75">
      <c r="A93" s="124">
        <f>'Input Data'!A134</f>
        <v>39722</v>
      </c>
      <c r="B93" s="125">
        <f>SUM('Input Data'!B123:B134)</f>
        <v>8670984401</v>
      </c>
      <c r="C93" s="126">
        <f t="shared" si="28"/>
        <v>0.005013594500038021</v>
      </c>
      <c r="D93" s="126">
        <f t="shared" si="32"/>
        <v>0.062192563360764064</v>
      </c>
      <c r="E93" s="127">
        <f>SUM('Input Data'!C123:C134)</f>
        <v>765794</v>
      </c>
      <c r="F93" s="126">
        <f t="shared" si="29"/>
        <v>-0.0006811811315436955</v>
      </c>
      <c r="G93" s="126">
        <f>E93/'Table 1 - 12 month average'!E81-1</f>
        <v>0.014161019519243201</v>
      </c>
      <c r="H93" s="128">
        <f t="shared" si="27"/>
        <v>11322.868031089301</v>
      </c>
      <c r="I93" s="126">
        <f t="shared" si="30"/>
        <v>0.0056986574495114795</v>
      </c>
      <c r="J93" s="126">
        <f t="shared" si="33"/>
        <v>0.047360865697924304</v>
      </c>
      <c r="K93" s="125">
        <f>SUM('Input Data'!D123:D134)</f>
        <v>3987960738</v>
      </c>
      <c r="L93" s="129">
        <f t="shared" si="31"/>
        <v>0.007174041769469897</v>
      </c>
      <c r="M93" s="126">
        <f t="shared" si="34"/>
        <v>0.12697172040798055</v>
      </c>
    </row>
    <row r="94" spans="1:13" s="22" customFormat="1" ht="12.75">
      <c r="A94" s="124">
        <f>'Input Data'!A135</f>
        <v>39753</v>
      </c>
      <c r="B94" s="125">
        <f>SUM('Input Data'!B124:B135)</f>
        <v>8683361678</v>
      </c>
      <c r="C94" s="126">
        <f t="shared" si="28"/>
        <v>0.0014274361972757</v>
      </c>
      <c r="D94" s="126">
        <f t="shared" si="32"/>
        <v>0.058635066225858345</v>
      </c>
      <c r="E94" s="127">
        <f>SUM('Input Data'!C124:C135)</f>
        <v>764226</v>
      </c>
      <c r="F94" s="126">
        <f t="shared" si="29"/>
        <v>-0.002047548035111313</v>
      </c>
      <c r="G94" s="126">
        <f>E94/'Table 1 - 12 month average'!E82-1</f>
        <v>0.01035305627350791</v>
      </c>
      <c r="H94" s="128">
        <f t="shared" si="27"/>
        <v>11362.295548698945</v>
      </c>
      <c r="I94" s="126">
        <f t="shared" si="30"/>
        <v>0.003482114028123151</v>
      </c>
      <c r="J94" s="126">
        <f t="shared" si="33"/>
        <v>0.047787265701386916</v>
      </c>
      <c r="K94" s="125">
        <f>SUM('Input Data'!D124:D135)</f>
        <v>3991534610</v>
      </c>
      <c r="L94" s="129">
        <f t="shared" si="31"/>
        <v>0.0008961652921870567</v>
      </c>
      <c r="M94" s="126">
        <f t="shared" si="34"/>
        <v>0.11732841450039344</v>
      </c>
    </row>
    <row r="95" spans="1:13" s="22" customFormat="1" ht="12.75">
      <c r="A95" s="124">
        <f>'Input Data'!A136</f>
        <v>39783</v>
      </c>
      <c r="B95" s="125">
        <f>SUM('Input Data'!B125:B136)</f>
        <v>8738901542</v>
      </c>
      <c r="C95" s="126">
        <f t="shared" si="28"/>
        <v>0.006396124687598315</v>
      </c>
      <c r="D95" s="126">
        <f t="shared" si="32"/>
        <v>0.061623174506965306</v>
      </c>
      <c r="E95" s="127">
        <f>SUM('Input Data'!C125:C136)</f>
        <v>768260</v>
      </c>
      <c r="F95" s="126">
        <f t="shared" si="29"/>
        <v>0.00527854325814614</v>
      </c>
      <c r="G95" s="126">
        <f>E95/'Table 1 - 12 month average'!E83-1</f>
        <v>0.01629086772185806</v>
      </c>
      <c r="H95" s="128">
        <f t="shared" si="27"/>
        <v>11374.927162679302</v>
      </c>
      <c r="I95" s="126">
        <f t="shared" si="30"/>
        <v>0.0011117132032183452</v>
      </c>
      <c r="J95" s="126">
        <f t="shared" si="33"/>
        <v>0.04460564216888541</v>
      </c>
      <c r="K95" s="125">
        <f>SUM('Input Data'!D125:D136)</f>
        <v>4042178957</v>
      </c>
      <c r="L95" s="129">
        <f t="shared" si="31"/>
        <v>0.012687938837639301</v>
      </c>
      <c r="M95" s="126">
        <f t="shared" si="34"/>
        <v>0.12433308749004945</v>
      </c>
    </row>
    <row r="96" spans="1:13" s="22" customFormat="1" ht="12.75">
      <c r="A96" s="124">
        <f>'Input Data'!A137</f>
        <v>39814</v>
      </c>
      <c r="B96" s="125">
        <f>SUM('Input Data'!B126:B137)</f>
        <v>8753996384</v>
      </c>
      <c r="C96" s="126">
        <f t="shared" si="28"/>
        <v>0.001727315718966782</v>
      </c>
      <c r="D96" s="126">
        <f t="shared" si="32"/>
        <v>0.06038556219790969</v>
      </c>
      <c r="E96" s="127">
        <f>SUM('Input Data'!C126:C137)</f>
        <v>767244</v>
      </c>
      <c r="F96" s="126">
        <f t="shared" si="29"/>
        <v>-0.0013224689558222202</v>
      </c>
      <c r="G96" s="126">
        <f>E96/'Table 1 - 12 month average'!E84-1</f>
        <v>0.014652905983358</v>
      </c>
      <c r="H96" s="128">
        <f t="shared" si="27"/>
        <v>11409.6641798437</v>
      </c>
      <c r="I96" s="126">
        <f t="shared" si="30"/>
        <v>0.0030538232612484784</v>
      </c>
      <c r="J96" s="126">
        <f t="shared" si="33"/>
        <v>0.04507221725268651</v>
      </c>
      <c r="K96" s="125">
        <f>SUM('Input Data'!D126:D137)</f>
        <v>4042608372</v>
      </c>
      <c r="L96" s="129">
        <f t="shared" si="31"/>
        <v>0.0001062335449686369</v>
      </c>
      <c r="M96" s="126">
        <f t="shared" si="34"/>
        <v>0.11252908473484569</v>
      </c>
    </row>
    <row r="97" spans="1:13" s="188" customFormat="1" ht="12.75">
      <c r="A97" s="184">
        <f>'Input Data'!A138</f>
        <v>39845</v>
      </c>
      <c r="B97" s="101">
        <f>SUM('Input Data'!B127:B138)</f>
        <v>8742743835</v>
      </c>
      <c r="C97" s="185">
        <f t="shared" si="28"/>
        <v>-0.001285418511317471</v>
      </c>
      <c r="D97" s="185">
        <f t="shared" si="32"/>
        <v>0.047599541855899874</v>
      </c>
      <c r="E97" s="103">
        <f>SUM('Input Data'!C127:C138)</f>
        <v>765671</v>
      </c>
      <c r="F97" s="185">
        <f t="shared" si="29"/>
        <v>-0.0020501952442769644</v>
      </c>
      <c r="G97" s="185">
        <f>E97/'Table 1 - 12 month average'!E85-1</f>
        <v>0.006185575138902832</v>
      </c>
      <c r="H97" s="186">
        <f t="shared" si="27"/>
        <v>11418.407951979374</v>
      </c>
      <c r="I97" s="185">
        <f t="shared" si="30"/>
        <v>0.0007663478957706804</v>
      </c>
      <c r="J97" s="185">
        <f t="shared" si="33"/>
        <v>0.04115937232679956</v>
      </c>
      <c r="K97" s="101">
        <f>SUM('Input Data'!D127:D138)</f>
        <v>4052873295</v>
      </c>
      <c r="L97" s="187">
        <f t="shared" si="31"/>
        <v>0.002539183135100931</v>
      </c>
      <c r="M97" s="185">
        <f t="shared" si="34"/>
        <v>0.09676064776472937</v>
      </c>
    </row>
    <row r="98" spans="1:13" s="22" customFormat="1" ht="12.75">
      <c r="A98" s="130">
        <f>'Input Data'!A139</f>
        <v>39873</v>
      </c>
      <c r="B98" s="125">
        <f>SUM('Input Data'!B128:B139)</f>
        <v>8784112968</v>
      </c>
      <c r="C98" s="119">
        <f t="shared" si="28"/>
        <v>0.004731824903114079</v>
      </c>
      <c r="D98" s="119">
        <f t="shared" si="32"/>
        <v>0.049305293715734555</v>
      </c>
      <c r="E98" s="127">
        <f>SUM('Input Data'!C128:C139)</f>
        <v>767786</v>
      </c>
      <c r="F98" s="119">
        <f t="shared" si="29"/>
        <v>0.002762283017118339</v>
      </c>
      <c r="G98" s="119">
        <f>E98/'Table 1 - 12 month average'!E86-1</f>
        <v>0.009747834618227369</v>
      </c>
      <c r="H98" s="125">
        <f t="shared" si="27"/>
        <v>11440.83503476229</v>
      </c>
      <c r="I98" s="119">
        <f t="shared" si="30"/>
        <v>0.0019641164405086453</v>
      </c>
      <c r="J98" s="119">
        <f t="shared" si="33"/>
        <v>0.039175582003068365</v>
      </c>
      <c r="K98" s="125">
        <f>SUM('Input Data'!D128:D139)</f>
        <v>4096039585</v>
      </c>
      <c r="L98" s="119">
        <f t="shared" si="31"/>
        <v>0.010650786949903956</v>
      </c>
      <c r="M98" s="119">
        <f t="shared" si="34"/>
        <v>0.1009165984436462</v>
      </c>
    </row>
    <row r="99" spans="1:13" s="22" customFormat="1" ht="12.75">
      <c r="A99" s="124">
        <f>'Input Data'!A140</f>
        <v>39904</v>
      </c>
      <c r="B99" s="125">
        <f>SUM('Input Data'!B129:B140)</f>
        <v>8814567729</v>
      </c>
      <c r="C99" s="126">
        <f t="shared" si="28"/>
        <v>0.0034670274745947083</v>
      </c>
      <c r="D99" s="126">
        <f t="shared" si="32"/>
        <v>0.04681656084308217</v>
      </c>
      <c r="E99" s="127">
        <f>SUM('Input Data'!C129:C140)</f>
        <v>768094</v>
      </c>
      <c r="F99" s="126">
        <f t="shared" si="29"/>
        <v>0.0004011534464030131</v>
      </c>
      <c r="G99" s="126">
        <f>E99/'Table 1 - 12 month average'!E87-1</f>
        <v>0.007693215958437749</v>
      </c>
      <c r="H99" s="128">
        <f t="shared" si="27"/>
        <v>11475.897128476463</v>
      </c>
      <c r="I99" s="126">
        <f t="shared" si="30"/>
        <v>0.0030646446354343215</v>
      </c>
      <c r="J99" s="126">
        <f t="shared" si="33"/>
        <v>0.03882465840303717</v>
      </c>
      <c r="K99" s="125">
        <f>SUM('Input Data'!D129:D140)</f>
        <v>4120535128</v>
      </c>
      <c r="L99" s="129">
        <f t="shared" si="31"/>
        <v>0.00598029938228728</v>
      </c>
      <c r="M99" s="126">
        <f t="shared" si="34"/>
        <v>0.09228006067679195</v>
      </c>
    </row>
    <row r="100" spans="1:13" s="22" customFormat="1" ht="12.75">
      <c r="A100" s="124">
        <f>'Input Data'!A141</f>
        <v>39934</v>
      </c>
      <c r="B100" s="125">
        <f>SUM('Input Data'!B130:B141)</f>
        <v>8817324289</v>
      </c>
      <c r="C100" s="126">
        <f t="shared" si="28"/>
        <v>0.00031272775758828253</v>
      </c>
      <c r="D100" s="126">
        <f t="shared" si="32"/>
        <v>0.04397923546661464</v>
      </c>
      <c r="E100" s="127">
        <f>SUM('Input Data'!C130:C141)</f>
        <v>767791</v>
      </c>
      <c r="F100" s="126">
        <f t="shared" si="29"/>
        <v>-0.00039448296692856655</v>
      </c>
      <c r="G100" s="126">
        <f>E100/'Table 1 - 12 month average'!E88-1</f>
        <v>0.007459592235200985</v>
      </c>
      <c r="H100" s="128">
        <f t="shared" si="27"/>
        <v>11484.016208838082</v>
      </c>
      <c r="I100" s="126">
        <f t="shared" si="30"/>
        <v>0.0007074898171988142</v>
      </c>
      <c r="J100" s="126">
        <f t="shared" si="33"/>
        <v>0.036249238691935304</v>
      </c>
      <c r="K100" s="125">
        <f>SUM('Input Data'!D130:D141)</f>
        <v>4149130678</v>
      </c>
      <c r="L100" s="129">
        <f t="shared" si="31"/>
        <v>0.006939766101176081</v>
      </c>
      <c r="M100" s="126">
        <f t="shared" si="34"/>
        <v>0.09264257035729284</v>
      </c>
    </row>
    <row r="101" spans="1:13" s="22" customFormat="1" ht="12.75">
      <c r="A101" s="124">
        <f>'Input Data'!A142</f>
        <v>39965</v>
      </c>
      <c r="B101" s="125">
        <f>SUM('Input Data'!B131:B142)</f>
        <v>8850106108</v>
      </c>
      <c r="C101" s="126">
        <f t="shared" si="28"/>
        <v>0.0037178874140872953</v>
      </c>
      <c r="D101" s="126">
        <f t="shared" si="32"/>
        <v>0.044495054017376745</v>
      </c>
      <c r="E101" s="127">
        <f>SUM('Input Data'!C131:C142)</f>
        <v>769866</v>
      </c>
      <c r="F101" s="126">
        <f t="shared" si="29"/>
        <v>0.0027025583785169616</v>
      </c>
      <c r="G101" s="126">
        <f>E101/'Table 1 - 12 month average'!E89-1</f>
        <v>0.007544814101800634</v>
      </c>
      <c r="H101" s="128">
        <f t="shared" si="27"/>
        <v>11495.644836893693</v>
      </c>
      <c r="I101" s="126">
        <f t="shared" si="30"/>
        <v>0.001012592445372995</v>
      </c>
      <c r="J101" s="126">
        <f t="shared" si="33"/>
        <v>0.03667354483732432</v>
      </c>
      <c r="K101" s="125">
        <f>SUM('Input Data'!D131:D142)</f>
        <v>4184558946</v>
      </c>
      <c r="L101" s="129">
        <f t="shared" si="31"/>
        <v>0.00853872069825412</v>
      </c>
      <c r="M101" s="126">
        <f t="shared" si="34"/>
        <v>0.09110516678216385</v>
      </c>
    </row>
    <row r="102" spans="1:13" s="22" customFormat="1" ht="12.75">
      <c r="A102" s="124">
        <f>'Input Data'!A143</f>
        <v>39995</v>
      </c>
      <c r="B102" s="125">
        <f>SUM('Input Data'!B132:B143)</f>
        <v>8870753329</v>
      </c>
      <c r="C102" s="126">
        <f t="shared" si="28"/>
        <v>0.0023329913503902233</v>
      </c>
      <c r="D102" s="126">
        <f t="shared" si="32"/>
        <v>0.03883163295642933</v>
      </c>
      <c r="E102" s="127">
        <f>SUM('Input Data'!C132:C143)</f>
        <v>770745</v>
      </c>
      <c r="F102" s="126">
        <f t="shared" si="29"/>
        <v>0.0011417571369563007</v>
      </c>
      <c r="G102" s="126">
        <f>E102/'Table 1 - 12 month average'!E90-1</f>
        <v>0.006704440369273312</v>
      </c>
      <c r="H102" s="128">
        <f t="shared" si="27"/>
        <v>11509.323224931723</v>
      </c>
      <c r="I102" s="126">
        <f t="shared" si="30"/>
        <v>0.0011898756644022068</v>
      </c>
      <c r="J102" s="126">
        <f t="shared" si="33"/>
        <v>0.03191323222471487</v>
      </c>
      <c r="K102" s="125">
        <f>SUM('Input Data'!D132:D143)</f>
        <v>4212613476</v>
      </c>
      <c r="L102" s="129">
        <f t="shared" si="31"/>
        <v>0.0067042979587650375</v>
      </c>
      <c r="M102" s="126">
        <f t="shared" si="34"/>
        <v>0.08305226553101219</v>
      </c>
    </row>
    <row r="103" spans="1:13" s="22" customFormat="1" ht="12.75">
      <c r="A103" s="124">
        <f>'Input Data'!A144</f>
        <v>40026</v>
      </c>
      <c r="B103" s="125">
        <f>SUM('Input Data'!B133:B144)</f>
        <v>8885202906</v>
      </c>
      <c r="C103" s="126">
        <f t="shared" si="28"/>
        <v>0.0016289007781065123</v>
      </c>
      <c r="D103" s="126">
        <f t="shared" si="32"/>
        <v>0.038412670028007856</v>
      </c>
      <c r="E103" s="127">
        <f>SUM('Input Data'!C133:C144)</f>
        <v>771714</v>
      </c>
      <c r="F103" s="126">
        <f t="shared" si="29"/>
        <v>0.0012572251522877664</v>
      </c>
      <c r="G103" s="126">
        <f>E103/'Table 1 - 12 month average'!E91-1</f>
        <v>0.009566968122752373</v>
      </c>
      <c r="H103" s="128">
        <f t="shared" si="27"/>
        <v>11513.595588521137</v>
      </c>
      <c r="I103" s="126">
        <f t="shared" si="30"/>
        <v>0.0003712089326119994</v>
      </c>
      <c r="J103" s="126">
        <f t="shared" si="33"/>
        <v>0.02857235113277623</v>
      </c>
      <c r="K103" s="125">
        <f>SUM('Input Data'!D133:D144)</f>
        <v>4234921470</v>
      </c>
      <c r="L103" s="129">
        <f t="shared" si="31"/>
        <v>0.005295523581048345</v>
      </c>
      <c r="M103" s="126">
        <f t="shared" si="34"/>
        <v>0.08459105537929834</v>
      </c>
    </row>
    <row r="104" spans="1:13" s="22" customFormat="1" ht="12.75">
      <c r="A104" s="124">
        <f>'Input Data'!A145</f>
        <v>40057</v>
      </c>
      <c r="B104" s="125">
        <f>SUM('Input Data'!B134:B145)</f>
        <v>8895557177</v>
      </c>
      <c r="C104" s="126">
        <f t="shared" si="28"/>
        <v>0.001165338722091347</v>
      </c>
      <c r="D104" s="126">
        <f t="shared" si="32"/>
        <v>0.03104278362054691</v>
      </c>
      <c r="E104" s="127">
        <f>SUM('Input Data'!C134:C145)</f>
        <v>771874</v>
      </c>
      <c r="F104" s="126">
        <f t="shared" si="29"/>
        <v>0.00020733069505030066</v>
      </c>
      <c r="G104" s="126">
        <f>E104/'Table 1 - 12 month average'!E92-1</f>
        <v>0.007252882622834411</v>
      </c>
      <c r="H104" s="128">
        <f t="shared" si="27"/>
        <v>11524.623419107264</v>
      </c>
      <c r="I104" s="126">
        <f t="shared" si="30"/>
        <v>0.0009578094437432405</v>
      </c>
      <c r="J104" s="126">
        <f t="shared" si="33"/>
        <v>0.023618598078135822</v>
      </c>
      <c r="K104" s="125">
        <f>SUM('Input Data'!D134:D145)</f>
        <v>4263214049</v>
      </c>
      <c r="L104" s="129">
        <f t="shared" si="31"/>
        <v>0.006680780080675186</v>
      </c>
      <c r="M104" s="126">
        <f t="shared" si="34"/>
        <v>0.07669027022896358</v>
      </c>
    </row>
    <row r="105" spans="1:13" s="22" customFormat="1" ht="12.75">
      <c r="A105" s="124">
        <f>'Input Data'!A146</f>
        <v>40087</v>
      </c>
      <c r="B105" s="125">
        <f>SUM('Input Data'!B135:B146)</f>
        <v>8919947774</v>
      </c>
      <c r="C105" s="126">
        <f t="shared" si="28"/>
        <v>0.00274188524840957</v>
      </c>
      <c r="D105" s="126">
        <f t="shared" si="32"/>
        <v>0.02871223859787908</v>
      </c>
      <c r="E105" s="127">
        <f>SUM('Input Data'!C135:C146)</f>
        <v>772355</v>
      </c>
      <c r="F105" s="126">
        <f t="shared" si="29"/>
        <v>0.0006231587020679719</v>
      </c>
      <c r="G105" s="126">
        <f>E105/'Table 1 - 12 month average'!E93-1</f>
        <v>0.008567578225998185</v>
      </c>
      <c r="H105" s="128">
        <f t="shared" si="27"/>
        <v>11549.025738164446</v>
      </c>
      <c r="I105" s="126">
        <f t="shared" si="30"/>
        <v>0.0021174070657028476</v>
      </c>
      <c r="J105" s="126">
        <f t="shared" si="33"/>
        <v>0.019973535543660992</v>
      </c>
      <c r="K105" s="125">
        <f>SUM('Input Data'!D135:D146)</f>
        <v>4283439633</v>
      </c>
      <c r="L105" s="129">
        <f t="shared" si="31"/>
        <v>0.004744210299443941</v>
      </c>
      <c r="M105" s="126">
        <f t="shared" si="34"/>
        <v>0.07409272919476773</v>
      </c>
    </row>
    <row r="106" spans="1:13" s="22" customFormat="1" ht="12.75">
      <c r="A106" s="124">
        <f>'Input Data'!A147</f>
        <v>40118</v>
      </c>
      <c r="B106" s="125">
        <f>SUM('Input Data'!B136:B147)</f>
        <v>8949625885</v>
      </c>
      <c r="C106" s="126">
        <f t="shared" si="28"/>
        <v>0.0033271619690986576</v>
      </c>
      <c r="D106" s="126">
        <f t="shared" si="32"/>
        <v>0.030663724128248804</v>
      </c>
      <c r="E106" s="127">
        <f>SUM('Input Data'!C136:C147)</f>
        <v>772579</v>
      </c>
      <c r="F106" s="126">
        <f t="shared" si="29"/>
        <v>0.0002900220753410121</v>
      </c>
      <c r="G106" s="126">
        <f>E106/'Table 1 - 12 month average'!E94-1</f>
        <v>0.010930012849602155</v>
      </c>
      <c r="H106" s="128">
        <f t="shared" si="27"/>
        <v>11584.091575101058</v>
      </c>
      <c r="I106" s="126">
        <f t="shared" si="30"/>
        <v>0.0030362593115309533</v>
      </c>
      <c r="J106" s="126">
        <f t="shared" si="33"/>
        <v>0.01952035356337034</v>
      </c>
      <c r="K106" s="125">
        <f>SUM('Input Data'!D136:D147)</f>
        <v>4316587200</v>
      </c>
      <c r="L106" s="129">
        <f t="shared" si="31"/>
        <v>0.007738539547663459</v>
      </c>
      <c r="M106" s="126">
        <f t="shared" si="34"/>
        <v>0.08143549330266242</v>
      </c>
    </row>
    <row r="107" spans="1:13" s="22" customFormat="1" ht="12.75">
      <c r="A107" s="124">
        <f>'Input Data'!A148</f>
        <v>40148</v>
      </c>
      <c r="B107" s="125">
        <f>SUM('Input Data'!B137:B148)</f>
        <v>8968547413</v>
      </c>
      <c r="C107" s="126">
        <f t="shared" si="28"/>
        <v>0.002114225582514395</v>
      </c>
      <c r="D107" s="126">
        <f t="shared" si="32"/>
        <v>0.026278574017146283</v>
      </c>
      <c r="E107" s="127">
        <f>SUM('Input Data'!C137:C148)</f>
        <v>769818</v>
      </c>
      <c r="F107" s="126">
        <f t="shared" si="29"/>
        <v>-0.003573744562044734</v>
      </c>
      <c r="G107" s="126">
        <f>E107/'Table 1 - 12 month average'!E95-1</f>
        <v>0.002027959284617298</v>
      </c>
      <c r="H107" s="128">
        <f t="shared" si="27"/>
        <v>11650.21786058523</v>
      </c>
      <c r="I107" s="126">
        <f t="shared" si="30"/>
        <v>0.005708370402242258</v>
      </c>
      <c r="J107" s="126">
        <f t="shared" si="33"/>
        <v>0.024201535004913843</v>
      </c>
      <c r="K107" s="125">
        <f>SUM('Input Data'!D137:D148)</f>
        <v>4335879174</v>
      </c>
      <c r="L107" s="129">
        <f t="shared" si="31"/>
        <v>0.004469265441921388</v>
      </c>
      <c r="M107" s="126">
        <f t="shared" si="34"/>
        <v>0.0726588852508343</v>
      </c>
    </row>
    <row r="108" spans="1:13" s="22" customFormat="1" ht="12.75">
      <c r="A108" s="124">
        <f>'Input Data'!A149</f>
        <v>40179</v>
      </c>
      <c r="B108" s="125">
        <f>SUM('Input Data'!B138:B149)</f>
        <v>8967634257</v>
      </c>
      <c r="C108" s="126">
        <f t="shared" si="28"/>
        <v>-0.0001018176030018747</v>
      </c>
      <c r="D108" s="126">
        <f t="shared" si="32"/>
        <v>0.024404610606245436</v>
      </c>
      <c r="E108" s="127">
        <f>SUM('Input Data'!C138:C149)</f>
        <v>768331</v>
      </c>
      <c r="F108" s="126">
        <f t="shared" si="29"/>
        <v>-0.0019316253971718433</v>
      </c>
      <c r="G108" s="126">
        <f>E108/'Table 1 - 12 month average'!E96-1</f>
        <v>0.00141675920567641</v>
      </c>
      <c r="H108" s="128">
        <f t="shared" si="27"/>
        <v>11671.57677745659</v>
      </c>
      <c r="I108" s="126">
        <f t="shared" si="30"/>
        <v>0.0018333491379265432</v>
      </c>
      <c r="J108" s="126">
        <f t="shared" si="33"/>
        <v>0.022955329226567844</v>
      </c>
      <c r="K108" s="125">
        <f>SUM('Input Data'!D138:D149)</f>
        <v>4354833907</v>
      </c>
      <c r="L108" s="129">
        <f t="shared" si="31"/>
        <v>0.0043716008309597765</v>
      </c>
      <c r="M108" s="126">
        <f t="shared" si="34"/>
        <v>0.0772336833719891</v>
      </c>
    </row>
    <row r="109" spans="1:13" s="188" customFormat="1" ht="12.75">
      <c r="A109" s="184">
        <f>'Input Data'!A150</f>
        <v>40210</v>
      </c>
      <c r="B109" s="101">
        <f>SUM('Input Data'!B139:B150)</f>
        <v>8939607336</v>
      </c>
      <c r="C109" s="185">
        <f t="shared" si="28"/>
        <v>-0.003125341667243209</v>
      </c>
      <c r="D109" s="185">
        <f t="shared" si="32"/>
        <v>0.022517358933918707</v>
      </c>
      <c r="E109" s="103">
        <f>SUM('Input Data'!C139:C150)</f>
        <v>764192</v>
      </c>
      <c r="F109" s="185">
        <f t="shared" si="29"/>
        <v>-0.005387001175274686</v>
      </c>
      <c r="G109" s="185">
        <f>E109/'Table 1 - 12 month average'!E97-1</f>
        <v>-0.0019316390460132338</v>
      </c>
      <c r="H109" s="186">
        <f t="shared" si="27"/>
        <v>11698.116881621372</v>
      </c>
      <c r="I109" s="185">
        <f t="shared" si="30"/>
        <v>0.002273909058803758</v>
      </c>
      <c r="J109" s="185">
        <f t="shared" si="33"/>
        <v>0.024496316020440556</v>
      </c>
      <c r="K109" s="101">
        <f>SUM('Input Data'!D139:D150)</f>
        <v>4330624117</v>
      </c>
      <c r="L109" s="187">
        <f t="shared" si="31"/>
        <v>-0.005559291242103415</v>
      </c>
      <c r="M109" s="185">
        <f t="shared" si="34"/>
        <v>0.0685318295893087</v>
      </c>
    </row>
    <row r="110" spans="1:13" s="22" customFormat="1" ht="12.75">
      <c r="A110" s="130">
        <f>'Input Data'!A151</f>
        <v>40238</v>
      </c>
      <c r="B110" s="125">
        <f>SUM('Input Data'!B140:B151)</f>
        <v>8941955274</v>
      </c>
      <c r="C110" s="119">
        <f t="shared" si="28"/>
        <v>0.0002626444218130075</v>
      </c>
      <c r="D110" s="119">
        <f t="shared" si="32"/>
        <v>0.017969066037175407</v>
      </c>
      <c r="E110" s="127">
        <f>SUM('Input Data'!C140:C151)</f>
        <v>762994</v>
      </c>
      <c r="F110" s="119">
        <f t="shared" si="29"/>
        <v>-0.0015676688580880116</v>
      </c>
      <c r="G110" s="119">
        <f>E110/'Table 1 - 12 month average'!E98-1</f>
        <v>-0.006241322451829068</v>
      </c>
      <c r="H110" s="125">
        <f t="shared" si="27"/>
        <v>11719.5617187029</v>
      </c>
      <c r="I110" s="119">
        <f t="shared" si="30"/>
        <v>0.0018331871102450492</v>
      </c>
      <c r="J110" s="119">
        <f t="shared" si="33"/>
        <v>0.024362442347408697</v>
      </c>
      <c r="K110" s="125">
        <f>SUM('Input Data'!D140:D151)</f>
        <v>4366553328</v>
      </c>
      <c r="L110" s="119">
        <f t="shared" si="31"/>
        <v>0.008296543414829882</v>
      </c>
      <c r="M110" s="119">
        <f t="shared" si="34"/>
        <v>0.0660427560296637</v>
      </c>
    </row>
    <row r="111" spans="1:13" s="22" customFormat="1" ht="12.75">
      <c r="A111" s="124">
        <f>'Input Data'!A152</f>
        <v>40269</v>
      </c>
      <c r="B111" s="125">
        <f>SUM('Input Data'!B141:B152)</f>
        <v>8933524177</v>
      </c>
      <c r="C111" s="126">
        <f t="shared" si="28"/>
        <v>-0.0009428695113824492</v>
      </c>
      <c r="D111" s="126">
        <f t="shared" si="32"/>
        <v>0.013495437514040809</v>
      </c>
      <c r="E111" s="127">
        <f>SUM('Input Data'!C141:C152)</f>
        <v>761503</v>
      </c>
      <c r="F111" s="126">
        <f t="shared" si="29"/>
        <v>-0.001954143807159636</v>
      </c>
      <c r="G111" s="126">
        <f>E111/'Table 1 - 12 month average'!E99-1</f>
        <v>-0.008580980973682872</v>
      </c>
      <c r="H111" s="128">
        <f t="shared" si="27"/>
        <v>11731.436615482802</v>
      </c>
      <c r="I111" s="126">
        <f t="shared" si="30"/>
        <v>0.0010132543404717254</v>
      </c>
      <c r="J111" s="126">
        <f t="shared" si="33"/>
        <v>0.022267495442446883</v>
      </c>
      <c r="K111" s="125">
        <f>SUM('Input Data'!D141:D152)</f>
        <v>4391841290</v>
      </c>
      <c r="L111" s="129">
        <f t="shared" si="31"/>
        <v>0.005791286651154248</v>
      </c>
      <c r="M111" s="126">
        <f t="shared" si="34"/>
        <v>0.06584245821772305</v>
      </c>
    </row>
    <row r="112" spans="1:13" s="22" customFormat="1" ht="12.75">
      <c r="A112" s="124">
        <f>'Input Data'!A153</f>
        <v>40299</v>
      </c>
      <c r="B112" s="125">
        <f>SUM('Input Data'!B142:B153)</f>
        <v>8961843614</v>
      </c>
      <c r="C112" s="126">
        <f t="shared" si="28"/>
        <v>0.0031700185099303724</v>
      </c>
      <c r="D112" s="126">
        <f t="shared" si="32"/>
        <v>0.016390383325278757</v>
      </c>
      <c r="E112" s="127">
        <f>SUM('Input Data'!C142:C153)</f>
        <v>760873</v>
      </c>
      <c r="F112" s="126">
        <f t="shared" si="29"/>
        <v>-0.0008273112515643222</v>
      </c>
      <c r="G112" s="126">
        <f>E112/'Table 1 - 12 month average'!E100-1</f>
        <v>-0.009010264512087307</v>
      </c>
      <c r="H112" s="128">
        <f aca="true" t="shared" si="35" ref="H112:H131">B112/E112</f>
        <v>11778.36986461604</v>
      </c>
      <c r="I112" s="126">
        <f t="shared" si="30"/>
        <v>0.004000639535595818</v>
      </c>
      <c r="J112" s="126">
        <f t="shared" si="33"/>
        <v>0.025631595290802833</v>
      </c>
      <c r="K112" s="125">
        <f>SUM('Input Data'!D142:D153)</f>
        <v>4404644851</v>
      </c>
      <c r="L112" s="129">
        <f t="shared" si="31"/>
        <v>0.002915305939937607</v>
      </c>
      <c r="M112" s="126">
        <f t="shared" si="34"/>
        <v>0.06158258026309382</v>
      </c>
    </row>
    <row r="113" spans="1:13" s="22" customFormat="1" ht="12.75">
      <c r="A113" s="124">
        <f>'Input Data'!A154</f>
        <v>40330</v>
      </c>
      <c r="B113" s="125">
        <f>SUM('Input Data'!B143:B154)</f>
        <v>8960887722</v>
      </c>
      <c r="C113" s="126">
        <f aca="true" t="shared" si="36" ref="C113:C131">B113/B112-1</f>
        <v>-0.00010666242808643478</v>
      </c>
      <c r="D113" s="126">
        <f t="shared" si="32"/>
        <v>0.012517546416743963</v>
      </c>
      <c r="E113" s="127">
        <f>SUM('Input Data'!C143:C154)</f>
        <v>759949</v>
      </c>
      <c r="F113" s="126">
        <f aca="true" t="shared" si="37" ref="F113:F131">E113/E112-1</f>
        <v>-0.001214394517876194</v>
      </c>
      <c r="G113" s="126">
        <f>E113/'Table 1 - 12 month average'!E101-1</f>
        <v>-0.012881462488277151</v>
      </c>
      <c r="H113" s="128">
        <f t="shared" si="35"/>
        <v>11791.433006688607</v>
      </c>
      <c r="I113" s="126">
        <f aca="true" t="shared" si="38" ref="I113:I131">H113/H112-1</f>
        <v>0.00110907894918566</v>
      </c>
      <c r="J113" s="126">
        <f t="shared" si="33"/>
        <v>0.02573045479324687</v>
      </c>
      <c r="K113" s="125">
        <f>SUM('Input Data'!D143:D154)</f>
        <v>4425831435</v>
      </c>
      <c r="L113" s="129">
        <f aca="true" t="shared" si="39" ref="L113:L131">K113/K112-1</f>
        <v>0.004810055002548053</v>
      </c>
      <c r="M113" s="126">
        <f t="shared" si="34"/>
        <v>0.05765780626190753</v>
      </c>
    </row>
    <row r="114" spans="1:13" s="22" customFormat="1" ht="12.75">
      <c r="A114" s="124">
        <f>'Input Data'!A155</f>
        <v>40360</v>
      </c>
      <c r="B114" s="125">
        <f>SUM('Input Data'!B144:B155)</f>
        <v>8947452981</v>
      </c>
      <c r="C114" s="126">
        <f t="shared" si="36"/>
        <v>-0.0014992645167304364</v>
      </c>
      <c r="D114" s="126">
        <f t="shared" si="32"/>
        <v>0.008646351573011968</v>
      </c>
      <c r="E114" s="127">
        <f>SUM('Input Data'!C144:C155)</f>
        <v>755974</v>
      </c>
      <c r="F114" s="126">
        <f t="shared" si="37"/>
        <v>-0.005230614159634439</v>
      </c>
      <c r="G114" s="126">
        <f>E114/'Table 1 - 12 month average'!E102-1</f>
        <v>-0.019164574535027845</v>
      </c>
      <c r="H114" s="128">
        <f t="shared" si="35"/>
        <v>11835.662312460481</v>
      </c>
      <c r="I114" s="126">
        <f t="shared" si="38"/>
        <v>0.0037509695171729085</v>
      </c>
      <c r="J114" s="126">
        <f t="shared" si="33"/>
        <v>0.02835432467669663</v>
      </c>
      <c r="K114" s="125">
        <f>SUM('Input Data'!D144:D155)</f>
        <v>4439304698</v>
      </c>
      <c r="L114" s="129">
        <f t="shared" si="39"/>
        <v>0.0030442332018005835</v>
      </c>
      <c r="M114" s="126">
        <f t="shared" si="34"/>
        <v>0.053812490343939645</v>
      </c>
    </row>
    <row r="115" spans="1:13" s="22" customFormat="1" ht="12.75">
      <c r="A115" s="98">
        <f>'Input Data'!A156</f>
        <v>40391</v>
      </c>
      <c r="B115" s="95">
        <f>SUM('Input Data'!B145:B156)</f>
        <v>8966820475</v>
      </c>
      <c r="C115" s="104">
        <f t="shared" si="36"/>
        <v>0.0021645818135203054</v>
      </c>
      <c r="D115" s="104">
        <f t="shared" si="32"/>
        <v>0.009185785610465347</v>
      </c>
      <c r="E115" s="97">
        <f>SUM('Input Data'!C145:C156)</f>
        <v>754351</v>
      </c>
      <c r="F115" s="104">
        <f t="shared" si="37"/>
        <v>-0.0021468992319841895</v>
      </c>
      <c r="G115" s="104">
        <f>E115/'Table 1 - 12 month average'!E103-1</f>
        <v>-0.022499267863483108</v>
      </c>
      <c r="H115" s="99">
        <f t="shared" si="35"/>
        <v>11886.801336513108</v>
      </c>
      <c r="I115" s="104">
        <f t="shared" si="38"/>
        <v>0.004320757275981801</v>
      </c>
      <c r="J115" s="104">
        <f t="shared" si="33"/>
        <v>0.03241435267746007</v>
      </c>
      <c r="K115" s="95">
        <f>SUM('Input Data'!D145:D156)</f>
        <v>4479243178</v>
      </c>
      <c r="L115" s="105">
        <f t="shared" si="39"/>
        <v>0.008996562010711529</v>
      </c>
      <c r="M115" s="104">
        <f t="shared" si="34"/>
        <v>0.05769214606003081</v>
      </c>
    </row>
    <row r="116" spans="1:13" s="22" customFormat="1" ht="12.75">
      <c r="A116" s="124">
        <f>'Input Data'!A157</f>
        <v>40422</v>
      </c>
      <c r="B116" s="125">
        <f>SUM('Input Data'!B146:B157)</f>
        <v>8972189522</v>
      </c>
      <c r="C116" s="126">
        <f t="shared" si="36"/>
        <v>0.0005987682049584109</v>
      </c>
      <c r="D116" s="126">
        <f t="shared" si="32"/>
        <v>0.008614676233899887</v>
      </c>
      <c r="E116" s="127">
        <f>SUM('Input Data'!C146:C157)</f>
        <v>746137</v>
      </c>
      <c r="F116" s="126">
        <f t="shared" si="37"/>
        <v>-0.010888830266016725</v>
      </c>
      <c r="G116" s="126">
        <f>E116/'Table 1 - 12 month average'!E104-1</f>
        <v>-0.03334352497946558</v>
      </c>
      <c r="H116" s="128">
        <f t="shared" si="35"/>
        <v>12024.855384466928</v>
      </c>
      <c r="I116" s="126">
        <f t="shared" si="38"/>
        <v>0.011614062021020999</v>
      </c>
      <c r="J116" s="126">
        <f t="shared" si="33"/>
        <v>0.04340549336564914</v>
      </c>
      <c r="K116" s="125">
        <f>SUM('Input Data'!D146:D157)</f>
        <v>4509350267</v>
      </c>
      <c r="L116" s="129">
        <f t="shared" si="39"/>
        <v>0.006721467847039975</v>
      </c>
      <c r="M116" s="126">
        <f t="shared" si="34"/>
        <v>0.057734895590742186</v>
      </c>
    </row>
    <row r="117" spans="1:13" s="22" customFormat="1" ht="12.75">
      <c r="A117" s="124">
        <f>'Input Data'!A158</f>
        <v>40452</v>
      </c>
      <c r="B117" s="125">
        <f>SUM('Input Data'!B147:B158)</f>
        <v>8954700438</v>
      </c>
      <c r="C117" s="126">
        <f t="shared" si="36"/>
        <v>-0.0019492548565894774</v>
      </c>
      <c r="D117" s="126">
        <f t="shared" si="32"/>
        <v>0.0038960613761997998</v>
      </c>
      <c r="E117" s="127">
        <f>SUM('Input Data'!C147:C158)</f>
        <v>736597</v>
      </c>
      <c r="F117" s="126">
        <f t="shared" si="37"/>
        <v>-0.012785855680659153</v>
      </c>
      <c r="G117" s="126">
        <f>E117/'Table 1 - 12 month average'!E105-1</f>
        <v>-0.04629736325912304</v>
      </c>
      <c r="H117" s="128">
        <f t="shared" si="35"/>
        <v>12156.85162714483</v>
      </c>
      <c r="I117" s="126">
        <f t="shared" si="38"/>
        <v>0.01097695052935177</v>
      </c>
      <c r="J117" s="126">
        <f t="shared" si="33"/>
        <v>0.052630057526998675</v>
      </c>
      <c r="K117" s="125">
        <f>SUM('Input Data'!D147:D158)</f>
        <v>4520814253</v>
      </c>
      <c r="L117" s="129">
        <f t="shared" si="39"/>
        <v>0.002542270021447468</v>
      </c>
      <c r="M117" s="126">
        <f t="shared" si="34"/>
        <v>0.05541682394009828</v>
      </c>
    </row>
    <row r="118" spans="1:13" s="22" customFormat="1" ht="12.75">
      <c r="A118" s="124">
        <f>'Input Data'!A159</f>
        <v>40483</v>
      </c>
      <c r="B118" s="125">
        <f>SUM('Input Data'!B148:B159)</f>
        <v>8960862062</v>
      </c>
      <c r="C118" s="126">
        <f t="shared" si="36"/>
        <v>0.0006880882328406113</v>
      </c>
      <c r="D118" s="126">
        <f t="shared" si="32"/>
        <v>0.0012554912511855143</v>
      </c>
      <c r="E118" s="127">
        <f>SUM('Input Data'!C148:C159)</f>
        <v>729514</v>
      </c>
      <c r="F118" s="126">
        <f t="shared" si="37"/>
        <v>-0.00961584149813266</v>
      </c>
      <c r="G118" s="126">
        <f>E118/'Table 1 - 12 month average'!E106-1</f>
        <v>-0.05574187235221251</v>
      </c>
      <c r="H118" s="128">
        <f t="shared" si="35"/>
        <v>12283.331179387922</v>
      </c>
      <c r="I118" s="126">
        <f t="shared" si="38"/>
        <v>0.010403972683246332</v>
      </c>
      <c r="J118" s="126">
        <f t="shared" si="33"/>
        <v>0.06036205771972791</v>
      </c>
      <c r="K118" s="125">
        <f>SUM('Input Data'!D148:D159)</f>
        <v>4567956976</v>
      </c>
      <c r="L118" s="129">
        <f t="shared" si="39"/>
        <v>0.010427927439999651</v>
      </c>
      <c r="M118" s="126">
        <f t="shared" si="34"/>
        <v>0.05823345257568291</v>
      </c>
    </row>
    <row r="119" spans="1:13" s="22" customFormat="1" ht="12.75">
      <c r="A119" s="124">
        <f>'Input Data'!A160</f>
        <v>40513</v>
      </c>
      <c r="B119" s="125">
        <f>SUM('Input Data'!B149:B160)</f>
        <v>8961470057</v>
      </c>
      <c r="C119" s="126">
        <f t="shared" si="36"/>
        <v>6.785005681297918E-05</v>
      </c>
      <c r="D119" s="126">
        <f t="shared" si="32"/>
        <v>-0.0007891306890724925</v>
      </c>
      <c r="E119" s="127">
        <f>SUM('Input Data'!C149:C160)</f>
        <v>721429</v>
      </c>
      <c r="F119" s="126">
        <f t="shared" si="37"/>
        <v>-0.011082720825097203</v>
      </c>
      <c r="G119" s="126">
        <f>E119/'Table 1 - 12 month average'!E107-1</f>
        <v>-0.06285771442081112</v>
      </c>
      <c r="H119" s="128">
        <f t="shared" si="35"/>
        <v>12421.832303663978</v>
      </c>
      <c r="I119" s="126">
        <f t="shared" si="38"/>
        <v>0.011275534482735994</v>
      </c>
      <c r="J119" s="126">
        <f t="shared" si="33"/>
        <v>0.06623176084022075</v>
      </c>
      <c r="K119" s="125">
        <f>SUM('Input Data'!D149:D160)</f>
        <v>4604370983</v>
      </c>
      <c r="L119" s="129">
        <f t="shared" si="39"/>
        <v>0.007971617769457762</v>
      </c>
      <c r="M119" s="126">
        <f t="shared" si="34"/>
        <v>0.06192326820590499</v>
      </c>
    </row>
    <row r="120" spans="1:13" s="22" customFormat="1" ht="12.75">
      <c r="A120" s="124">
        <f>'Input Data'!A161</f>
        <v>40544</v>
      </c>
      <c r="B120" s="125">
        <f>SUM('Input Data'!B150:B161)</f>
        <v>9001034526</v>
      </c>
      <c r="C120" s="126">
        <f t="shared" si="36"/>
        <v>0.0044149529874393245</v>
      </c>
      <c r="D120" s="126">
        <f t="shared" si="32"/>
        <v>0.0037245351497166013</v>
      </c>
      <c r="E120" s="127">
        <f>SUM('Input Data'!C150:C161)</f>
        <v>714736</v>
      </c>
      <c r="F120" s="126">
        <f t="shared" si="37"/>
        <v>-0.009277420231235456</v>
      </c>
      <c r="G120" s="126">
        <f>E120/'Table 1 - 12 month average'!E108-1</f>
        <v>-0.0697550925317344</v>
      </c>
      <c r="H120" s="128">
        <f t="shared" si="35"/>
        <v>12593.509388081753</v>
      </c>
      <c r="I120" s="126">
        <f t="shared" si="38"/>
        <v>0.013820592664669729</v>
      </c>
      <c r="J120" s="126">
        <f t="shared" si="33"/>
        <v>0.07898955112953177</v>
      </c>
      <c r="K120" s="125">
        <f>SUM('Input Data'!D150:D161)</f>
        <v>4646750539</v>
      </c>
      <c r="L120" s="129">
        <f t="shared" si="39"/>
        <v>0.00920420099867525</v>
      </c>
      <c r="M120" s="126">
        <f t="shared" si="34"/>
        <v>0.06703278201512353</v>
      </c>
    </row>
    <row r="121" spans="1:13" s="188" customFormat="1" ht="12.75">
      <c r="A121" s="184">
        <f>'Input Data'!A162</f>
        <v>40575</v>
      </c>
      <c r="B121" s="101">
        <f>SUM('Input Data'!B151:B162)</f>
        <v>9064704885</v>
      </c>
      <c r="C121" s="185">
        <f t="shared" si="36"/>
        <v>0.0070736712336880725</v>
      </c>
      <c r="D121" s="185">
        <f t="shared" si="32"/>
        <v>0.013993629059771973</v>
      </c>
      <c r="E121" s="103">
        <f>SUM('Input Data'!C151:C162)</f>
        <v>710329</v>
      </c>
      <c r="F121" s="185">
        <f t="shared" si="37"/>
        <v>-0.006165913008439494</v>
      </c>
      <c r="G121" s="185">
        <f>E121/'Table 1 - 12 month average'!E109-1</f>
        <v>-0.07048359574557184</v>
      </c>
      <c r="H121" s="186">
        <f t="shared" si="35"/>
        <v>12761.276654902165</v>
      </c>
      <c r="I121" s="185">
        <f t="shared" si="38"/>
        <v>0.013321724838604831</v>
      </c>
      <c r="J121" s="185">
        <f t="shared" si="33"/>
        <v>0.09088298433323905</v>
      </c>
      <c r="K121" s="101">
        <f>SUM('Input Data'!D151:D162)</f>
        <v>4727487065</v>
      </c>
      <c r="L121" s="187">
        <f t="shared" si="39"/>
        <v>0.01737483545165186</v>
      </c>
      <c r="M121" s="185">
        <f t="shared" si="34"/>
        <v>0.09164105156162172</v>
      </c>
    </row>
    <row r="122" spans="1:13" s="22" customFormat="1" ht="12.75">
      <c r="A122" s="124">
        <f>'Input Data'!A163</f>
        <v>40603</v>
      </c>
      <c r="B122" s="125">
        <f>SUM('Input Data'!B152:B163)</f>
        <v>9111112830</v>
      </c>
      <c r="C122" s="126">
        <f t="shared" si="36"/>
        <v>0.0051196310954142454</v>
      </c>
      <c r="D122" s="126">
        <f t="shared" si="32"/>
        <v>0.018917289431300333</v>
      </c>
      <c r="E122" s="127">
        <f>SUM('Input Data'!C152:C163)</f>
        <v>701738</v>
      </c>
      <c r="F122" s="126">
        <f t="shared" si="37"/>
        <v>-0.012094395695515736</v>
      </c>
      <c r="G122" s="126">
        <f>E122/'Table 1 - 12 month average'!E110-1</f>
        <v>-0.08028372438053244</v>
      </c>
      <c r="H122" s="128">
        <f t="shared" si="35"/>
        <v>12983.6389507195</v>
      </c>
      <c r="I122" s="126">
        <f t="shared" si="38"/>
        <v>0.01742476884018629</v>
      </c>
      <c r="J122" s="126">
        <f t="shared" si="33"/>
        <v>0.10786045266516209</v>
      </c>
      <c r="K122" s="125">
        <f>SUM('Input Data'!D152:D163)</f>
        <v>4780843780</v>
      </c>
      <c r="L122" s="129">
        <f t="shared" si="39"/>
        <v>0.011286485666989421</v>
      </c>
      <c r="M122" s="126">
        <f t="shared" si="34"/>
        <v>0.09487813863245687</v>
      </c>
    </row>
    <row r="123" spans="1:13" s="22" customFormat="1" ht="12.75">
      <c r="A123" s="124">
        <f>'Input Data'!A164</f>
        <v>40634</v>
      </c>
      <c r="B123" s="125">
        <f>SUM('Input Data'!B153:B164)</f>
        <v>9120294729</v>
      </c>
      <c r="C123" s="126">
        <f t="shared" si="36"/>
        <v>0.001007769212314713</v>
      </c>
      <c r="D123" s="126">
        <f t="shared" si="32"/>
        <v>0.0209067047113225</v>
      </c>
      <c r="E123" s="127">
        <f>SUM('Input Data'!C153:C164)</f>
        <v>692593</v>
      </c>
      <c r="F123" s="126">
        <f t="shared" si="37"/>
        <v>-0.013031929295549083</v>
      </c>
      <c r="G123" s="126">
        <f>E123/'Table 1 - 12 month average'!E111-1</f>
        <v>-0.0904920926115852</v>
      </c>
      <c r="H123" s="128">
        <f t="shared" si="35"/>
        <v>13168.332236970342</v>
      </c>
      <c r="I123" s="126">
        <f t="shared" si="38"/>
        <v>0.01422507872807155</v>
      </c>
      <c r="J123" s="126">
        <f t="shared" si="33"/>
        <v>0.12248249456432014</v>
      </c>
      <c r="K123" s="125">
        <f>SUM('Input Data'!D153:D164)</f>
        <v>4802129427</v>
      </c>
      <c r="L123" s="129">
        <f t="shared" si="39"/>
        <v>0.004452278296363854</v>
      </c>
      <c r="M123" s="126">
        <f t="shared" si="34"/>
        <v>0.0934205290920247</v>
      </c>
    </row>
    <row r="124" spans="1:13" s="22" customFormat="1" ht="12.75">
      <c r="A124" s="124">
        <f>'Input Data'!A165</f>
        <v>40664</v>
      </c>
      <c r="B124" s="125">
        <f>SUM('Input Data'!B154:B165)</f>
        <v>9146626337</v>
      </c>
      <c r="C124" s="126">
        <f t="shared" si="36"/>
        <v>0.002887144416098053</v>
      </c>
      <c r="D124" s="126">
        <f t="shared" si="32"/>
        <v>0.02061882922296654</v>
      </c>
      <c r="E124" s="127">
        <f>SUM('Input Data'!C154:C165)</f>
        <v>684307</v>
      </c>
      <c r="F124" s="126">
        <f t="shared" si="37"/>
        <v>-0.011963736278016057</v>
      </c>
      <c r="G124" s="126">
        <f>E124/'Table 1 - 12 month average'!E112-1</f>
        <v>-0.10062914573128501</v>
      </c>
      <c r="H124" s="128">
        <f t="shared" si="35"/>
        <v>13366.261541968735</v>
      </c>
      <c r="I124" s="126">
        <f t="shared" si="38"/>
        <v>0.015030704073724976</v>
      </c>
      <c r="J124" s="126">
        <f t="shared" si="33"/>
        <v>0.13481421415733919</v>
      </c>
      <c r="K124" s="125">
        <f>SUM('Input Data'!D154:D165)</f>
        <v>4852840137</v>
      </c>
      <c r="L124" s="129">
        <f t="shared" si="39"/>
        <v>0.01056004648997555</v>
      </c>
      <c r="M124" s="126">
        <f t="shared" si="34"/>
        <v>0.10175514738679658</v>
      </c>
    </row>
    <row r="125" spans="1:13" s="22" customFormat="1" ht="12.75">
      <c r="A125" s="124">
        <f>'Input Data'!A166</f>
        <v>40695</v>
      </c>
      <c r="B125" s="125">
        <f>SUM('Input Data'!B155:B166)</f>
        <v>9171390573</v>
      </c>
      <c r="C125" s="126">
        <f t="shared" si="36"/>
        <v>0.0027074721419222403</v>
      </c>
      <c r="D125" s="126">
        <f t="shared" si="32"/>
        <v>0.02349129433718833</v>
      </c>
      <c r="E125" s="127">
        <f>SUM('Input Data'!C155:C166)</f>
        <v>674334</v>
      </c>
      <c r="F125" s="126">
        <f t="shared" si="37"/>
        <v>-0.014573868161512293</v>
      </c>
      <c r="G125" s="126">
        <f>E125/'Table 1 - 12 month average'!E113-1</f>
        <v>-0.11265887579298084</v>
      </c>
      <c r="H125" s="128">
        <f t="shared" si="35"/>
        <v>13600.66461575421</v>
      </c>
      <c r="I125" s="126">
        <f t="shared" si="38"/>
        <v>0.017536921079201795</v>
      </c>
      <c r="J125" s="126">
        <f t="shared" si="33"/>
        <v>0.15343610976200517</v>
      </c>
      <c r="K125" s="125">
        <f>SUM('Input Data'!D155:D166)</f>
        <v>4898654735</v>
      </c>
      <c r="L125" s="129">
        <f t="shared" si="39"/>
        <v>0.009440780389753822</v>
      </c>
      <c r="M125" s="126">
        <f t="shared" si="34"/>
        <v>0.10683264985215146</v>
      </c>
    </row>
    <row r="126" spans="1:13" s="22" customFormat="1" ht="12.75">
      <c r="A126" s="124">
        <f>'Input Data'!A167</f>
        <v>40725</v>
      </c>
      <c r="B126" s="125">
        <f>SUM('Input Data'!B156:B167)</f>
        <v>9185609594</v>
      </c>
      <c r="C126" s="126">
        <f t="shared" si="36"/>
        <v>0.001550366968544603</v>
      </c>
      <c r="D126" s="126">
        <f t="shared" si="32"/>
        <v>0.026617252251085022</v>
      </c>
      <c r="E126" s="127">
        <f>SUM('Input Data'!C156:C167)</f>
        <v>665667</v>
      </c>
      <c r="F126" s="126">
        <f t="shared" si="37"/>
        <v>-0.012852681312228054</v>
      </c>
      <c r="G126" s="126">
        <f>E126/'Table 1 - 12 month average'!E114-1</f>
        <v>-0.11945781204115491</v>
      </c>
      <c r="H126" s="128">
        <f t="shared" si="35"/>
        <v>13799.106150672935</v>
      </c>
      <c r="I126" s="126">
        <f t="shared" si="38"/>
        <v>0.014590576308223913</v>
      </c>
      <c r="J126" s="126">
        <f t="shared" si="33"/>
        <v>0.16589218130576078</v>
      </c>
      <c r="K126" s="125">
        <f>SUM('Input Data'!D156:D167)</f>
        <v>4922448775</v>
      </c>
      <c r="L126" s="129">
        <f t="shared" si="39"/>
        <v>0.0048572600616239026</v>
      </c>
      <c r="M126" s="126">
        <f t="shared" si="34"/>
        <v>0.10883327680068144</v>
      </c>
    </row>
    <row r="127" spans="1:13" s="22" customFormat="1" ht="12.75">
      <c r="A127" s="98">
        <f>'Input Data'!A168</f>
        <v>40756</v>
      </c>
      <c r="B127" s="95">
        <f>SUM('Input Data'!B157:B168)</f>
        <v>9229297487</v>
      </c>
      <c r="C127" s="104">
        <f t="shared" si="36"/>
        <v>0.004756123429035863</v>
      </c>
      <c r="D127" s="104">
        <f t="shared" si="32"/>
        <v>0.02927202710612975</v>
      </c>
      <c r="E127" s="97">
        <f>SUM('Input Data'!C157:C168)</f>
        <v>657704</v>
      </c>
      <c r="F127" s="104">
        <f t="shared" si="37"/>
        <v>-0.011962437675294146</v>
      </c>
      <c r="G127" s="104">
        <f>E127/'Table 1 - 12 month average'!E115-1</f>
        <v>-0.12811940330164606</v>
      </c>
      <c r="H127" s="99">
        <f t="shared" si="35"/>
        <v>14032.600511780376</v>
      </c>
      <c r="I127" s="104">
        <f t="shared" si="38"/>
        <v>0.016920977239968105</v>
      </c>
      <c r="J127" s="104">
        <f t="shared" si="33"/>
        <v>0.18051947824482784</v>
      </c>
      <c r="K127" s="95">
        <f>SUM('Input Data'!D157:D168)</f>
        <v>4980607876</v>
      </c>
      <c r="L127" s="105">
        <f t="shared" si="39"/>
        <v>0.01181507490649314</v>
      </c>
      <c r="M127" s="104">
        <f t="shared" si="34"/>
        <v>0.11193067178457183</v>
      </c>
    </row>
    <row r="128" spans="1:13" s="22" customFormat="1" ht="12.75">
      <c r="A128" s="124">
        <f>'Input Data'!A169</f>
        <v>40787</v>
      </c>
      <c r="B128" s="125">
        <f>SUM('Input Data'!B158:B169)</f>
        <v>9254622901</v>
      </c>
      <c r="C128" s="126">
        <f t="shared" si="36"/>
        <v>0.0027440240208609357</v>
      </c>
      <c r="D128" s="126">
        <f t="shared" si="32"/>
        <v>0.03147875758837548</v>
      </c>
      <c r="E128" s="127">
        <f>SUM('Input Data'!C158:C169)</f>
        <v>655204</v>
      </c>
      <c r="F128" s="126">
        <f t="shared" si="37"/>
        <v>-0.003801102015496327</v>
      </c>
      <c r="G128" s="126">
        <f>E128/'Table 1 - 12 month average'!E116-1</f>
        <v>-0.1218717206089498</v>
      </c>
      <c r="H128" s="128">
        <f t="shared" si="35"/>
        <v>14124.796095567182</v>
      </c>
      <c r="I128" s="126">
        <f t="shared" si="38"/>
        <v>0.006570099655399453</v>
      </c>
      <c r="J128" s="126">
        <f t="shared" si="33"/>
        <v>0.17463334434880995</v>
      </c>
      <c r="K128" s="125">
        <f>SUM('Input Data'!D158:D169)</f>
        <v>5020461896</v>
      </c>
      <c r="L128" s="129">
        <f t="shared" si="39"/>
        <v>0.008001838528996386</v>
      </c>
      <c r="M128" s="126">
        <f t="shared" si="34"/>
        <v>0.11334484986459792</v>
      </c>
    </row>
    <row r="129" spans="1:13" s="22" customFormat="1" ht="12.75">
      <c r="A129" s="124">
        <f>'Input Data'!A170</f>
        <v>40817</v>
      </c>
      <c r="B129" s="125">
        <f>SUM('Input Data'!B159:B170)</f>
        <v>9301287566</v>
      </c>
      <c r="C129" s="126">
        <f t="shared" si="36"/>
        <v>0.005042308638524506</v>
      </c>
      <c r="D129" s="126">
        <f t="shared" si="32"/>
        <v>0.03870449161305611</v>
      </c>
      <c r="E129" s="127">
        <f>SUM('Input Data'!C159:C170)</f>
        <v>653709</v>
      </c>
      <c r="F129" s="126">
        <f t="shared" si="37"/>
        <v>-0.0022817321017576386</v>
      </c>
      <c r="G129" s="126">
        <f>E129/'Table 1 - 12 month average'!E117-1</f>
        <v>-0.11252828887437771</v>
      </c>
      <c r="H129" s="128">
        <f t="shared" si="35"/>
        <v>14228.483263959957</v>
      </c>
      <c r="I129" s="126">
        <f t="shared" si="38"/>
        <v>0.00734079045752134</v>
      </c>
      <c r="J129" s="126">
        <f t="shared" si="33"/>
        <v>0.17040856468046517</v>
      </c>
      <c r="K129" s="125">
        <f>SUM('Input Data'!D159:D170)</f>
        <v>5063859834</v>
      </c>
      <c r="L129" s="129">
        <f t="shared" si="39"/>
        <v>0.008644212205768831</v>
      </c>
      <c r="M129" s="126">
        <f t="shared" si="34"/>
        <v>0.12012118848714848</v>
      </c>
    </row>
    <row r="130" spans="1:13" s="22" customFormat="1" ht="12.75">
      <c r="A130" s="124">
        <f>'Input Data'!A171</f>
        <v>40848</v>
      </c>
      <c r="B130" s="125">
        <f>SUM('Input Data'!B160:B171)</f>
        <v>9351191782</v>
      </c>
      <c r="C130" s="126">
        <f t="shared" si="36"/>
        <v>0.0053653019160939674</v>
      </c>
      <c r="D130" s="126">
        <f t="shared" si="32"/>
        <v>0.04355939387296859</v>
      </c>
      <c r="E130" s="127">
        <f>SUM('Input Data'!C160:C171)</f>
        <v>652253</v>
      </c>
      <c r="F130" s="126">
        <f t="shared" si="37"/>
        <v>-0.0022272907363980465</v>
      </c>
      <c r="G130" s="126">
        <f>E130/'Table 1 - 12 month average'!E118-1</f>
        <v>-0.1059074945785825</v>
      </c>
      <c r="H130" s="128">
        <f t="shared" si="35"/>
        <v>14336.755495183617</v>
      </c>
      <c r="I130" s="126">
        <f t="shared" si="38"/>
        <v>0.0076095413133674406</v>
      </c>
      <c r="J130" s="126">
        <f t="shared" si="33"/>
        <v>0.1671716154036007</v>
      </c>
      <c r="K130" s="125">
        <f>SUM('Input Data'!D160:D171)</f>
        <v>5107915464</v>
      </c>
      <c r="L130" s="129">
        <f t="shared" si="39"/>
        <v>0.008700009764132766</v>
      </c>
      <c r="M130" s="126">
        <f t="shared" si="34"/>
        <v>0.11820568600731929</v>
      </c>
    </row>
    <row r="131" spans="1:13" s="22" customFormat="1" ht="12.75">
      <c r="A131" s="124">
        <f>'Input Data'!A172</f>
        <v>40878</v>
      </c>
      <c r="B131" s="125">
        <f>SUM('Input Data'!B161:B172)</f>
        <v>9395119490</v>
      </c>
      <c r="C131" s="126">
        <f t="shared" si="36"/>
        <v>0.004697551822705259</v>
      </c>
      <c r="D131" s="126">
        <f t="shared" si="32"/>
        <v>0.04839043485519068</v>
      </c>
      <c r="E131" s="127">
        <f>SUM('Input Data'!C161:C172)</f>
        <v>650599</v>
      </c>
      <c r="F131" s="126">
        <f t="shared" si="37"/>
        <v>-0.0025358258221885865</v>
      </c>
      <c r="G131" s="126">
        <f>E131/'Table 1 - 12 month average'!E119-1</f>
        <v>-0.09818013969496653</v>
      </c>
      <c r="H131" s="128">
        <f t="shared" si="35"/>
        <v>14440.722303600221</v>
      </c>
      <c r="I131" s="126">
        <f t="shared" si="38"/>
        <v>0.00725176686256046</v>
      </c>
      <c r="J131" s="126">
        <f t="shared" si="33"/>
        <v>0.16252755234352567</v>
      </c>
      <c r="K131" s="125">
        <f>SUM('Input Data'!D161:D172)</f>
        <v>5146496346</v>
      </c>
      <c r="L131" s="129">
        <f t="shared" si="39"/>
        <v>0.0075531559345320964</v>
      </c>
      <c r="M131" s="126">
        <f t="shared" si="34"/>
        <v>0.11774146023454768</v>
      </c>
    </row>
    <row r="132" spans="1:13" s="22" customFormat="1" ht="12.75">
      <c r="A132" s="124">
        <f>'Input Data'!A173</f>
        <v>40909</v>
      </c>
      <c r="B132" s="125">
        <f>SUM('Input Data'!B162:B173)</f>
        <v>9426111843</v>
      </c>
      <c r="C132" s="126">
        <f aca="true" t="shared" si="40" ref="C132:C137">B132/B131-1</f>
        <v>0.003298771562510572</v>
      </c>
      <c r="D132" s="126">
        <f aca="true" t="shared" si="41" ref="D132:D137">B132/B120-1</f>
        <v>0.0472253845679782</v>
      </c>
      <c r="E132" s="127">
        <f>SUM('Input Data'!C162:C173)</f>
        <v>648472</v>
      </c>
      <c r="F132" s="126">
        <f aca="true" t="shared" si="42" ref="F132:F137">E132/E131-1</f>
        <v>-0.0032692949113047876</v>
      </c>
      <c r="G132" s="126">
        <f>E132/'Table 1 - 12 month average'!E120-1</f>
        <v>-0.09271115488795867</v>
      </c>
      <c r="H132" s="128">
        <f aca="true" t="shared" si="43" ref="H132:H137">B132/E132</f>
        <v>14535.881029558717</v>
      </c>
      <c r="I132" s="126">
        <f aca="true" t="shared" si="44" ref="I132:I137">H132/H131-1</f>
        <v>0.006589609851771261</v>
      </c>
      <c r="J132" s="126">
        <f aca="true" t="shared" si="45" ref="J132:J137">H132/H120-1</f>
        <v>0.1542359307180241</v>
      </c>
      <c r="K132" s="125">
        <f>SUM('Input Data'!D162:D173)</f>
        <v>5209941661</v>
      </c>
      <c r="L132" s="129">
        <f aca="true" t="shared" si="46" ref="L132:L137">K132/K131-1</f>
        <v>0.012327865548629413</v>
      </c>
      <c r="M132" s="126">
        <f aca="true" t="shared" si="47" ref="M132:M137">K132/K120-1</f>
        <v>0.12120106669664277</v>
      </c>
    </row>
    <row r="133" spans="1:13" s="188" customFormat="1" ht="12.75">
      <c r="A133" s="184">
        <f>'Input Data'!A174</f>
        <v>40940</v>
      </c>
      <c r="B133" s="101">
        <f>SUM('Input Data'!B163:B174)</f>
        <v>9446436200</v>
      </c>
      <c r="C133" s="185">
        <f t="shared" si="40"/>
        <v>0.0021561760923825</v>
      </c>
      <c r="D133" s="185">
        <f t="shared" si="41"/>
        <v>0.042111830428332775</v>
      </c>
      <c r="E133" s="103">
        <f>SUM('Input Data'!C163:C174)</f>
        <v>646549</v>
      </c>
      <c r="F133" s="185">
        <f t="shared" si="42"/>
        <v>-0.0029654325861409037</v>
      </c>
      <c r="G133" s="185">
        <f>E133/'Table 1 - 12 month average'!E121-1</f>
        <v>-0.08978937928762587</v>
      </c>
      <c r="H133" s="186">
        <f t="shared" si="43"/>
        <v>14610.549548448764</v>
      </c>
      <c r="I133" s="185">
        <f t="shared" si="44"/>
        <v>0.005136841636100842</v>
      </c>
      <c r="J133" s="185">
        <f t="shared" si="45"/>
        <v>0.14491284403243565</v>
      </c>
      <c r="K133" s="101">
        <f>SUM('Input Data'!D163:D174)</f>
        <v>5275531366</v>
      </c>
      <c r="L133" s="187">
        <f t="shared" si="46"/>
        <v>0.012589335786806322</v>
      </c>
      <c r="M133" s="185">
        <f t="shared" si="47"/>
        <v>0.115927192071545</v>
      </c>
    </row>
    <row r="134" spans="1:13" s="22" customFormat="1" ht="12.75">
      <c r="A134" s="124">
        <f>'Input Data'!A175</f>
        <v>40969</v>
      </c>
      <c r="B134" s="125">
        <f>SUM('Input Data'!B164:B175)</f>
        <v>9400227867</v>
      </c>
      <c r="C134" s="126">
        <f t="shared" si="40"/>
        <v>-0.004891615422120799</v>
      </c>
      <c r="D134" s="126">
        <f t="shared" si="41"/>
        <v>0.03173213222077953</v>
      </c>
      <c r="E134" s="127">
        <f>SUM('Input Data'!C164:C175)</f>
        <v>643161</v>
      </c>
      <c r="F134" s="126">
        <f t="shared" si="42"/>
        <v>-0.005240128745075734</v>
      </c>
      <c r="G134" s="126">
        <f>E134/'Table 1 - 12 month average'!E122-1</f>
        <v>-0.08347417412196578</v>
      </c>
      <c r="H134" s="128">
        <f t="shared" si="43"/>
        <v>14615.66834276332</v>
      </c>
      <c r="I134" s="126">
        <f t="shared" si="44"/>
        <v>0.0003503491978575912</v>
      </c>
      <c r="J134" s="126">
        <f t="shared" si="45"/>
        <v>0.12569891986663562</v>
      </c>
      <c r="K134" s="125">
        <f>SUM('Input Data'!D164:D175)</f>
        <v>5307880035</v>
      </c>
      <c r="L134" s="129">
        <f t="shared" si="46"/>
        <v>0.006131831422419687</v>
      </c>
      <c r="M134" s="126">
        <f t="shared" si="47"/>
        <v>0.11023917100257141</v>
      </c>
    </row>
    <row r="135" spans="1:13" s="22" customFormat="1" ht="12.75">
      <c r="A135" s="124">
        <f>'Input Data'!A176</f>
        <v>41000</v>
      </c>
      <c r="B135" s="125">
        <f>SUM('Input Data'!B165:B176)</f>
        <v>9361980303</v>
      </c>
      <c r="C135" s="126">
        <f t="shared" si="40"/>
        <v>-0.004068791154975049</v>
      </c>
      <c r="D135" s="126">
        <f t="shared" si="41"/>
        <v>0.02649975479756228</v>
      </c>
      <c r="E135" s="127">
        <f>SUM('Input Data'!C165:C176)</f>
        <v>641652</v>
      </c>
      <c r="F135" s="126">
        <f t="shared" si="42"/>
        <v>-0.0023462243512899494</v>
      </c>
      <c r="G135" s="126">
        <f>E135/'Table 1 - 12 month average'!E123-1</f>
        <v>-0.07355113320521578</v>
      </c>
      <c r="H135" s="128">
        <f t="shared" si="43"/>
        <v>14590.43266911036</v>
      </c>
      <c r="I135" s="126">
        <f t="shared" si="44"/>
        <v>-0.001726617836498412</v>
      </c>
      <c r="J135" s="126">
        <f t="shared" si="45"/>
        <v>0.10799396662756156</v>
      </c>
      <c r="K135" s="125">
        <f>SUM('Input Data'!D165:D176)</f>
        <v>5363375075</v>
      </c>
      <c r="L135" s="129">
        <f t="shared" si="46"/>
        <v>0.01045521745669964</v>
      </c>
      <c r="M135" s="126">
        <f t="shared" si="47"/>
        <v>0.1168743276356512</v>
      </c>
    </row>
    <row r="136" spans="1:13" s="22" customFormat="1" ht="12.75">
      <c r="A136" s="124">
        <f>'Input Data'!A177</f>
        <v>41030</v>
      </c>
      <c r="B136" s="125">
        <f>SUM('Input Data'!B166:B177)</f>
        <v>9337668658</v>
      </c>
      <c r="C136" s="126">
        <f t="shared" si="40"/>
        <v>-0.00259684855267317</v>
      </c>
      <c r="D136" s="126">
        <f t="shared" si="41"/>
        <v>0.020886643223545054</v>
      </c>
      <c r="E136" s="127">
        <f>SUM('Input Data'!C166:C177)</f>
        <v>640868</v>
      </c>
      <c r="F136" s="126">
        <f t="shared" si="42"/>
        <v>-0.0012218461097293076</v>
      </c>
      <c r="G136" s="126">
        <f>E136/'Table 1 - 12 month average'!E124-1</f>
        <v>-0.06347881871733008</v>
      </c>
      <c r="H136" s="128">
        <f t="shared" si="43"/>
        <v>14570.346246028823</v>
      </c>
      <c r="I136" s="126">
        <f t="shared" si="44"/>
        <v>-0.0013766845395930538</v>
      </c>
      <c r="J136" s="126">
        <f t="shared" si="45"/>
        <v>0.09008388024425384</v>
      </c>
      <c r="K136" s="125">
        <f>SUM('Input Data'!D166:D177)</f>
        <v>5460257252</v>
      </c>
      <c r="L136" s="129">
        <f t="shared" si="46"/>
        <v>0.018063658730785193</v>
      </c>
      <c r="M136" s="126">
        <f t="shared" si="47"/>
        <v>0.12516734486446568</v>
      </c>
    </row>
    <row r="137" spans="1:13" s="22" customFormat="1" ht="12.75">
      <c r="A137" s="124">
        <f>'Input Data'!A178</f>
        <v>41061</v>
      </c>
      <c r="B137" s="125">
        <f>SUM('Input Data'!B167:B178)</f>
        <v>9324663879</v>
      </c>
      <c r="C137" s="126">
        <f t="shared" si="40"/>
        <v>-0.0013927222603746792</v>
      </c>
      <c r="D137" s="126">
        <f t="shared" si="41"/>
        <v>0.016712111950746733</v>
      </c>
      <c r="E137" s="127">
        <f>SUM('Input Data'!C167:C178)</f>
        <v>637713</v>
      </c>
      <c r="F137" s="126">
        <f t="shared" si="42"/>
        <v>-0.004923010666783134</v>
      </c>
      <c r="G137" s="126">
        <f>E137/'Table 1 - 12 month average'!E125-1</f>
        <v>-0.05430691615727523</v>
      </c>
      <c r="H137" s="128">
        <f t="shared" si="43"/>
        <v>14622.038250749161</v>
      </c>
      <c r="I137" s="126">
        <f t="shared" si="44"/>
        <v>0.003547754037377615</v>
      </c>
      <c r="J137" s="126">
        <f t="shared" si="45"/>
        <v>0.07509733265621832</v>
      </c>
      <c r="K137" s="125">
        <f>SUM('Input Data'!D167:D178)</f>
        <v>5535358356</v>
      </c>
      <c r="L137" s="129">
        <f t="shared" si="46"/>
        <v>0.013754132916080408</v>
      </c>
      <c r="M137" s="126">
        <f t="shared" si="47"/>
        <v>0.12997519838474592</v>
      </c>
    </row>
    <row r="138" spans="1:13" s="22" customFormat="1" ht="12.75">
      <c r="A138" s="124">
        <f>'Input Data'!A179</f>
        <v>41091</v>
      </c>
      <c r="B138" s="125">
        <f>SUM('Input Data'!B168:B179)</f>
        <v>9333530017</v>
      </c>
      <c r="C138" s="126">
        <f aca="true" t="shared" si="48" ref="C138:C143">B138/B137-1</f>
        <v>0.0009508265515036918</v>
      </c>
      <c r="D138" s="126">
        <f aca="true" t="shared" si="49" ref="D138:D143">B138/B126-1</f>
        <v>0.016103495525938927</v>
      </c>
      <c r="E138" s="127">
        <f>SUM('Input Data'!C168:C179)</f>
        <v>636787</v>
      </c>
      <c r="F138" s="126">
        <f aca="true" t="shared" si="50" ref="F138:F143">E138/E137-1</f>
        <v>-0.0014520638594477386</v>
      </c>
      <c r="G138" s="126">
        <f>E138/'Table 1 - 12 month average'!E126-1</f>
        <v>-0.04338505589130903</v>
      </c>
      <c r="H138" s="128">
        <f aca="true" t="shared" si="51" ref="H138:H143">B138/E138</f>
        <v>14657.224498929783</v>
      </c>
      <c r="I138" s="126">
        <f aca="true" t="shared" si="52" ref="I138:I143">H138/H137-1</f>
        <v>0.002406384635111891</v>
      </c>
      <c r="J138" s="126">
        <f aca="true" t="shared" si="53" ref="J138:J143">H138/H126-1</f>
        <v>0.06218651692993915</v>
      </c>
      <c r="K138" s="125">
        <f>SUM('Input Data'!D168:D179)</f>
        <v>5617428264</v>
      </c>
      <c r="L138" s="129">
        <f aca="true" t="shared" si="54" ref="L138:L143">K138/K137-1</f>
        <v>0.014826485065965178</v>
      </c>
      <c r="M138" s="126">
        <f aca="true" t="shared" si="55" ref="M138:M143">K138/K126-1</f>
        <v>0.14118572295351117</v>
      </c>
    </row>
    <row r="139" spans="1:13" s="22" customFormat="1" ht="12.75">
      <c r="A139" s="124">
        <v>41133</v>
      </c>
      <c r="B139" s="125">
        <f>SUM('Input Data'!B169:B180)</f>
        <v>9309264488</v>
      </c>
      <c r="C139" s="126">
        <f t="shared" si="48"/>
        <v>-0.0025998233204160837</v>
      </c>
      <c r="D139" s="126">
        <f t="shared" si="49"/>
        <v>0.00866447322915298</v>
      </c>
      <c r="E139" s="127">
        <f>SUM('Input Data'!C169:C180)</f>
        <v>634933</v>
      </c>
      <c r="F139" s="126">
        <f t="shared" si="50"/>
        <v>-0.002911491597661353</v>
      </c>
      <c r="G139" s="126">
        <f>E139/'Table 1 - 12 month average'!E127-1</f>
        <v>-0.03462195759794684</v>
      </c>
      <c r="H139" s="128">
        <f t="shared" si="51"/>
        <v>14661.806029927568</v>
      </c>
      <c r="I139" s="126">
        <f t="shared" si="52"/>
        <v>0.0003125783464748011</v>
      </c>
      <c r="J139" s="126">
        <f t="shared" si="53"/>
        <v>0.04483883921721943</v>
      </c>
      <c r="K139" s="125">
        <f>SUM('Input Data'!D169:D180)</f>
        <v>5690025514</v>
      </c>
      <c r="L139" s="129">
        <f t="shared" si="54"/>
        <v>0.012923574025012208</v>
      </c>
      <c r="M139" s="126">
        <f t="shared" si="55"/>
        <v>0.1424359547392724</v>
      </c>
    </row>
    <row r="140" spans="1:13" s="22" customFormat="1" ht="12.75">
      <c r="A140" s="124">
        <v>41164</v>
      </c>
      <c r="B140" s="125">
        <f>SUM('Input Data'!B170:B181)</f>
        <v>9256826962</v>
      </c>
      <c r="C140" s="126">
        <f t="shared" si="48"/>
        <v>-0.005632832332521431</v>
      </c>
      <c r="D140" s="126">
        <f t="shared" si="49"/>
        <v>0.00023815783998748508</v>
      </c>
      <c r="E140" s="127">
        <f>SUM('Input Data'!C170:C181)</f>
        <v>632141</v>
      </c>
      <c r="F140" s="126">
        <f t="shared" si="50"/>
        <v>-0.00439731436230284</v>
      </c>
      <c r="G140" s="126">
        <f>E140/'Table 1 - 12 month average'!E128-1</f>
        <v>-0.03519972405540872</v>
      </c>
      <c r="H140" s="128">
        <f t="shared" si="51"/>
        <v>14643.611096258588</v>
      </c>
      <c r="I140" s="126">
        <f t="shared" si="52"/>
        <v>-0.001240974927088856</v>
      </c>
      <c r="J140" s="126">
        <f t="shared" si="53"/>
        <v>0.03673079577086624</v>
      </c>
      <c r="K140" s="125">
        <f>SUM('Input Data'!D170:D181)</f>
        <v>5724918632</v>
      </c>
      <c r="L140" s="129">
        <f t="shared" si="54"/>
        <v>0.0061323306748182205</v>
      </c>
      <c r="M140" s="126">
        <f t="shared" si="55"/>
        <v>0.14031711635163857</v>
      </c>
    </row>
    <row r="141" spans="1:13" s="22" customFormat="1" ht="12.75">
      <c r="A141" s="124">
        <v>41194</v>
      </c>
      <c r="B141" s="125">
        <f>SUM('Input Data'!B171:B182)</f>
        <v>9217367660</v>
      </c>
      <c r="C141" s="126">
        <f t="shared" si="48"/>
        <v>-0.004262724382986027</v>
      </c>
      <c r="D141" s="126">
        <f t="shared" si="49"/>
        <v>-0.009022396674064903</v>
      </c>
      <c r="E141" s="127">
        <f>SUM('Input Data'!C171:C182)</f>
        <v>630426</v>
      </c>
      <c r="F141" s="126">
        <f t="shared" si="50"/>
        <v>-0.002713002320684832</v>
      </c>
      <c r="G141" s="126">
        <f>E141/'Table 1 - 12 month average'!E129-1</f>
        <v>-0.03561676525793589</v>
      </c>
      <c r="H141" s="128">
        <f t="shared" si="51"/>
        <v>14620.855833991618</v>
      </c>
      <c r="I141" s="126">
        <f t="shared" si="52"/>
        <v>-0.0015539378994285924</v>
      </c>
      <c r="J141" s="126">
        <f t="shared" si="53"/>
        <v>0.02757655631682976</v>
      </c>
      <c r="K141" s="125">
        <f>SUM('Input Data'!D171:D182)</f>
        <v>5801864018</v>
      </c>
      <c r="L141" s="129">
        <f t="shared" si="54"/>
        <v>0.013440433121600481</v>
      </c>
      <c r="M141" s="126">
        <f t="shared" si="55"/>
        <v>0.14573945729004167</v>
      </c>
    </row>
    <row r="142" spans="1:13" s="22" customFormat="1" ht="12.75">
      <c r="A142" s="124">
        <v>41225</v>
      </c>
      <c r="B142" s="125">
        <f>SUM('Input Data'!B172:B183)</f>
        <v>9159142842</v>
      </c>
      <c r="C142" s="126">
        <f t="shared" si="48"/>
        <v>-0.006316859666201102</v>
      </c>
      <c r="D142" s="126">
        <f t="shared" si="49"/>
        <v>-0.020537375820873782</v>
      </c>
      <c r="E142" s="127">
        <f>SUM('Input Data'!C172:C183)</f>
        <v>627876</v>
      </c>
      <c r="F142" s="126">
        <f t="shared" si="50"/>
        <v>-0.004044883935624521</v>
      </c>
      <c r="G142" s="126">
        <f>E142/'Table 1 - 12 month average'!E130-1</f>
        <v>-0.037373534502715966</v>
      </c>
      <c r="H142" s="128">
        <f t="shared" si="51"/>
        <v>14587.50269479961</v>
      </c>
      <c r="I142" s="126">
        <f t="shared" si="52"/>
        <v>-0.00228120293166878</v>
      </c>
      <c r="J142" s="126">
        <f t="shared" si="53"/>
        <v>0.01748981488177237</v>
      </c>
      <c r="K142" s="125">
        <f>SUM('Input Data'!D172:D183)</f>
        <v>5855664351</v>
      </c>
      <c r="L142" s="129">
        <f t="shared" si="54"/>
        <v>0.009272939323135887</v>
      </c>
      <c r="M142" s="126">
        <f t="shared" si="55"/>
        <v>0.14639022361862652</v>
      </c>
    </row>
    <row r="143" spans="1:13" s="22" customFormat="1" ht="12.75">
      <c r="A143" s="124">
        <v>41255</v>
      </c>
      <c r="B143" s="125">
        <f>SUM('Input Data'!B173:B184)</f>
        <v>9114815115</v>
      </c>
      <c r="C143" s="126">
        <f t="shared" si="48"/>
        <v>-0.00483972438957192</v>
      </c>
      <c r="D143" s="126">
        <f t="shared" si="49"/>
        <v>-0.029835104843355165</v>
      </c>
      <c r="E143" s="127">
        <f>SUM('Input Data'!C173:C184)</f>
        <v>626792</v>
      </c>
      <c r="F143" s="126">
        <f t="shared" si="50"/>
        <v>-0.0017264555421770966</v>
      </c>
      <c r="G143" s="126">
        <f>E143/'Table 1 - 12 month average'!E131-1</f>
        <v>-0.036592432512192574</v>
      </c>
      <c r="H143" s="128">
        <f t="shared" si="51"/>
        <v>14542.00933483516</v>
      </c>
      <c r="I143" s="126">
        <f t="shared" si="52"/>
        <v>-0.0031186530632599796</v>
      </c>
      <c r="J143" s="126">
        <f t="shared" si="53"/>
        <v>0.007013986496346325</v>
      </c>
      <c r="K143" s="125">
        <f>SUM('Input Data'!D173:D184)</f>
        <v>5887914678</v>
      </c>
      <c r="L143" s="129">
        <f t="shared" si="54"/>
        <v>0.0055075436478002615</v>
      </c>
      <c r="M143" s="126">
        <f t="shared" si="55"/>
        <v>0.1440627335869482</v>
      </c>
    </row>
    <row r="144" spans="1:13" s="22" customFormat="1" ht="12.75">
      <c r="A144" s="124">
        <v>41286</v>
      </c>
      <c r="B144" s="125">
        <f>SUM('Input Data'!B174:B185)</f>
        <v>9120897654</v>
      </c>
      <c r="C144" s="126">
        <f aca="true" t="shared" si="56" ref="C144:C149">B144/B143-1</f>
        <v>0.0006673244518136112</v>
      </c>
      <c r="D144" s="126">
        <f aca="true" t="shared" si="57" ref="D144:D149">B144/B132-1</f>
        <v>-0.03237964858507991</v>
      </c>
      <c r="E144" s="127">
        <f>SUM('Input Data'!C174:C185)</f>
        <v>626398</v>
      </c>
      <c r="F144" s="126">
        <f aca="true" t="shared" si="58" ref="F144:F149">E144/E143-1</f>
        <v>-0.0006285976847183461</v>
      </c>
      <c r="G144" s="126">
        <f>E144/'Table 1 - 12 month average'!E132-1</f>
        <v>-0.03404002023217656</v>
      </c>
      <c r="H144" s="128">
        <f aca="true" t="shared" si="59" ref="H144:H149">B144/E144</f>
        <v>14560.866500212325</v>
      </c>
      <c r="I144" s="126">
        <f aca="true" t="shared" si="60" ref="I144:I149">H144/H143-1</f>
        <v>0.0012967372625729556</v>
      </c>
      <c r="J144" s="126">
        <f aca="true" t="shared" si="61" ref="J144:J149">H144/H132-1</f>
        <v>0.0017188824401355163</v>
      </c>
      <c r="K144" s="125">
        <f>SUM('Input Data'!D174:D185)</f>
        <v>5947176976</v>
      </c>
      <c r="L144" s="129">
        <f aca="true" t="shared" si="62" ref="L144:L149">K144/K143-1</f>
        <v>0.010065074180071187</v>
      </c>
      <c r="M144" s="126">
        <f aca="true" t="shared" si="63" ref="M144:M149">K144/K132-1</f>
        <v>0.14150548374057892</v>
      </c>
    </row>
    <row r="145" spans="1:13" s="188" customFormat="1" ht="12.75">
      <c r="A145" s="184">
        <v>41317</v>
      </c>
      <c r="B145" s="101">
        <f>SUM('Input Data'!B175:B186)</f>
        <v>9072402560</v>
      </c>
      <c r="C145" s="185">
        <f t="shared" si="56"/>
        <v>-0.005316921189081891</v>
      </c>
      <c r="D145" s="185">
        <f t="shared" si="57"/>
        <v>-0.03959521157830925</v>
      </c>
      <c r="E145" s="103">
        <f>SUM('Input Data'!C175:C186)</f>
        <v>622821</v>
      </c>
      <c r="F145" s="185">
        <f t="shared" si="58"/>
        <v>-0.005710426917071909</v>
      </c>
      <c r="G145" s="185">
        <f>E145/'Table 1 - 12 month average'!E133-1</f>
        <v>-0.03669946129373025</v>
      </c>
      <c r="H145" s="186">
        <f t="shared" si="59"/>
        <v>14566.629192015042</v>
      </c>
      <c r="I145" s="185">
        <f t="shared" si="60"/>
        <v>0.0003957657192057429</v>
      </c>
      <c r="J145" s="185">
        <f t="shared" si="61"/>
        <v>-0.003006071488829476</v>
      </c>
      <c r="K145" s="101">
        <f>SUM('Input Data'!D175:D186)</f>
        <v>5966468479</v>
      </c>
      <c r="L145" s="187">
        <f t="shared" si="62"/>
        <v>0.0032438084620403096</v>
      </c>
      <c r="M145" s="185">
        <f t="shared" si="63"/>
        <v>0.13097014595590983</v>
      </c>
    </row>
    <row r="146" spans="1:13" s="22" customFormat="1" ht="12.75">
      <c r="A146" s="124">
        <v>41345</v>
      </c>
      <c r="B146" s="125">
        <f>SUM('Input Data'!B176:B187)</f>
        <v>9054616778</v>
      </c>
      <c r="C146" s="126">
        <f t="shared" si="56"/>
        <v>-0.0019604268971062933</v>
      </c>
      <c r="D146" s="126">
        <f t="shared" si="57"/>
        <v>-0.036766245870835323</v>
      </c>
      <c r="E146" s="127">
        <f>SUM('Input Data'!C176:C187)</f>
        <v>620015</v>
      </c>
      <c r="F146" s="126">
        <f t="shared" si="58"/>
        <v>-0.0045053073033825</v>
      </c>
      <c r="G146" s="126">
        <f>E146/'Table 1 - 12 month average'!E134-1</f>
        <v>-0.035987878618262026</v>
      </c>
      <c r="H146" s="128">
        <f t="shared" si="59"/>
        <v>14603.867290307493</v>
      </c>
      <c r="I146" s="126">
        <f t="shared" si="60"/>
        <v>0.0025563977637916846</v>
      </c>
      <c r="J146" s="126">
        <f t="shared" si="61"/>
        <v>-0.0008074247567111392</v>
      </c>
      <c r="K146" s="125">
        <f>SUM('Input Data'!D176:D187)</f>
        <v>5972262152</v>
      </c>
      <c r="L146" s="129">
        <f t="shared" si="62"/>
        <v>0.0009710389018884324</v>
      </c>
      <c r="M146" s="126">
        <f t="shared" si="63"/>
        <v>0.12516901524131763</v>
      </c>
    </row>
    <row r="147" spans="1:13" s="22" customFormat="1" ht="12.75">
      <c r="A147" s="124">
        <v>41376</v>
      </c>
      <c r="B147" s="125">
        <f>SUM('Input Data'!B177:B188)</f>
        <v>9122465296</v>
      </c>
      <c r="C147" s="126">
        <f t="shared" si="56"/>
        <v>0.007493251195881845</v>
      </c>
      <c r="D147" s="126">
        <f t="shared" si="57"/>
        <v>-0.02558379736424443</v>
      </c>
      <c r="E147" s="127">
        <f>SUM('Input Data'!C177:C188)</f>
        <v>618849</v>
      </c>
      <c r="F147" s="126">
        <f t="shared" si="58"/>
        <v>-0.0018805996629114308</v>
      </c>
      <c r="G147" s="126">
        <f>E147/'Table 1 - 12 month average'!E135-1</f>
        <v>-0.035537955153260636</v>
      </c>
      <c r="H147" s="128">
        <f t="shared" si="59"/>
        <v>14741.019693010734</v>
      </c>
      <c r="I147" s="126">
        <f t="shared" si="60"/>
        <v>0.009391512534099089</v>
      </c>
      <c r="J147" s="126">
        <f t="shared" si="61"/>
        <v>0.01032094299843389</v>
      </c>
      <c r="K147" s="125">
        <f>SUM('Input Data'!D177:D188)</f>
        <v>6025627365</v>
      </c>
      <c r="L147" s="129">
        <f t="shared" si="62"/>
        <v>0.008935510806760139</v>
      </c>
      <c r="M147" s="126">
        <f t="shared" si="63"/>
        <v>0.12347678108266558</v>
      </c>
    </row>
    <row r="148" spans="1:13" s="22" customFormat="1" ht="12.75">
      <c r="A148" s="124">
        <v>41406</v>
      </c>
      <c r="B148" s="125">
        <f>SUM('Input Data'!B178:B189)</f>
        <v>9164892624</v>
      </c>
      <c r="C148" s="126">
        <f t="shared" si="56"/>
        <v>0.004650862088628971</v>
      </c>
      <c r="D148" s="126">
        <f t="shared" si="57"/>
        <v>-0.01850312324500558</v>
      </c>
      <c r="E148" s="127">
        <f>SUM('Input Data'!C178:C189)</f>
        <v>616526</v>
      </c>
      <c r="F148" s="126">
        <f t="shared" si="58"/>
        <v>-0.003753742835489793</v>
      </c>
      <c r="G148" s="126">
        <f>E148/'Table 1 - 12 month average'!E136-1</f>
        <v>-0.03798286074511448</v>
      </c>
      <c r="H148" s="128">
        <f t="shared" si="59"/>
        <v>14865.378952388059</v>
      </c>
      <c r="I148" s="126">
        <f t="shared" si="60"/>
        <v>0.00843627252165513</v>
      </c>
      <c r="J148" s="126">
        <f t="shared" si="61"/>
        <v>0.02024884662158577</v>
      </c>
      <c r="K148" s="125">
        <f>SUM('Input Data'!D178:D189)</f>
        <v>6044852090</v>
      </c>
      <c r="L148" s="129">
        <f t="shared" si="62"/>
        <v>0.003190493509716008</v>
      </c>
      <c r="M148" s="126">
        <f t="shared" si="63"/>
        <v>0.10706360726609954</v>
      </c>
    </row>
    <row r="149" spans="1:13" s="22" customFormat="1" ht="12.75">
      <c r="A149" s="124">
        <v>41437</v>
      </c>
      <c r="B149" s="125">
        <f>SUM('Input Data'!B179:B190)</f>
        <v>9174313318</v>
      </c>
      <c r="C149" s="126">
        <f t="shared" si="56"/>
        <v>0.0010279110063253771</v>
      </c>
      <c r="D149" s="126">
        <f t="shared" si="57"/>
        <v>-0.016123965748363722</v>
      </c>
      <c r="E149" s="127">
        <f>SUM('Input Data'!C179:C190)</f>
        <v>614347</v>
      </c>
      <c r="F149" s="126">
        <f t="shared" si="58"/>
        <v>-0.0035343197204984467</v>
      </c>
      <c r="G149" s="126">
        <f>E149/'Table 1 - 12 month average'!E137-1</f>
        <v>-0.03664030684649677</v>
      </c>
      <c r="H149" s="128">
        <f t="shared" si="59"/>
        <v>14933.438786223422</v>
      </c>
      <c r="I149" s="126">
        <f t="shared" si="60"/>
        <v>0.004578412299703238</v>
      </c>
      <c r="J149" s="126">
        <f t="shared" si="61"/>
        <v>0.021296657150948528</v>
      </c>
      <c r="K149" s="125">
        <f>SUM('Input Data'!D179:D190)</f>
        <v>6040695938</v>
      </c>
      <c r="L149" s="129">
        <f t="shared" si="62"/>
        <v>-0.0006875523070076772</v>
      </c>
      <c r="M149" s="126">
        <f t="shared" si="63"/>
        <v>0.09129265884877058</v>
      </c>
    </row>
    <row r="150" spans="1:13" s="22" customFormat="1" ht="12.75">
      <c r="A150" s="124">
        <v>41467</v>
      </c>
      <c r="B150" s="125">
        <f>SUM('Input Data'!B180:B191)</f>
        <v>9176211900</v>
      </c>
      <c r="C150" s="126">
        <f aca="true" t="shared" si="64" ref="C150:C155">B150/B149-1</f>
        <v>0.0002069454066142562</v>
      </c>
      <c r="D150" s="126">
        <f aca="true" t="shared" si="65" ref="D150:D155">B150/B138-1</f>
        <v>-0.016855157342769767</v>
      </c>
      <c r="E150" s="127">
        <f>SUM('Input Data'!C180:C191)</f>
        <v>614039</v>
      </c>
      <c r="F150" s="126">
        <f aca="true" t="shared" si="66" ref="F150:F155">E150/E149-1</f>
        <v>-0.0005013453308960747</v>
      </c>
      <c r="G150" s="126">
        <f>E150/'Table 1 - 12 month average'!E138-1</f>
        <v>-0.03572309108069105</v>
      </c>
      <c r="H150" s="128">
        <f aca="true" t="shared" si="67" ref="H150:H155">B150/E150</f>
        <v>14944.021308092808</v>
      </c>
      <c r="I150" s="126">
        <f aca="true" t="shared" si="68" ref="I150:I155">H150/H149-1</f>
        <v>0.0007086460138805428</v>
      </c>
      <c r="J150" s="126">
        <f aca="true" t="shared" si="69" ref="J150:J155">H150/H138-1</f>
        <v>0.01956692477378419</v>
      </c>
      <c r="K150" s="125">
        <f>SUM('Input Data'!D180:D191)</f>
        <v>6070986038</v>
      </c>
      <c r="L150" s="129">
        <f aca="true" t="shared" si="70" ref="L150:L155">K150/K149-1</f>
        <v>0.005014339458712769</v>
      </c>
      <c r="M150" s="126">
        <f aca="true" t="shared" si="71" ref="M150:M155">K150/K138-1</f>
        <v>0.08074117775685408</v>
      </c>
    </row>
    <row r="151" spans="1:13" s="22" customFormat="1" ht="12.75">
      <c r="A151" s="124">
        <v>41498</v>
      </c>
      <c r="B151" s="125">
        <f>SUM('Input Data'!B181:B192)</f>
        <v>9164251231</v>
      </c>
      <c r="C151" s="126">
        <f t="shared" si="64"/>
        <v>-0.0013034429817384563</v>
      </c>
      <c r="D151" s="126">
        <f t="shared" si="65"/>
        <v>-0.01557730550968095</v>
      </c>
      <c r="E151" s="127">
        <f>SUM('Input Data'!C181:C192)</f>
        <v>611253</v>
      </c>
      <c r="F151" s="126">
        <f t="shared" si="66"/>
        <v>-0.004537171091738457</v>
      </c>
      <c r="G151" s="126">
        <f>E151/'Table 1 - 12 month average'!E139-1</f>
        <v>-0.037295273674545215</v>
      </c>
      <c r="H151" s="128">
        <f t="shared" si="67"/>
        <v>14992.56646756744</v>
      </c>
      <c r="I151" s="126">
        <f t="shared" si="68"/>
        <v>0.0032484669603851657</v>
      </c>
      <c r="J151" s="126">
        <f t="shared" si="69"/>
        <v>0.022559324340038822</v>
      </c>
      <c r="K151" s="125">
        <f>SUM('Input Data'!D181:D192)</f>
        <v>6070388712</v>
      </c>
      <c r="L151" s="129">
        <f t="shared" si="70"/>
        <v>-9.839027733904437E-05</v>
      </c>
      <c r="M151" s="126">
        <f t="shared" si="71"/>
        <v>0.06684736247036804</v>
      </c>
    </row>
    <row r="152" spans="1:13" s="22" customFormat="1" ht="12.75">
      <c r="A152" s="124">
        <v>41529</v>
      </c>
      <c r="B152" s="125">
        <f>SUM('Input Data'!B182:B193)</f>
        <v>9197175739</v>
      </c>
      <c r="C152" s="126">
        <f t="shared" si="64"/>
        <v>0.0035927111959377367</v>
      </c>
      <c r="D152" s="126">
        <f t="shared" si="65"/>
        <v>-0.0064440248526707045</v>
      </c>
      <c r="E152" s="127">
        <f>SUM('Input Data'!C182:C193)</f>
        <v>609822</v>
      </c>
      <c r="F152" s="126">
        <f t="shared" si="66"/>
        <v>-0.0023410928044524937</v>
      </c>
      <c r="G152" s="126">
        <f>E152/'Table 1 - 12 month average'!E140-1</f>
        <v>-0.0353069963821363</v>
      </c>
      <c r="H152" s="128">
        <f t="shared" si="67"/>
        <v>15081.738177697755</v>
      </c>
      <c r="I152" s="126">
        <f t="shared" si="68"/>
        <v>0.005947728184044765</v>
      </c>
      <c r="J152" s="126">
        <f t="shared" si="69"/>
        <v>0.02991933332285135</v>
      </c>
      <c r="K152" s="125">
        <f>SUM('Input Data'!D182:D193)</f>
        <v>6100977006</v>
      </c>
      <c r="L152" s="129">
        <f t="shared" si="70"/>
        <v>0.005038934976195675</v>
      </c>
      <c r="M152" s="126">
        <f t="shared" si="71"/>
        <v>0.06568798583406665</v>
      </c>
    </row>
    <row r="153" spans="1:13" s="22" customFormat="1" ht="12.75">
      <c r="A153" s="124">
        <v>41559</v>
      </c>
      <c r="B153" s="125">
        <f>SUM('Input Data'!B183:B194)</f>
        <v>9225549923</v>
      </c>
      <c r="C153" s="126">
        <f t="shared" si="64"/>
        <v>0.003085097513107371</v>
      </c>
      <c r="D153" s="126">
        <f t="shared" si="65"/>
        <v>0.0008877006214591532</v>
      </c>
      <c r="E153" s="127">
        <f>SUM('Input Data'!C183:C194)</f>
        <v>607792</v>
      </c>
      <c r="F153" s="126">
        <f t="shared" si="66"/>
        <v>-0.0033288402189490807</v>
      </c>
      <c r="G153" s="126">
        <f>E153/'Table 1 - 12 month average'!E141-1</f>
        <v>-0.03590270705840182</v>
      </c>
      <c r="H153" s="128">
        <f t="shared" si="67"/>
        <v>15178.79459255798</v>
      </c>
      <c r="I153" s="126">
        <f t="shared" si="68"/>
        <v>0.0064353600173054915</v>
      </c>
      <c r="J153" s="126">
        <f t="shared" si="69"/>
        <v>0.03816047192457961</v>
      </c>
      <c r="K153" s="125">
        <f>SUM('Input Data'!D183:D194)</f>
        <v>6153651191</v>
      </c>
      <c r="L153" s="129">
        <f t="shared" si="70"/>
        <v>0.008633729474508467</v>
      </c>
      <c r="M153" s="126">
        <f t="shared" si="71"/>
        <v>0.06063347432973232</v>
      </c>
    </row>
    <row r="154" spans="1:13" s="22" customFormat="1" ht="12.75">
      <c r="A154" s="124">
        <v>41590</v>
      </c>
      <c r="B154" s="125">
        <f>SUM('Input Data'!B184:B195)</f>
        <v>9272088508</v>
      </c>
      <c r="C154" s="126">
        <f t="shared" si="64"/>
        <v>0.005044532346410779</v>
      </c>
      <c r="D154" s="126">
        <f t="shared" si="65"/>
        <v>0.012331466813911618</v>
      </c>
      <c r="E154" s="127">
        <f>SUM('Input Data'!C184:C195)</f>
        <v>605219</v>
      </c>
      <c r="F154" s="126">
        <f t="shared" si="66"/>
        <v>-0.004233356148155898</v>
      </c>
      <c r="G154" s="126">
        <f>E154/'Table 1 - 12 month average'!E142-1</f>
        <v>-0.03608515057113193</v>
      </c>
      <c r="H154" s="128">
        <f t="shared" si="67"/>
        <v>15320.220462345036</v>
      </c>
      <c r="I154" s="126">
        <f t="shared" si="68"/>
        <v>0.009317332079610274</v>
      </c>
      <c r="J154" s="126">
        <f t="shared" si="69"/>
        <v>0.05022914359471797</v>
      </c>
      <c r="K154" s="125">
        <f>SUM('Input Data'!D184:D195)</f>
        <v>6196638586</v>
      </c>
      <c r="L154" s="129">
        <f t="shared" si="70"/>
        <v>0.006985673003837345</v>
      </c>
      <c r="M154" s="126">
        <f t="shared" si="71"/>
        <v>0.05822981212059575</v>
      </c>
    </row>
    <row r="155" spans="1:13" s="22" customFormat="1" ht="12.75">
      <c r="A155" s="124">
        <v>41620</v>
      </c>
      <c r="B155" s="125">
        <f>SUM('Input Data'!B185:B196)</f>
        <v>9276129583</v>
      </c>
      <c r="C155" s="126">
        <f t="shared" si="64"/>
        <v>0.0004358322287922878</v>
      </c>
      <c r="D155" s="126">
        <f t="shared" si="65"/>
        <v>0.01769805157479598</v>
      </c>
      <c r="E155" s="127">
        <f>SUM('Input Data'!C185:C196)</f>
        <v>602268</v>
      </c>
      <c r="F155" s="126">
        <f t="shared" si="66"/>
        <v>-0.004875920947623902</v>
      </c>
      <c r="G155" s="126">
        <f>E155/'Table 1 - 12 month average'!E143-1</f>
        <v>-0.03912621730972954</v>
      </c>
      <c r="H155" s="128">
        <f t="shared" si="67"/>
        <v>15401.996425179488</v>
      </c>
      <c r="I155" s="126">
        <f t="shared" si="68"/>
        <v>0.005337779768603612</v>
      </c>
      <c r="J155" s="126">
        <f t="shared" si="69"/>
        <v>0.059138119811561474</v>
      </c>
      <c r="K155" s="125">
        <f>SUM('Input Data'!D185:D196)</f>
        <v>6247911239</v>
      </c>
      <c r="L155" s="129">
        <f t="shared" si="70"/>
        <v>0.00827426874884063</v>
      </c>
      <c r="M155" s="126">
        <f t="shared" si="71"/>
        <v>0.061141606271081894</v>
      </c>
    </row>
    <row r="156" spans="1:13" s="22" customFormat="1" ht="12.75">
      <c r="A156" s="124">
        <v>41651</v>
      </c>
      <c r="B156" s="125">
        <f>SUM('Input Data'!B186:B197)</f>
        <v>9270495457</v>
      </c>
      <c r="C156" s="126">
        <f>B156/B155-1</f>
        <v>-0.0006073789665816953</v>
      </c>
      <c r="D156" s="126">
        <f>B156/B144-1</f>
        <v>0.01640165350768874</v>
      </c>
      <c r="E156" s="127">
        <f>SUM('Input Data'!C186:C197)</f>
        <v>598969</v>
      </c>
      <c r="F156" s="126">
        <f>E156/E155-1</f>
        <v>-0.005477627899871829</v>
      </c>
      <c r="G156" s="126">
        <f>E156/'Table 1 - 12 month average'!E144-1</f>
        <v>-0.043788453986123854</v>
      </c>
      <c r="H156" s="128">
        <f>B156/E156</f>
        <v>15477.421130308914</v>
      </c>
      <c r="I156" s="126">
        <f>H156/H155-1</f>
        <v>0.0048970732785083015</v>
      </c>
      <c r="J156" s="126">
        <f>H156/H144-1</f>
        <v>0.0629464345465447</v>
      </c>
      <c r="K156" s="125">
        <f>SUM('Input Data'!D186:D197)</f>
        <v>6265037310</v>
      </c>
      <c r="L156" s="129">
        <f>K156/K155-1</f>
        <v>0.0027410874362454596</v>
      </c>
      <c r="M156" s="126">
        <f>K156/K144-1</f>
        <v>0.053447263345741014</v>
      </c>
    </row>
    <row r="157" spans="1:13" s="172" customFormat="1" ht="12.75">
      <c r="A157" s="166">
        <v>41682</v>
      </c>
      <c r="B157" s="167">
        <f>SUM('Input Data'!B187:B198)</f>
        <v>9284800848</v>
      </c>
      <c r="C157" s="168">
        <f>B157/B156-1</f>
        <v>0.0015431096500024832</v>
      </c>
      <c r="D157" s="168">
        <f>B157/B145-1</f>
        <v>0.023411470841964155</v>
      </c>
      <c r="E157" s="169">
        <f>SUM('Input Data'!C187:C198)</f>
        <v>596950</v>
      </c>
      <c r="F157" s="168">
        <f>E157/E156-1</f>
        <v>-0.003370792144501644</v>
      </c>
      <c r="G157" s="168">
        <f>E157/'Table 1 - 12 month average'!E145-1</f>
        <v>-0.04153841954590487</v>
      </c>
      <c r="H157" s="170">
        <f>B157/E157</f>
        <v>15553.732888851662</v>
      </c>
      <c r="I157" s="168">
        <f>H157/H156-1</f>
        <v>0.004930521557839462</v>
      </c>
      <c r="J157" s="168">
        <f>H157/H145-1</f>
        <v>0.06776473018052243</v>
      </c>
      <c r="K157" s="167">
        <f>SUM('Input Data'!D187:D198)</f>
        <v>6279509740</v>
      </c>
      <c r="L157" s="171">
        <f>K157/K156-1</f>
        <v>0.0023100309357935167</v>
      </c>
      <c r="M157" s="168">
        <f>K157/K145-1</f>
        <v>0.05246675853594174</v>
      </c>
    </row>
    <row r="159" spans="1:4" ht="15">
      <c r="A159" s="92" t="s">
        <v>42</v>
      </c>
      <c r="B159" s="26"/>
      <c r="C159" s="26"/>
      <c r="D159" s="26"/>
    </row>
    <row r="160" spans="1:4" ht="15">
      <c r="A160" s="92" t="s">
        <v>71</v>
      </c>
      <c r="B160" s="26"/>
      <c r="C160" s="26"/>
      <c r="D160" s="26"/>
    </row>
    <row r="161" spans="1:4" ht="15">
      <c r="A161" s="93" t="s">
        <v>54</v>
      </c>
      <c r="B161" s="25"/>
      <c r="C161" s="33"/>
      <c r="D161" s="22"/>
    </row>
  </sheetData>
  <sheetProtection/>
  <mergeCells count="2">
    <mergeCell ref="A1:M1"/>
    <mergeCell ref="A2:M2"/>
  </mergeCells>
  <printOptions horizontalCentered="1"/>
  <pageMargins left="0.16" right="0.14" top="0.15" bottom="0.52" header="0" footer="0.29"/>
  <pageSetup firstPageNumber="3" useFirstPageNumber="1" fitToHeight="3" fitToWidth="1" horizontalDpi="600" verticalDpi="600" orientation="landscape" scale="74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1"/>
  <sheetViews>
    <sheetView showOutlineSymbols="0" zoomScalePageLayoutView="0" workbookViewId="0" topLeftCell="A1">
      <pane ySplit="4" topLeftCell="A152" activePane="bottomLeft" state="frozen"/>
      <selection pane="topLeft" activeCell="J13" sqref="J13"/>
      <selection pane="bottomLeft" activeCell="P66" sqref="P66"/>
    </sheetView>
  </sheetViews>
  <sheetFormatPr defaultColWidth="9.50390625" defaultRowHeight="15.75"/>
  <cols>
    <col min="1" max="1" width="7.875" style="26" customWidth="1"/>
    <col min="2" max="2" width="11.625" style="26" customWidth="1"/>
    <col min="3" max="3" width="10.625" style="26" customWidth="1"/>
    <col min="4" max="4" width="10.50390625" style="26" customWidth="1"/>
    <col min="5" max="5" width="9.375" style="26" customWidth="1"/>
    <col min="6" max="6" width="10.00390625" style="26" customWidth="1"/>
    <col min="7" max="8" width="9.625" style="26" customWidth="1"/>
    <col min="9" max="9" width="9.00390625" style="26" customWidth="1"/>
    <col min="10" max="10" width="9.125" style="26" customWidth="1"/>
    <col min="11" max="11" width="12.125" style="26" customWidth="1"/>
    <col min="12" max="12" width="10.625" style="26" customWidth="1"/>
    <col min="13" max="13" width="10.50390625" style="26" customWidth="1"/>
    <col min="14" max="16384" width="9.50390625" style="26" customWidth="1"/>
  </cols>
  <sheetData>
    <row r="1" spans="1:13" s="23" customFormat="1" ht="18" customHeight="1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23" customFormat="1" ht="18" customHeight="1">
      <c r="A2" s="192" t="str">
        <f>'Table 1 - 12 month average'!A2</f>
        <v>Feb 2004 to Feb 2014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s="23" customFormat="1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63.75">
      <c r="A4" s="87" t="s">
        <v>1</v>
      </c>
      <c r="B4" s="88" t="s">
        <v>33</v>
      </c>
      <c r="C4" s="89" t="s">
        <v>27</v>
      </c>
      <c r="D4" s="89" t="s">
        <v>29</v>
      </c>
      <c r="E4" s="90" t="s">
        <v>4</v>
      </c>
      <c r="F4" s="89" t="s">
        <v>23</v>
      </c>
      <c r="G4" s="89" t="s">
        <v>24</v>
      </c>
      <c r="H4" s="89" t="s">
        <v>34</v>
      </c>
      <c r="I4" s="89" t="s">
        <v>25</v>
      </c>
      <c r="J4" s="89" t="s">
        <v>26</v>
      </c>
      <c r="K4" s="88" t="s">
        <v>30</v>
      </c>
      <c r="L4" s="91" t="s">
        <v>31</v>
      </c>
      <c r="M4" s="91" t="s">
        <v>32</v>
      </c>
    </row>
    <row r="5" spans="1:13" ht="12.75" hidden="1">
      <c r="A5" s="94">
        <f>'Input Data'!A46</f>
        <v>37043</v>
      </c>
      <c r="B5" s="95">
        <f>'Input Data'!B46</f>
        <v>415610231</v>
      </c>
      <c r="C5" s="96" t="s">
        <v>0</v>
      </c>
      <c r="D5" s="96" t="s">
        <v>0</v>
      </c>
      <c r="E5" s="97">
        <f>'Input Data'!C46</f>
        <v>54767</v>
      </c>
      <c r="F5" s="96" t="s">
        <v>0</v>
      </c>
      <c r="G5" s="96" t="s">
        <v>0</v>
      </c>
      <c r="H5" s="95">
        <f>'Table 2 - Month to month'!B5/'Table 2 - Month to month'!E5</f>
        <v>7588.698139390509</v>
      </c>
      <c r="I5" s="96" t="s">
        <v>0</v>
      </c>
      <c r="J5" s="96" t="s">
        <v>0</v>
      </c>
      <c r="K5" s="95">
        <f>'Input Data'!D46</f>
        <v>162922552</v>
      </c>
      <c r="L5" s="96" t="s">
        <v>0</v>
      </c>
      <c r="M5" s="96" t="s">
        <v>0</v>
      </c>
    </row>
    <row r="6" spans="1:13" ht="12.75" hidden="1">
      <c r="A6" s="94">
        <f>'Input Data'!A47</f>
        <v>37073</v>
      </c>
      <c r="B6" s="95">
        <f>'Input Data'!B47</f>
        <v>420584865</v>
      </c>
      <c r="C6" s="96">
        <f aca="true" t="shared" si="0" ref="C6:C17">(B6/B5)-1</f>
        <v>0.011969469538876787</v>
      </c>
      <c r="D6" s="96" t="s">
        <v>0</v>
      </c>
      <c r="E6" s="97">
        <f>'Input Data'!C47</f>
        <v>55689</v>
      </c>
      <c r="F6" s="96">
        <f aca="true" t="shared" si="1" ref="F6:F17">(E6/E5)-1</f>
        <v>0.01683495535632762</v>
      </c>
      <c r="G6" s="96" t="s">
        <v>0</v>
      </c>
      <c r="H6" s="95">
        <f>'Table 2 - Month to month'!B6/'Table 2 - Month to month'!E6</f>
        <v>7552.386737057588</v>
      </c>
      <c r="I6" s="96">
        <f aca="true" t="shared" si="2" ref="I6:I17">(H6/H5)-1</f>
        <v>-0.0047849317058007435</v>
      </c>
      <c r="J6" s="96" t="s">
        <v>0</v>
      </c>
      <c r="K6" s="95">
        <f>'Input Data'!D47</f>
        <v>160314238</v>
      </c>
      <c r="L6" s="96">
        <f aca="true" t="shared" si="3" ref="L6:L17">(K6/K5)-1</f>
        <v>-0.016009533167636647</v>
      </c>
      <c r="M6" s="96" t="s">
        <v>0</v>
      </c>
    </row>
    <row r="7" spans="1:13" ht="12.75" hidden="1">
      <c r="A7" s="94">
        <f>'Input Data'!A48</f>
        <v>37104</v>
      </c>
      <c r="B7" s="95">
        <f>'Input Data'!B48</f>
        <v>439391747</v>
      </c>
      <c r="C7" s="96">
        <f t="shared" si="0"/>
        <v>0.04471602181880696</v>
      </c>
      <c r="D7" s="96" t="s">
        <v>0</v>
      </c>
      <c r="E7" s="97">
        <f>'Input Data'!C48</f>
        <v>57207</v>
      </c>
      <c r="F7" s="96">
        <f t="shared" si="1"/>
        <v>0.02725852502289494</v>
      </c>
      <c r="G7" s="96" t="s">
        <v>0</v>
      </c>
      <c r="H7" s="95">
        <f>'Table 2 - Month to month'!B7/'Table 2 - Month to month'!E7</f>
        <v>7680.733948642649</v>
      </c>
      <c r="I7" s="96">
        <f t="shared" si="2"/>
        <v>0.016994258378651983</v>
      </c>
      <c r="J7" s="96" t="s">
        <v>0</v>
      </c>
      <c r="K7" s="95">
        <f>'Input Data'!D48</f>
        <v>174432277</v>
      </c>
      <c r="L7" s="96">
        <f t="shared" si="3"/>
        <v>0.08806478561186815</v>
      </c>
      <c r="M7" s="96" t="s">
        <v>0</v>
      </c>
    </row>
    <row r="8" spans="1:13" ht="12.75" hidden="1">
      <c r="A8" s="94">
        <f>'Input Data'!A49</f>
        <v>37135</v>
      </c>
      <c r="B8" s="95">
        <f>'Input Data'!B49</f>
        <v>413717707</v>
      </c>
      <c r="C8" s="96">
        <f t="shared" si="0"/>
        <v>-0.05843086533894315</v>
      </c>
      <c r="D8" s="96" t="s">
        <v>0</v>
      </c>
      <c r="E8" s="97">
        <f>'Input Data'!C49</f>
        <v>53217</v>
      </c>
      <c r="F8" s="96">
        <f t="shared" si="1"/>
        <v>-0.06974670931878968</v>
      </c>
      <c r="G8" s="96" t="s">
        <v>0</v>
      </c>
      <c r="H8" s="95">
        <f>'Table 2 - Month to month'!B8/'Table 2 - Month to month'!E8</f>
        <v>7774.164402352631</v>
      </c>
      <c r="I8" s="96">
        <f t="shared" si="2"/>
        <v>0.012164261167579404</v>
      </c>
      <c r="J8" s="96" t="s">
        <v>0</v>
      </c>
      <c r="K8" s="95">
        <f>'Input Data'!D49</f>
        <v>154898059</v>
      </c>
      <c r="L8" s="96">
        <f t="shared" si="3"/>
        <v>-0.11198740471638746</v>
      </c>
      <c r="M8" s="96" t="s">
        <v>0</v>
      </c>
    </row>
    <row r="9" spans="1:13" ht="12.75" hidden="1">
      <c r="A9" s="94">
        <f>'Input Data'!A50</f>
        <v>37165</v>
      </c>
      <c r="B9" s="95">
        <f>'Input Data'!B50</f>
        <v>464397158</v>
      </c>
      <c r="C9" s="96">
        <f t="shared" si="0"/>
        <v>0.12249765998050455</v>
      </c>
      <c r="D9" s="96" t="s">
        <v>0</v>
      </c>
      <c r="E9" s="97">
        <f>'Input Data'!C50</f>
        <v>57615</v>
      </c>
      <c r="F9" s="96">
        <f t="shared" si="1"/>
        <v>0.08264276453013131</v>
      </c>
      <c r="G9" s="96" t="s">
        <v>0</v>
      </c>
      <c r="H9" s="95">
        <f>'Table 2 - Month to month'!B9/'Table 2 - Month to month'!E9</f>
        <v>8060.351609823831</v>
      </c>
      <c r="I9" s="96">
        <f t="shared" si="2"/>
        <v>0.036812600385012884</v>
      </c>
      <c r="J9" s="96" t="s">
        <v>0</v>
      </c>
      <c r="K9" s="95">
        <f>'Input Data'!D50</f>
        <v>180214054</v>
      </c>
      <c r="L9" s="96">
        <f t="shared" si="3"/>
        <v>0.1634364895431002</v>
      </c>
      <c r="M9" s="96" t="s">
        <v>0</v>
      </c>
    </row>
    <row r="10" spans="1:13" ht="12.75" hidden="1">
      <c r="A10" s="94">
        <f>'Input Data'!A51</f>
        <v>37196</v>
      </c>
      <c r="B10" s="95">
        <f>'Input Data'!B51</f>
        <v>436697662</v>
      </c>
      <c r="C10" s="96">
        <f t="shared" si="0"/>
        <v>-0.05964613590507806</v>
      </c>
      <c r="D10" s="96" t="s">
        <v>0</v>
      </c>
      <c r="E10" s="97">
        <f>'Input Data'!C51</f>
        <v>54278</v>
      </c>
      <c r="F10" s="96">
        <f t="shared" si="1"/>
        <v>-0.05791894471925718</v>
      </c>
      <c r="G10" s="96" t="s">
        <v>0</v>
      </c>
      <c r="H10" s="95">
        <f>'Table 2 - Month to month'!B10/'Table 2 - Month to month'!E10</f>
        <v>8045.573934190648</v>
      </c>
      <c r="I10" s="96">
        <f t="shared" si="2"/>
        <v>-0.0018333785358906063</v>
      </c>
      <c r="J10" s="96" t="s">
        <v>0</v>
      </c>
      <c r="K10" s="95">
        <f>'Input Data'!D51</f>
        <v>167340527</v>
      </c>
      <c r="L10" s="96">
        <f t="shared" si="3"/>
        <v>-0.07143464515814069</v>
      </c>
      <c r="M10" s="96" t="s">
        <v>0</v>
      </c>
    </row>
    <row r="11" spans="1:13" ht="12.75" hidden="1">
      <c r="A11" s="94">
        <f>'Input Data'!A52</f>
        <v>37226</v>
      </c>
      <c r="B11" s="95">
        <f>'Input Data'!B52</f>
        <v>424205147</v>
      </c>
      <c r="C11" s="96">
        <f t="shared" si="0"/>
        <v>-0.028606782419641208</v>
      </c>
      <c r="D11" s="96" t="s">
        <v>0</v>
      </c>
      <c r="E11" s="97">
        <f>'Input Data'!C52</f>
        <v>53831</v>
      </c>
      <c r="F11" s="96">
        <f t="shared" si="1"/>
        <v>-0.00823538081727404</v>
      </c>
      <c r="G11" s="96" t="s">
        <v>0</v>
      </c>
      <c r="H11" s="95">
        <f>'Table 2 - Month to month'!B11/'Table 2 - Month to month'!E11</f>
        <v>7880.313332466422</v>
      </c>
      <c r="I11" s="96">
        <f t="shared" si="2"/>
        <v>-0.020540560943940966</v>
      </c>
      <c r="J11" s="96" t="s">
        <v>0</v>
      </c>
      <c r="K11" s="95">
        <f>'Input Data'!D52</f>
        <v>153583610</v>
      </c>
      <c r="L11" s="96">
        <f t="shared" si="3"/>
        <v>-0.08220911722119773</v>
      </c>
      <c r="M11" s="96" t="s">
        <v>0</v>
      </c>
    </row>
    <row r="12" spans="1:13" ht="12.75" hidden="1">
      <c r="A12" s="94">
        <f>'Input Data'!A53</f>
        <v>37257</v>
      </c>
      <c r="B12" s="95">
        <f>'Input Data'!B53</f>
        <v>478571915</v>
      </c>
      <c r="C12" s="96">
        <f t="shared" si="0"/>
        <v>0.12816150012437255</v>
      </c>
      <c r="D12" s="96" t="s">
        <v>0</v>
      </c>
      <c r="E12" s="97">
        <f>'Input Data'!C53</f>
        <v>60429</v>
      </c>
      <c r="F12" s="96">
        <f t="shared" si="1"/>
        <v>0.12256878007096272</v>
      </c>
      <c r="G12" s="96" t="s">
        <v>0</v>
      </c>
      <c r="H12" s="95">
        <f>'Table 2 - Month to month'!B12/'Table 2 - Month to month'!E12</f>
        <v>7919.573631865495</v>
      </c>
      <c r="I12" s="96">
        <f t="shared" si="2"/>
        <v>0.004982073395143116</v>
      </c>
      <c r="J12" s="96" t="s">
        <v>0</v>
      </c>
      <c r="K12" s="95">
        <f>'Input Data'!D53</f>
        <v>177957881</v>
      </c>
      <c r="L12" s="96">
        <f t="shared" si="3"/>
        <v>0.15870359473904805</v>
      </c>
      <c r="M12" s="96" t="s">
        <v>0</v>
      </c>
    </row>
    <row r="13" spans="1:13" ht="12.75" hidden="1">
      <c r="A13" s="130">
        <f>'Input Data'!A54</f>
        <v>37288</v>
      </c>
      <c r="B13" s="125">
        <f>'Input Data'!B54</f>
        <v>440169999</v>
      </c>
      <c r="C13" s="119">
        <f t="shared" si="0"/>
        <v>-0.08024272799209287</v>
      </c>
      <c r="D13" s="152" t="s">
        <v>0</v>
      </c>
      <c r="E13" s="127">
        <f>'Input Data'!C54</f>
        <v>54257</v>
      </c>
      <c r="F13" s="119">
        <f t="shared" si="1"/>
        <v>-0.10213639146767284</v>
      </c>
      <c r="G13" s="152" t="s">
        <v>0</v>
      </c>
      <c r="H13" s="125">
        <f>'Table 2 - Month to month'!B13/'Table 2 - Month to month'!E13</f>
        <v>8112.68590227989</v>
      </c>
      <c r="I13" s="119">
        <f t="shared" si="2"/>
        <v>0.024384175132532437</v>
      </c>
      <c r="J13" s="152" t="s">
        <v>0</v>
      </c>
      <c r="K13" s="125">
        <f>'Input Data'!D54</f>
        <v>167803223</v>
      </c>
      <c r="L13" s="119">
        <f t="shared" si="3"/>
        <v>-0.057062142698810825</v>
      </c>
      <c r="M13" s="152" t="s">
        <v>0</v>
      </c>
    </row>
    <row r="14" spans="1:13" ht="12.75" hidden="1">
      <c r="A14" s="130">
        <f>'Input Data'!A55</f>
        <v>37316</v>
      </c>
      <c r="B14" s="125">
        <f>'Input Data'!B55</f>
        <v>461912627</v>
      </c>
      <c r="C14" s="119">
        <f t="shared" si="0"/>
        <v>0.04939597893858272</v>
      </c>
      <c r="D14" s="152" t="s">
        <v>0</v>
      </c>
      <c r="E14" s="127">
        <f>'Input Data'!C55</f>
        <v>57846</v>
      </c>
      <c r="F14" s="119">
        <f t="shared" si="1"/>
        <v>0.06614814678290348</v>
      </c>
      <c r="G14" s="152" t="s">
        <v>0</v>
      </c>
      <c r="H14" s="125">
        <f>'Table 2 - Month to month'!B14/'Table 2 - Month to month'!E14</f>
        <v>7985.212927427999</v>
      </c>
      <c r="I14" s="119">
        <f t="shared" si="2"/>
        <v>-0.015712795538659785</v>
      </c>
      <c r="J14" s="152" t="s">
        <v>0</v>
      </c>
      <c r="K14" s="125">
        <f>'Input Data'!D55</f>
        <v>179677838</v>
      </c>
      <c r="L14" s="119">
        <f t="shared" si="3"/>
        <v>0.0707651187367242</v>
      </c>
      <c r="M14" s="152" t="s">
        <v>0</v>
      </c>
    </row>
    <row r="15" spans="1:13" ht="12.75" hidden="1">
      <c r="A15" s="100">
        <f>'Input Data'!A56</f>
        <v>37347</v>
      </c>
      <c r="B15" s="101">
        <f>'Input Data'!B56</f>
        <v>454999556</v>
      </c>
      <c r="C15" s="102">
        <f t="shared" si="0"/>
        <v>-0.014966187533990039</v>
      </c>
      <c r="D15" s="102" t="s">
        <v>0</v>
      </c>
      <c r="E15" s="103">
        <f>'Input Data'!C56</f>
        <v>57420</v>
      </c>
      <c r="F15" s="102">
        <f t="shared" si="1"/>
        <v>-0.007364381288248123</v>
      </c>
      <c r="G15" s="102" t="s">
        <v>0</v>
      </c>
      <c r="H15" s="101">
        <f>'Table 2 - Month to month'!B15/'Table 2 - Month to month'!E15</f>
        <v>7924.060536398468</v>
      </c>
      <c r="I15" s="102">
        <f t="shared" si="2"/>
        <v>-0.007658204181316353</v>
      </c>
      <c r="J15" s="102"/>
      <c r="K15" s="101">
        <f>'Input Data'!D56</f>
        <v>183501848</v>
      </c>
      <c r="L15" s="102">
        <f t="shared" si="3"/>
        <v>0.02128259134551702</v>
      </c>
      <c r="M15" s="102" t="s">
        <v>0</v>
      </c>
    </row>
    <row r="16" spans="1:13" ht="12.75" hidden="1">
      <c r="A16" s="130">
        <f>'Input Data'!A57</f>
        <v>37377</v>
      </c>
      <c r="B16" s="125">
        <f>'Input Data'!B57</f>
        <v>467991113</v>
      </c>
      <c r="C16" s="119">
        <f t="shared" si="0"/>
        <v>0.02855290039008307</v>
      </c>
      <c r="D16" s="119" t="s">
        <v>0</v>
      </c>
      <c r="E16" s="127">
        <f>'Input Data'!C57</f>
        <v>57742</v>
      </c>
      <c r="F16" s="119">
        <f t="shared" si="1"/>
        <v>0.005607802159526276</v>
      </c>
      <c r="G16" s="119" t="s">
        <v>0</v>
      </c>
      <c r="H16" s="125">
        <f>'Table 2 - Month to month'!B16/'Table 2 - Month to month'!E16</f>
        <v>8104.864968307298</v>
      </c>
      <c r="I16" s="119">
        <f t="shared" si="2"/>
        <v>0.022817144200037554</v>
      </c>
      <c r="J16" s="119" t="s">
        <v>0</v>
      </c>
      <c r="K16" s="125">
        <f>'Input Data'!D57</f>
        <v>185307036</v>
      </c>
      <c r="L16" s="119">
        <f t="shared" si="3"/>
        <v>0.009837437713433816</v>
      </c>
      <c r="M16" s="119" t="s">
        <v>0</v>
      </c>
    </row>
    <row r="17" spans="1:13" ht="12.75" hidden="1">
      <c r="A17" s="130">
        <f>'Input Data'!A58</f>
        <v>37408</v>
      </c>
      <c r="B17" s="125">
        <f>'Input Data'!B58</f>
        <v>431858591</v>
      </c>
      <c r="C17" s="119">
        <f t="shared" si="0"/>
        <v>-0.07720770971135937</v>
      </c>
      <c r="D17" s="119">
        <f aca="true" t="shared" si="4" ref="D17:D34">B17/B5-1</f>
        <v>0.03909518772169007</v>
      </c>
      <c r="E17" s="127">
        <f>'Input Data'!C58</f>
        <v>55006</v>
      </c>
      <c r="F17" s="119">
        <f t="shared" si="1"/>
        <v>-0.047383187281355044</v>
      </c>
      <c r="G17" s="119">
        <f aca="true" t="shared" si="5" ref="G17:G28">E17/E5-1</f>
        <v>0.004363941789763848</v>
      </c>
      <c r="H17" s="125">
        <f>'Table 2 - Month to month'!B17/'Table 2 - Month to month'!E17</f>
        <v>7851.117896229503</v>
      </c>
      <c r="I17" s="119">
        <f t="shared" si="2"/>
        <v>-0.03130799502151249</v>
      </c>
      <c r="J17" s="119">
        <f aca="true" t="shared" si="6" ref="J17:J28">H17/H5-1</f>
        <v>0.03458033934395899</v>
      </c>
      <c r="K17" s="125">
        <f>'Input Data'!D58</f>
        <v>170799250</v>
      </c>
      <c r="L17" s="119">
        <f t="shared" si="3"/>
        <v>-0.07829052966990413</v>
      </c>
      <c r="M17" s="119">
        <f aca="true" t="shared" si="7" ref="M17:M28">K17/K5-1</f>
        <v>0.0483462719145229</v>
      </c>
    </row>
    <row r="18" spans="1:13" ht="12.75" hidden="1">
      <c r="A18" s="130">
        <f>'Input Data'!A59</f>
        <v>37438</v>
      </c>
      <c r="B18" s="125">
        <f>'Input Data'!B59</f>
        <v>458460783</v>
      </c>
      <c r="C18" s="119">
        <f aca="true" t="shared" si="8" ref="C18:C34">(B18/B17)-1</f>
        <v>0.06159931179880118</v>
      </c>
      <c r="D18" s="119">
        <f t="shared" si="4"/>
        <v>0.0900553518491447</v>
      </c>
      <c r="E18" s="127">
        <f>'Input Data'!C59</f>
        <v>59032</v>
      </c>
      <c r="F18" s="119">
        <f aca="true" t="shared" si="9" ref="F18:F34">(E18/E17)-1</f>
        <v>0.0731920154165</v>
      </c>
      <c r="G18" s="119">
        <f t="shared" si="5"/>
        <v>0.06002980840022265</v>
      </c>
      <c r="H18" s="125">
        <f>'Table 2 - Month to month'!B18/'Table 2 - Month to month'!E18</f>
        <v>7766.309510096219</v>
      </c>
      <c r="I18" s="119">
        <f aca="true" t="shared" si="10" ref="I18:I34">(H18/H17)-1</f>
        <v>-0.010802077774683894</v>
      </c>
      <c r="J18" s="119">
        <f t="shared" si="6"/>
        <v>0.02832518784942084</v>
      </c>
      <c r="K18" s="125">
        <f>'Input Data'!D59</f>
        <v>181888995</v>
      </c>
      <c r="L18" s="119">
        <f aca="true" t="shared" si="11" ref="L18:L34">(K18/K17)-1</f>
        <v>0.06492853452225344</v>
      </c>
      <c r="M18" s="119">
        <f t="shared" si="7"/>
        <v>0.13457792189362494</v>
      </c>
    </row>
    <row r="19" spans="1:13" ht="12.75" hidden="1">
      <c r="A19" s="130">
        <f>'Input Data'!A60</f>
        <v>37469</v>
      </c>
      <c r="B19" s="125">
        <f>'Input Data'!B60</f>
        <v>463846217</v>
      </c>
      <c r="C19" s="119">
        <f t="shared" si="8"/>
        <v>0.011746771369973485</v>
      </c>
      <c r="D19" s="119">
        <f t="shared" si="4"/>
        <v>0.05565527838646456</v>
      </c>
      <c r="E19" s="127">
        <f>'Input Data'!C60</f>
        <v>57233</v>
      </c>
      <c r="F19" s="119">
        <f t="shared" si="9"/>
        <v>-0.030474996612007033</v>
      </c>
      <c r="G19" s="119">
        <f t="shared" si="5"/>
        <v>0.00045448983515994357</v>
      </c>
      <c r="H19" s="125">
        <f>'Table 2 - Month to month'!B19/'Table 2 - Month to month'!E19</f>
        <v>8104.52391103035</v>
      </c>
      <c r="I19" s="119">
        <f t="shared" si="10"/>
        <v>0.043548921208258706</v>
      </c>
      <c r="J19" s="119">
        <f t="shared" si="6"/>
        <v>0.05517571175116598</v>
      </c>
      <c r="K19" s="125">
        <f>'Input Data'!D60</f>
        <v>184214935</v>
      </c>
      <c r="L19" s="119">
        <f t="shared" si="11"/>
        <v>0.012787689546583048</v>
      </c>
      <c r="M19" s="119">
        <f t="shared" si="7"/>
        <v>0.05608284297062749</v>
      </c>
    </row>
    <row r="20" spans="1:13" ht="12.75" hidden="1">
      <c r="A20" s="130">
        <f>'Input Data'!A61</f>
        <v>37500</v>
      </c>
      <c r="B20" s="125">
        <f>'Input Data'!B61</f>
        <v>458819631</v>
      </c>
      <c r="C20" s="119">
        <f t="shared" si="8"/>
        <v>-0.010836751095029462</v>
      </c>
      <c r="D20" s="119">
        <f t="shared" si="4"/>
        <v>0.10901617996253665</v>
      </c>
      <c r="E20" s="127">
        <f>'Input Data'!C61</f>
        <v>55857</v>
      </c>
      <c r="F20" s="119">
        <f t="shared" si="9"/>
        <v>-0.02404207362885047</v>
      </c>
      <c r="G20" s="119">
        <f t="shared" si="5"/>
        <v>0.04960820790348941</v>
      </c>
      <c r="H20" s="125">
        <f>'Table 2 - Month to month'!B20/'Table 2 - Month to month'!E20</f>
        <v>8214.183199957033</v>
      </c>
      <c r="I20" s="119">
        <f t="shared" si="10"/>
        <v>0.013530626861059103</v>
      </c>
      <c r="J20" s="119">
        <f t="shared" si="6"/>
        <v>0.05660014052072815</v>
      </c>
      <c r="K20" s="125">
        <f>'Input Data'!D61</f>
        <v>177198707</v>
      </c>
      <c r="L20" s="119">
        <f t="shared" si="11"/>
        <v>-0.03808718332202543</v>
      </c>
      <c r="M20" s="119">
        <f t="shared" si="7"/>
        <v>0.14396983502549898</v>
      </c>
    </row>
    <row r="21" spans="1:13" ht="12.75" hidden="1">
      <c r="A21" s="130">
        <f>'Input Data'!A62</f>
        <v>37530</v>
      </c>
      <c r="B21" s="125">
        <f>'Input Data'!B62</f>
        <v>495739799</v>
      </c>
      <c r="C21" s="119">
        <f t="shared" si="8"/>
        <v>0.08046771651756113</v>
      </c>
      <c r="D21" s="119">
        <f t="shared" si="4"/>
        <v>0.06749102672157181</v>
      </c>
      <c r="E21" s="127">
        <f>'Input Data'!C62</f>
        <v>58528</v>
      </c>
      <c r="F21" s="119">
        <f t="shared" si="9"/>
        <v>0.047818536620298335</v>
      </c>
      <c r="G21" s="119">
        <f t="shared" si="5"/>
        <v>0.015846567734097095</v>
      </c>
      <c r="H21" s="125">
        <f>'Table 2 - Month to month'!B21/'Table 2 - Month to month'!E21</f>
        <v>8470.13051872608</v>
      </c>
      <c r="I21" s="119">
        <f t="shared" si="10"/>
        <v>0.031159192890948262</v>
      </c>
      <c r="J21" s="119">
        <f t="shared" si="6"/>
        <v>0.05083883789918264</v>
      </c>
      <c r="K21" s="125">
        <f>'Input Data'!D62</f>
        <v>198083829</v>
      </c>
      <c r="L21" s="119">
        <f t="shared" si="11"/>
        <v>0.11786272232787787</v>
      </c>
      <c r="M21" s="119">
        <f t="shared" si="7"/>
        <v>0.09915860946116895</v>
      </c>
    </row>
    <row r="22" spans="1:13" ht="12" customHeight="1" hidden="1">
      <c r="A22" s="130">
        <f>'Input Data'!A63</f>
        <v>37561</v>
      </c>
      <c r="B22" s="125">
        <f>'Input Data'!B63</f>
        <v>464740558</v>
      </c>
      <c r="C22" s="119">
        <f t="shared" si="8"/>
        <v>-0.06253127358854638</v>
      </c>
      <c r="D22" s="119">
        <f t="shared" si="4"/>
        <v>0.06421581437273649</v>
      </c>
      <c r="E22" s="127">
        <f>'Input Data'!C63</f>
        <v>54801</v>
      </c>
      <c r="F22" s="119">
        <f t="shared" si="9"/>
        <v>-0.06367892290869326</v>
      </c>
      <c r="G22" s="119">
        <f t="shared" si="5"/>
        <v>0.009635579792917959</v>
      </c>
      <c r="H22" s="125">
        <f>'Table 2 - Month to month'!B22/'Table 2 - Month to month'!E22</f>
        <v>8480.512362913085</v>
      </c>
      <c r="I22" s="119">
        <f t="shared" si="10"/>
        <v>0.0012257006151266125</v>
      </c>
      <c r="J22" s="119">
        <f t="shared" si="6"/>
        <v>0.05405934148142166</v>
      </c>
      <c r="K22" s="125">
        <f>'Input Data'!D63</f>
        <v>180258890</v>
      </c>
      <c r="L22" s="119">
        <f t="shared" si="11"/>
        <v>-0.08998684592269268</v>
      </c>
      <c r="M22" s="119">
        <f t="shared" si="7"/>
        <v>0.0771980537625534</v>
      </c>
    </row>
    <row r="23" spans="1:13" ht="12.75" hidden="1">
      <c r="A23" s="130">
        <f>'Input Data'!A64</f>
        <v>37591</v>
      </c>
      <c r="B23" s="125">
        <f>'Input Data'!B64</f>
        <v>461010194</v>
      </c>
      <c r="C23" s="119">
        <f t="shared" si="8"/>
        <v>-0.008026766624487314</v>
      </c>
      <c r="D23" s="119">
        <f t="shared" si="4"/>
        <v>0.08676237726083036</v>
      </c>
      <c r="E23" s="127">
        <f>'Input Data'!C64</f>
        <v>56326</v>
      </c>
      <c r="F23" s="119">
        <f t="shared" si="9"/>
        <v>0.02782795934380755</v>
      </c>
      <c r="G23" s="119">
        <f>E23/E10-1</f>
        <v>0.03773167765945695</v>
      </c>
      <c r="H23" s="125">
        <f>'Table 2 - Month to month'!B23/'Table 2 - Month to month'!E23</f>
        <v>8184.678372332493</v>
      </c>
      <c r="I23" s="119">
        <f t="shared" si="10"/>
        <v>-0.034883976099643554</v>
      </c>
      <c r="J23" s="119">
        <f t="shared" si="6"/>
        <v>0.03862346927400773</v>
      </c>
      <c r="K23" s="125">
        <f>'Input Data'!D64</f>
        <v>173707140</v>
      </c>
      <c r="L23" s="119">
        <f t="shared" si="11"/>
        <v>-0.036346334985198236</v>
      </c>
      <c r="M23" s="119">
        <f t="shared" si="7"/>
        <v>0.13102654638733902</v>
      </c>
    </row>
    <row r="24" spans="1:13" s="175" customFormat="1" ht="12.75" hidden="1">
      <c r="A24" s="173">
        <f>'Input Data'!A65</f>
        <v>37622</v>
      </c>
      <c r="B24" s="167">
        <f>'Input Data'!B65</f>
        <v>497154979</v>
      </c>
      <c r="C24" s="174">
        <f t="shared" si="8"/>
        <v>0.07840343981634379</v>
      </c>
      <c r="D24" s="174">
        <f t="shared" si="4"/>
        <v>0.03883024351731956</v>
      </c>
      <c r="E24" s="169">
        <f>'Input Data'!C65</f>
        <v>59440</v>
      </c>
      <c r="F24" s="174">
        <f t="shared" si="9"/>
        <v>0.05528530341227844</v>
      </c>
      <c r="G24" s="174">
        <f>E24/E11-1</f>
        <v>0.10419646671991978</v>
      </c>
      <c r="H24" s="167">
        <f>'Table 2 - Month to month'!B24/'Table 2 - Month to month'!E24</f>
        <v>8363.980131224764</v>
      </c>
      <c r="I24" s="174">
        <f t="shared" si="10"/>
        <v>0.021907001196086462</v>
      </c>
      <c r="J24" s="174">
        <f t="shared" si="6"/>
        <v>0.05611495264986721</v>
      </c>
      <c r="K24" s="167">
        <f>'Input Data'!D65</f>
        <v>193060443</v>
      </c>
      <c r="L24" s="174">
        <f t="shared" si="11"/>
        <v>0.1114133995873745</v>
      </c>
      <c r="M24" s="174">
        <f t="shared" si="7"/>
        <v>0.08486593521531094</v>
      </c>
    </row>
    <row r="25" spans="1:13" ht="12.75" hidden="1">
      <c r="A25" s="130">
        <f>'Input Data'!A66</f>
        <v>37653</v>
      </c>
      <c r="B25" s="125">
        <f>'Input Data'!B66</f>
        <v>443332347</v>
      </c>
      <c r="C25" s="119">
        <f t="shared" si="8"/>
        <v>-0.10826127520287798</v>
      </c>
      <c r="D25" s="119">
        <f t="shared" si="4"/>
        <v>0.007184378779072631</v>
      </c>
      <c r="E25" s="127">
        <f>'Input Data'!C66</f>
        <v>52680</v>
      </c>
      <c r="F25" s="119">
        <f t="shared" si="9"/>
        <v>-0.1137281292059219</v>
      </c>
      <c r="G25" s="119">
        <f t="shared" si="5"/>
        <v>-0.0290653740531176</v>
      </c>
      <c r="H25" s="125">
        <f>'Table 2 - Month to month'!B25/'Table 2 - Month to month'!E25</f>
        <v>8415.572266514806</v>
      </c>
      <c r="I25" s="119">
        <f t="shared" si="10"/>
        <v>0.00616837133524939</v>
      </c>
      <c r="J25" s="119">
        <f t="shared" si="6"/>
        <v>0.03733490583553789</v>
      </c>
      <c r="K25" s="125">
        <f>'Input Data'!D66</f>
        <v>164153813</v>
      </c>
      <c r="L25" s="119">
        <f t="shared" si="11"/>
        <v>-0.14972839360987067</v>
      </c>
      <c r="M25" s="119">
        <f t="shared" si="7"/>
        <v>-0.021748152000632293</v>
      </c>
    </row>
    <row r="26" spans="1:13" ht="12.75" hidden="1">
      <c r="A26" s="130">
        <f>'Input Data'!A67</f>
        <v>37681</v>
      </c>
      <c r="B26" s="125">
        <f>'Input Data'!B67</f>
        <v>484665317</v>
      </c>
      <c r="C26" s="119">
        <f t="shared" si="8"/>
        <v>0.09323247058261686</v>
      </c>
      <c r="D26" s="119">
        <f t="shared" si="4"/>
        <v>0.049257562296516344</v>
      </c>
      <c r="E26" s="127">
        <f>'Input Data'!C67</f>
        <v>59705</v>
      </c>
      <c r="F26" s="119">
        <f t="shared" si="9"/>
        <v>0.1333523158694001</v>
      </c>
      <c r="G26" s="119">
        <f t="shared" si="5"/>
        <v>0.0321370535559935</v>
      </c>
      <c r="H26" s="125">
        <f>'Table 2 - Month to month'!B26/'Table 2 - Month to month'!E26</f>
        <v>8117.667146805125</v>
      </c>
      <c r="I26" s="119">
        <f t="shared" si="10"/>
        <v>-0.03539927057545833</v>
      </c>
      <c r="J26" s="119">
        <f t="shared" si="6"/>
        <v>0.016587437377175718</v>
      </c>
      <c r="K26" s="125">
        <f>'Input Data'!D67</f>
        <v>195466477</v>
      </c>
      <c r="L26" s="119">
        <f t="shared" si="11"/>
        <v>0.19075197479573625</v>
      </c>
      <c r="M26" s="119">
        <f t="shared" si="7"/>
        <v>0.08787193332101428</v>
      </c>
    </row>
    <row r="27" spans="1:13" ht="12.75" hidden="1">
      <c r="A27" s="130">
        <f>'Input Data'!A68</f>
        <v>37712</v>
      </c>
      <c r="B27" s="125">
        <f>'Input Data'!B68</f>
        <v>471250791</v>
      </c>
      <c r="C27" s="119">
        <f t="shared" si="8"/>
        <v>-0.027677916140221748</v>
      </c>
      <c r="D27" s="119">
        <f t="shared" si="4"/>
        <v>0.03571703485354605</v>
      </c>
      <c r="E27" s="127">
        <f>'Input Data'!C68</f>
        <v>57811</v>
      </c>
      <c r="F27" s="119">
        <f t="shared" si="9"/>
        <v>-0.03172263629511762</v>
      </c>
      <c r="G27" s="119">
        <f t="shared" si="5"/>
        <v>0.006809474050853304</v>
      </c>
      <c r="H27" s="125">
        <f>'Table 2 - Month to month'!B27/'Table 2 - Month to month'!E27</f>
        <v>8151.5765338776355</v>
      </c>
      <c r="I27" s="119">
        <f t="shared" si="10"/>
        <v>0.0041772329980116485</v>
      </c>
      <c r="J27" s="119">
        <f t="shared" si="6"/>
        <v>0.028712046864621144</v>
      </c>
      <c r="K27" s="125">
        <f>'Input Data'!D68</f>
        <v>196728990</v>
      </c>
      <c r="L27" s="119">
        <f t="shared" si="11"/>
        <v>0.006458974548356977</v>
      </c>
      <c r="M27" s="119">
        <f t="shared" si="7"/>
        <v>0.07208179178664187</v>
      </c>
    </row>
    <row r="28" spans="1:13" ht="12.75" hidden="1">
      <c r="A28" s="130">
        <f>'Input Data'!A69</f>
        <v>37742</v>
      </c>
      <c r="B28" s="125">
        <f>'Input Data'!B69</f>
        <v>484770787</v>
      </c>
      <c r="C28" s="119">
        <f t="shared" si="8"/>
        <v>0.028689598528440552</v>
      </c>
      <c r="D28" s="119">
        <f t="shared" si="4"/>
        <v>0.035854685129458774</v>
      </c>
      <c r="E28" s="127">
        <f>'Input Data'!C69</f>
        <v>59307</v>
      </c>
      <c r="F28" s="119">
        <f t="shared" si="9"/>
        <v>0.025877428171109385</v>
      </c>
      <c r="G28" s="119">
        <f t="shared" si="5"/>
        <v>0.027103321672266256</v>
      </c>
      <c r="H28" s="125">
        <f>'Table 2 - Month to month'!B28/'Table 2 - Month to month'!E28</f>
        <v>8173.921914782403</v>
      </c>
      <c r="I28" s="119">
        <f t="shared" si="10"/>
        <v>0.0027412342645500853</v>
      </c>
      <c r="J28" s="119">
        <f t="shared" si="6"/>
        <v>0.008520431462478495</v>
      </c>
      <c r="K28" s="125">
        <f>'Input Data'!D69</f>
        <v>198009818</v>
      </c>
      <c r="L28" s="119">
        <f t="shared" si="11"/>
        <v>0.006510621540831485</v>
      </c>
      <c r="M28" s="119">
        <f t="shared" si="7"/>
        <v>0.06854991733827087</v>
      </c>
    </row>
    <row r="29" spans="1:13" ht="12.75" hidden="1">
      <c r="A29" s="130">
        <f>'Input Data'!A70</f>
        <v>37773</v>
      </c>
      <c r="B29" s="125">
        <f>'Input Data'!B70</f>
        <v>485742995</v>
      </c>
      <c r="C29" s="119">
        <f>(B29/B28)-1</f>
        <v>0.0020055003850716346</v>
      </c>
      <c r="D29" s="119">
        <f t="shared" si="4"/>
        <v>0.12477325940240469</v>
      </c>
      <c r="E29" s="127">
        <f>'Input Data'!C70</f>
        <v>58267</v>
      </c>
      <c r="F29" s="119">
        <f>(E29/E28)-1</f>
        <v>-0.01753587266258616</v>
      </c>
      <c r="G29" s="119">
        <f>E29/E17-1</f>
        <v>0.05928444169726932</v>
      </c>
      <c r="H29" s="125">
        <f>'Table 2 - Month to month'!B29/'Table 2 - Month to month'!E29</f>
        <v>8336.502565774796</v>
      </c>
      <c r="I29" s="119">
        <f>(H29/H28)-1</f>
        <v>0.019890164438489233</v>
      </c>
      <c r="J29" s="119">
        <f aca="true" t="shared" si="12" ref="J29:J34">H29/H17-1</f>
        <v>0.061823637851419644</v>
      </c>
      <c r="K29" s="125">
        <f>'Input Data'!D70</f>
        <v>197773648</v>
      </c>
      <c r="L29" s="119">
        <f>(K29/K28)-1</f>
        <v>-0.0011927186358001718</v>
      </c>
      <c r="M29" s="119">
        <f aca="true" t="shared" si="13" ref="M29:M34">K29/K17-1</f>
        <v>0.15793042416755343</v>
      </c>
    </row>
    <row r="30" spans="1:13" ht="12.75" hidden="1">
      <c r="A30" s="130">
        <f>'Input Data'!A71</f>
        <v>37803</v>
      </c>
      <c r="B30" s="125">
        <f>'Input Data'!B71</f>
        <v>505953120</v>
      </c>
      <c r="C30" s="119">
        <f>(B30/B28)-1</f>
        <v>0.043695564105846074</v>
      </c>
      <c r="D30" s="119">
        <f t="shared" si="4"/>
        <v>0.10359083865195085</v>
      </c>
      <c r="E30" s="127">
        <f>'Input Data'!C71</f>
        <v>59799</v>
      </c>
      <c r="F30" s="119">
        <f>(E30/E28)-1</f>
        <v>0.008295816682684976</v>
      </c>
      <c r="G30" s="119">
        <f aca="true" t="shared" si="14" ref="G30:G37">E30/E17-1</f>
        <v>0.08713594880558495</v>
      </c>
      <c r="H30" s="125">
        <f>'Table 2 - Month to month'!B30/'Table 2 - Month to month'!E30</f>
        <v>8460.896001605379</v>
      </c>
      <c r="I30" s="119">
        <f>(H30/H29)-1</f>
        <v>0.01492153752117531</v>
      </c>
      <c r="J30" s="119">
        <f t="shared" si="12"/>
        <v>0.08943584988548237</v>
      </c>
      <c r="K30" s="125">
        <f>'Input Data'!D71</f>
        <v>205532494</v>
      </c>
      <c r="L30" s="119">
        <f>(K30/K28)-1</f>
        <v>0.03799142929367272</v>
      </c>
      <c r="M30" s="119">
        <f t="shared" si="13"/>
        <v>0.12998861750816748</v>
      </c>
    </row>
    <row r="31" spans="1:13" ht="12.75" hidden="1">
      <c r="A31" s="130">
        <f>'Input Data'!A72</f>
        <v>37834</v>
      </c>
      <c r="B31" s="125">
        <f>'Input Data'!B72</f>
        <v>507715761</v>
      </c>
      <c r="C31" s="119">
        <f t="shared" si="8"/>
        <v>0.003483803005306152</v>
      </c>
      <c r="D31" s="119">
        <f t="shared" si="4"/>
        <v>0.09457777684106894</v>
      </c>
      <c r="E31" s="127">
        <f>'Input Data'!C72</f>
        <v>58386</v>
      </c>
      <c r="F31" s="119">
        <f t="shared" si="9"/>
        <v>-0.023629157678222046</v>
      </c>
      <c r="G31" s="119">
        <f t="shared" si="14"/>
        <v>-0.010943217238108094</v>
      </c>
      <c r="H31" s="125">
        <f>'Table 2 - Month to month'!B31/'Table 2 - Month to month'!E31</f>
        <v>8695.847651834343</v>
      </c>
      <c r="I31" s="119">
        <f t="shared" si="10"/>
        <v>0.02776912163728107</v>
      </c>
      <c r="J31" s="119">
        <f t="shared" si="12"/>
        <v>0.07296218103560581</v>
      </c>
      <c r="K31" s="125">
        <f>'Input Data'!D72</f>
        <v>197207855</v>
      </c>
      <c r="L31" s="119">
        <f t="shared" si="11"/>
        <v>-0.040502787846285804</v>
      </c>
      <c r="M31" s="119">
        <f t="shared" si="13"/>
        <v>0.07053130627003723</v>
      </c>
    </row>
    <row r="32" spans="1:13" ht="12.75" hidden="1">
      <c r="A32" s="130">
        <f>'Input Data'!A73</f>
        <v>37865</v>
      </c>
      <c r="B32" s="125">
        <f>'Input Data'!B73</f>
        <v>517371585</v>
      </c>
      <c r="C32" s="119">
        <f t="shared" si="8"/>
        <v>0.019018168711134376</v>
      </c>
      <c r="D32" s="119">
        <f t="shared" si="4"/>
        <v>0.12761431735687867</v>
      </c>
      <c r="E32" s="127">
        <f>'Input Data'!C73</f>
        <v>58950</v>
      </c>
      <c r="F32" s="119">
        <f t="shared" si="9"/>
        <v>0.009659849964032574</v>
      </c>
      <c r="G32" s="119">
        <f t="shared" si="14"/>
        <v>0.03000017472437233</v>
      </c>
      <c r="H32" s="125">
        <f>'Table 2 - Month to month'!B32/'Table 2 - Month to month'!E32</f>
        <v>8776.447582697201</v>
      </c>
      <c r="I32" s="119">
        <f t="shared" si="10"/>
        <v>0.009268783687333304</v>
      </c>
      <c r="J32" s="119">
        <f t="shared" si="12"/>
        <v>0.06845043129097839</v>
      </c>
      <c r="K32" s="125">
        <f>'Input Data'!D73</f>
        <v>196949247</v>
      </c>
      <c r="L32" s="119">
        <f t="shared" si="11"/>
        <v>-0.001311347359870596</v>
      </c>
      <c r="M32" s="119">
        <f t="shared" si="13"/>
        <v>0.11145984264998043</v>
      </c>
    </row>
    <row r="33" spans="1:13" ht="12.75" hidden="1">
      <c r="A33" s="130">
        <f>'Input Data'!A74</f>
        <v>37895</v>
      </c>
      <c r="B33" s="125">
        <f>'Input Data'!B74</f>
        <v>549437538</v>
      </c>
      <c r="C33" s="119">
        <f t="shared" si="8"/>
        <v>0.06197857387162076</v>
      </c>
      <c r="D33" s="119">
        <f t="shared" si="4"/>
        <v>0.10831839426311629</v>
      </c>
      <c r="E33" s="127">
        <f>'Input Data'!C74</f>
        <v>60612</v>
      </c>
      <c r="F33" s="119">
        <f t="shared" si="9"/>
        <v>0.028193384223918594</v>
      </c>
      <c r="G33" s="119">
        <f t="shared" si="14"/>
        <v>0.08512809495676454</v>
      </c>
      <c r="H33" s="125">
        <f>'Table 2 - Month to month'!B33/'Table 2 - Month to month'!E33</f>
        <v>9064.831023559691</v>
      </c>
      <c r="I33" s="119">
        <f t="shared" si="10"/>
        <v>0.03285878917923912</v>
      </c>
      <c r="J33" s="119">
        <f t="shared" si="12"/>
        <v>0.07021149243436375</v>
      </c>
      <c r="K33" s="125">
        <f>'Input Data'!D74</f>
        <v>214432214</v>
      </c>
      <c r="L33" s="119">
        <f t="shared" si="11"/>
        <v>0.0887688948615275</v>
      </c>
      <c r="M33" s="119">
        <f t="shared" si="13"/>
        <v>0.08253265843321311</v>
      </c>
    </row>
    <row r="34" spans="1:13" ht="12.75" hidden="1">
      <c r="A34" s="130">
        <f>'Input Data'!A75</f>
        <v>37926</v>
      </c>
      <c r="B34" s="125">
        <f>'Input Data'!B75</f>
        <v>494152396</v>
      </c>
      <c r="C34" s="119">
        <f t="shared" si="8"/>
        <v>-0.10062134123788247</v>
      </c>
      <c r="D34" s="119">
        <f t="shared" si="4"/>
        <v>0.06328657461395903</v>
      </c>
      <c r="E34" s="127">
        <f>'Input Data'!C75</f>
        <v>55382</v>
      </c>
      <c r="F34" s="119">
        <f t="shared" si="9"/>
        <v>-0.08628654391869595</v>
      </c>
      <c r="G34" s="119">
        <f t="shared" si="14"/>
        <v>-0.05375205030071073</v>
      </c>
      <c r="H34" s="125">
        <f>'Table 2 - Month to month'!B34/'Table 2 - Month to month'!E34</f>
        <v>8922.617384709834</v>
      </c>
      <c r="I34" s="119">
        <f t="shared" si="10"/>
        <v>-0.015688504118856694</v>
      </c>
      <c r="J34" s="119">
        <f t="shared" si="12"/>
        <v>0.052131876339236216</v>
      </c>
      <c r="K34" s="125">
        <f>'Input Data'!D75</f>
        <v>188201425</v>
      </c>
      <c r="L34" s="119">
        <f t="shared" si="11"/>
        <v>-0.12232671813014062</v>
      </c>
      <c r="M34" s="119">
        <f t="shared" si="13"/>
        <v>0.04406182130601155</v>
      </c>
    </row>
    <row r="35" spans="1:13" ht="12.75" hidden="1">
      <c r="A35" s="130">
        <f>'Input Data'!A76</f>
        <v>37956</v>
      </c>
      <c r="B35" s="125">
        <f>'Input Data'!B76</f>
        <v>539803845</v>
      </c>
      <c r="C35" s="119">
        <f aca="true" t="shared" si="15" ref="C35:C43">(B35/B34)-1</f>
        <v>0.09238334038149643</v>
      </c>
      <c r="D35" s="119">
        <f aca="true" t="shared" si="16" ref="D35:D43">B35/B23-1</f>
        <v>0.17091520323301146</v>
      </c>
      <c r="E35" s="127">
        <f>'Input Data'!C76</f>
        <v>60625</v>
      </c>
      <c r="F35" s="119">
        <f aca="true" t="shared" si="17" ref="F35:F43">(E35/E34)-1</f>
        <v>0.09466974829366936</v>
      </c>
      <c r="G35" s="119">
        <f t="shared" si="14"/>
        <v>0.10627543293005592</v>
      </c>
      <c r="H35" s="125">
        <f>'Table 2 - Month to month'!B35/'Table 2 - Month to month'!E35</f>
        <v>8903.980948453609</v>
      </c>
      <c r="I35" s="119">
        <f aca="true" t="shared" si="18" ref="I35:I43">(H35/H34)-1</f>
        <v>-0.002088673698836585</v>
      </c>
      <c r="J35" s="119">
        <f aca="true" t="shared" si="19" ref="J35:J43">H35/H23-1</f>
        <v>0.0878840369039604</v>
      </c>
      <c r="K35" s="125">
        <f>'Input Data'!D76</f>
        <v>199572797</v>
      </c>
      <c r="L35" s="119">
        <f aca="true" t="shared" si="20" ref="L35:L43">(K35/K34)-1</f>
        <v>0.060421285332988406</v>
      </c>
      <c r="M35" s="119">
        <f aca="true" t="shared" si="21" ref="M35:M43">K35/K23-1</f>
        <v>0.14890382168516503</v>
      </c>
    </row>
    <row r="36" spans="1:13" ht="12.75">
      <c r="A36" s="130">
        <f>'Input Data'!A77</f>
        <v>37987</v>
      </c>
      <c r="B36" s="125">
        <f>'Input Data'!B77</f>
        <v>542273974</v>
      </c>
      <c r="C36" s="119">
        <f t="shared" si="15"/>
        <v>0.004575975185949321</v>
      </c>
      <c r="D36" s="119">
        <f t="shared" si="16"/>
        <v>0.09075438626955812</v>
      </c>
      <c r="E36" s="127">
        <f>'Input Data'!C77</f>
        <v>59319</v>
      </c>
      <c r="F36" s="119">
        <f t="shared" si="17"/>
        <v>-0.021542268041237156</v>
      </c>
      <c r="G36" s="119">
        <f t="shared" si="14"/>
        <v>0.053137094769733384</v>
      </c>
      <c r="H36" s="125">
        <f>'Table 2 - Month to month'!B36/'Table 2 - Month to month'!E36</f>
        <v>9141.657377905898</v>
      </c>
      <c r="I36" s="119">
        <f t="shared" si="18"/>
        <v>0.026693276954233403</v>
      </c>
      <c r="J36" s="119">
        <f t="shared" si="19"/>
        <v>0.09297932736328218</v>
      </c>
      <c r="K36" s="125">
        <f>'Input Data'!D77</f>
        <v>191030780</v>
      </c>
      <c r="L36" s="119">
        <f t="shared" si="20"/>
        <v>-0.04280150966667062</v>
      </c>
      <c r="M36" s="119">
        <f t="shared" si="21"/>
        <v>-0.010513096149893375</v>
      </c>
    </row>
    <row r="37" spans="1:13" s="175" customFormat="1" ht="12.75">
      <c r="A37" s="173">
        <f>'Input Data'!A78</f>
        <v>38018</v>
      </c>
      <c r="B37" s="167">
        <f>'Input Data'!B78</f>
        <v>513261012</v>
      </c>
      <c r="C37" s="174">
        <f t="shared" si="15"/>
        <v>-0.05350240540955775</v>
      </c>
      <c r="D37" s="174">
        <f t="shared" si="16"/>
        <v>0.15773418175597276</v>
      </c>
      <c r="E37" s="169">
        <f>'Input Data'!C78</f>
        <v>57431</v>
      </c>
      <c r="F37" s="174">
        <f t="shared" si="17"/>
        <v>-0.03182791348471825</v>
      </c>
      <c r="G37" s="174">
        <f t="shared" si="14"/>
        <v>-0.03379878869448183</v>
      </c>
      <c r="H37" s="167">
        <f>'Table 2 - Month to month'!B37/'Table 2 - Month to month'!E37</f>
        <v>8937.002873012832</v>
      </c>
      <c r="I37" s="174">
        <f t="shared" si="18"/>
        <v>-0.022387024194068683</v>
      </c>
      <c r="J37" s="174">
        <f t="shared" si="19"/>
        <v>0.06196020781293465</v>
      </c>
      <c r="K37" s="167">
        <f>'Input Data'!D78</f>
        <v>192993550</v>
      </c>
      <c r="L37" s="174">
        <f t="shared" si="20"/>
        <v>0.010274626947552656</v>
      </c>
      <c r="M37" s="174">
        <f t="shared" si="21"/>
        <v>0.17568728056289507</v>
      </c>
    </row>
    <row r="38" spans="1:13" ht="12.75">
      <c r="A38" s="130">
        <f>'Input Data'!A79</f>
        <v>38047</v>
      </c>
      <c r="B38" s="125">
        <f>'Input Data'!B79</f>
        <v>546663388</v>
      </c>
      <c r="C38" s="119">
        <f t="shared" si="15"/>
        <v>0.06507873230004857</v>
      </c>
      <c r="D38" s="119">
        <f t="shared" si="16"/>
        <v>0.12791934728021803</v>
      </c>
      <c r="E38" s="127">
        <f>'Input Data'!C79</f>
        <v>62306</v>
      </c>
      <c r="F38" s="119">
        <f t="shared" si="17"/>
        <v>0.08488447005972377</v>
      </c>
      <c r="G38" s="119">
        <f aca="true" t="shared" si="22" ref="G38:G43">E38/E25-1</f>
        <v>0.18272589217919522</v>
      </c>
      <c r="H38" s="125">
        <f>'Table 2 - Month to month'!B38/'Table 2 - Month to month'!E38</f>
        <v>8773.848232914968</v>
      </c>
      <c r="I38" s="119">
        <f t="shared" si="18"/>
        <v>-0.018256080076973435</v>
      </c>
      <c r="J38" s="119">
        <f t="shared" si="19"/>
        <v>0.08083370188048389</v>
      </c>
      <c r="K38" s="125">
        <f>'Input Data'!D79</f>
        <v>225924666</v>
      </c>
      <c r="L38" s="119">
        <f t="shared" si="20"/>
        <v>0.17063324655150391</v>
      </c>
      <c r="M38" s="119">
        <f t="shared" si="21"/>
        <v>0.1558230826455218</v>
      </c>
    </row>
    <row r="39" spans="1:13" ht="12.75">
      <c r="A39" s="130">
        <f>'Input Data'!A80</f>
        <v>38078</v>
      </c>
      <c r="B39" s="125">
        <f>'Input Data'!B80</f>
        <v>529803792</v>
      </c>
      <c r="C39" s="119">
        <f t="shared" si="15"/>
        <v>-0.03084090936047834</v>
      </c>
      <c r="D39" s="119">
        <f t="shared" si="16"/>
        <v>0.1242501914442411</v>
      </c>
      <c r="E39" s="127">
        <f>'Input Data'!C80</f>
        <v>59222</v>
      </c>
      <c r="F39" s="119">
        <f t="shared" si="17"/>
        <v>-0.049497640676660404</v>
      </c>
      <c r="G39" s="119">
        <f t="shared" si="22"/>
        <v>-0.00808977472573491</v>
      </c>
      <c r="H39" s="125">
        <f>'Table 2 - Month to month'!B39/'Table 2 - Month to month'!E39</f>
        <v>8946.063827631624</v>
      </c>
      <c r="I39" s="119">
        <f t="shared" si="18"/>
        <v>0.019628285120158795</v>
      </c>
      <c r="J39" s="119">
        <f t="shared" si="19"/>
        <v>0.09746425006894444</v>
      </c>
      <c r="K39" s="125">
        <f>'Input Data'!D80</f>
        <v>215728348</v>
      </c>
      <c r="L39" s="119">
        <f t="shared" si="20"/>
        <v>-0.04513149529232896</v>
      </c>
      <c r="M39" s="119">
        <f t="shared" si="21"/>
        <v>0.09657630021889507</v>
      </c>
    </row>
    <row r="40" spans="1:13" ht="12.75">
      <c r="A40" s="130">
        <f>'Input Data'!A81</f>
        <v>38108</v>
      </c>
      <c r="B40" s="125">
        <f>'Input Data'!B81</f>
        <v>524754068</v>
      </c>
      <c r="C40" s="119">
        <f t="shared" si="15"/>
        <v>-0.009531309658878384</v>
      </c>
      <c r="D40" s="119">
        <f t="shared" si="16"/>
        <v>0.08247873442918507</v>
      </c>
      <c r="E40" s="127">
        <f>'Input Data'!C81</f>
        <v>58871</v>
      </c>
      <c r="F40" s="119">
        <f t="shared" si="17"/>
        <v>-0.005926851507885633</v>
      </c>
      <c r="G40" s="119">
        <f t="shared" si="22"/>
        <v>0.018335610869903762</v>
      </c>
      <c r="H40" s="125">
        <f>'Table 2 - Month to month'!B40/'Table 2 - Month to month'!E40</f>
        <v>8913.625859931035</v>
      </c>
      <c r="I40" s="119">
        <f t="shared" si="18"/>
        <v>-0.003625948609979557</v>
      </c>
      <c r="J40" s="119">
        <f t="shared" si="19"/>
        <v>0.09049559720051747</v>
      </c>
      <c r="K40" s="125">
        <f>'Input Data'!D81</f>
        <v>207491315</v>
      </c>
      <c r="L40" s="119">
        <f t="shared" si="20"/>
        <v>-0.03818243210206196</v>
      </c>
      <c r="M40" s="119">
        <f t="shared" si="21"/>
        <v>0.0478839741168795</v>
      </c>
    </row>
    <row r="41" spans="1:13" ht="12.75">
      <c r="A41" s="130">
        <f>'Input Data'!A82</f>
        <v>38139</v>
      </c>
      <c r="B41" s="125">
        <f>'Input Data'!B82</f>
        <v>550378688</v>
      </c>
      <c r="C41" s="119">
        <f t="shared" si="15"/>
        <v>0.0488316748027573</v>
      </c>
      <c r="D41" s="119">
        <f t="shared" si="16"/>
        <v>0.13306562043164405</v>
      </c>
      <c r="E41" s="127">
        <f>'Input Data'!C82</f>
        <v>59856</v>
      </c>
      <c r="F41" s="119">
        <f t="shared" si="17"/>
        <v>0.016731497681371055</v>
      </c>
      <c r="G41" s="119">
        <f t="shared" si="22"/>
        <v>0.009256917395922937</v>
      </c>
      <c r="H41" s="125">
        <f>'Table 2 - Month to month'!B41/'Table 2 - Month to month'!E41</f>
        <v>9195.046244319701</v>
      </c>
      <c r="I41" s="119">
        <f t="shared" si="18"/>
        <v>0.031571931423969746</v>
      </c>
      <c r="J41" s="119">
        <f t="shared" si="19"/>
        <v>0.10298607500819656</v>
      </c>
      <c r="K41" s="125">
        <f>'Input Data'!D82</f>
        <v>218261421</v>
      </c>
      <c r="L41" s="119">
        <f t="shared" si="20"/>
        <v>0.05190629786118994</v>
      </c>
      <c r="M41" s="119">
        <f t="shared" si="21"/>
        <v>0.10359202657777744</v>
      </c>
    </row>
    <row r="42" spans="1:13" ht="12.75">
      <c r="A42" s="130">
        <f>'Input Data'!A83</f>
        <v>38169</v>
      </c>
      <c r="B42" s="125">
        <f>'Input Data'!B83</f>
        <v>534822628</v>
      </c>
      <c r="C42" s="119">
        <f t="shared" si="15"/>
        <v>-0.02826428482637755</v>
      </c>
      <c r="D42" s="119">
        <f t="shared" si="16"/>
        <v>0.05705965011145686</v>
      </c>
      <c r="E42" s="127">
        <f>'Input Data'!C83</f>
        <v>58847</v>
      </c>
      <c r="F42" s="119">
        <f t="shared" si="17"/>
        <v>-0.016857123763699522</v>
      </c>
      <c r="G42" s="119">
        <f t="shared" si="22"/>
        <v>0.00995417646352137</v>
      </c>
      <c r="H42" s="125">
        <f>'Table 2 - Month to month'!B42/'Table 2 - Month to month'!E42</f>
        <v>9088.358420990025</v>
      </c>
      <c r="I42" s="119">
        <f t="shared" si="18"/>
        <v>-0.011602750056377675</v>
      </c>
      <c r="J42" s="119">
        <f t="shared" si="19"/>
        <v>0.07416028033740063</v>
      </c>
      <c r="K42" s="125">
        <f>'Input Data'!D83</f>
        <v>215642092</v>
      </c>
      <c r="L42" s="119">
        <f t="shared" si="20"/>
        <v>-0.012000879440805967</v>
      </c>
      <c r="M42" s="119">
        <f t="shared" si="21"/>
        <v>0.04918734650298173</v>
      </c>
    </row>
    <row r="43" spans="1:13" ht="12.75">
      <c r="A43" s="130">
        <f>'Input Data'!A84</f>
        <v>38200</v>
      </c>
      <c r="B43" s="125">
        <f>'Input Data'!B84</f>
        <v>552869774</v>
      </c>
      <c r="C43" s="119">
        <f t="shared" si="15"/>
        <v>0.03374417060005164</v>
      </c>
      <c r="D43" s="119">
        <f t="shared" si="16"/>
        <v>0.08893561411421302</v>
      </c>
      <c r="E43" s="127">
        <f>'Input Data'!C84</f>
        <v>59773</v>
      </c>
      <c r="F43" s="119">
        <f t="shared" si="17"/>
        <v>0.015735721447142526</v>
      </c>
      <c r="G43" s="119">
        <f t="shared" si="22"/>
        <v>-0.0004347898794294647</v>
      </c>
      <c r="H43" s="125">
        <f>'Table 2 - Month to month'!B43/'Table 2 - Month to month'!E43</f>
        <v>9249.490137687584</v>
      </c>
      <c r="I43" s="119">
        <f t="shared" si="18"/>
        <v>0.017729463257678768</v>
      </c>
      <c r="J43" s="119">
        <f t="shared" si="19"/>
        <v>0.0636674546312288</v>
      </c>
      <c r="K43" s="125">
        <f>'Input Data'!D84</f>
        <v>223189234</v>
      </c>
      <c r="L43" s="119">
        <f t="shared" si="20"/>
        <v>0.034998464028998644</v>
      </c>
      <c r="M43" s="119">
        <f t="shared" si="21"/>
        <v>0.13174616700739428</v>
      </c>
    </row>
    <row r="44" spans="1:13" ht="12.75">
      <c r="A44" s="130">
        <f>'Input Data'!A85</f>
        <v>38231</v>
      </c>
      <c r="B44" s="125">
        <f>'Input Data'!B85</f>
        <v>558623154</v>
      </c>
      <c r="C44" s="119">
        <f>(B44/'Table 2 - Month to month'!B43)-1</f>
        <v>0.010406392735805348</v>
      </c>
      <c r="D44" s="119">
        <f>B44/'Table 2 - Month to month'!B32-1</f>
        <v>0.07973296214170711</v>
      </c>
      <c r="E44" s="127">
        <f>'Input Data'!C85</f>
        <v>60359</v>
      </c>
      <c r="F44" s="119">
        <f>(E44/'Table 2 - Month to month'!E43)-1</f>
        <v>0.00980375754939522</v>
      </c>
      <c r="G44" s="119">
        <f>E44/'Table 2 - Month to month'!E32-1</f>
        <v>0.02390161153519932</v>
      </c>
      <c r="H44" s="125">
        <f>'Table 2 - Month to month'!B44/'Table 2 - Month to month'!E44</f>
        <v>9255.010089630377</v>
      </c>
      <c r="I44" s="119">
        <f>(H44/'Table 2 - Month to month'!H43)-1</f>
        <v>0.0005967844562915214</v>
      </c>
      <c r="J44" s="119">
        <f>H44/'Table 2 - Month to month'!H32-1</f>
        <v>0.05452804251650334</v>
      </c>
      <c r="K44" s="125">
        <f>'Input Data'!D85</f>
        <v>223566876</v>
      </c>
      <c r="L44" s="119">
        <f>(K44/'Table 2 - Month to month'!K43)-1</f>
        <v>0.001692026058927265</v>
      </c>
      <c r="M44" s="119">
        <f>K44/'Table 2 - Month to month'!K32-1</f>
        <v>0.1351496865585884</v>
      </c>
    </row>
    <row r="45" spans="1:18" ht="12.75">
      <c r="A45" s="130">
        <f>'Input Data'!A86</f>
        <v>38261</v>
      </c>
      <c r="B45" s="125">
        <f>'Input Data'!B86</f>
        <v>590464702</v>
      </c>
      <c r="C45" s="119">
        <f>(B45/B44)-1</f>
        <v>0.05700005052064139</v>
      </c>
      <c r="D45" s="119">
        <f>B45/'Table 2 - Month to month'!B33-1</f>
        <v>0.07467120675689976</v>
      </c>
      <c r="E45" s="127">
        <f>'Input Data'!C86</f>
        <v>59863</v>
      </c>
      <c r="F45" s="119">
        <f>(E45/E44)-1</f>
        <v>-0.00821749863317811</v>
      </c>
      <c r="G45" s="119">
        <f>E45/'Table 2 - Month to month'!E33-1</f>
        <v>-0.012357288985679449</v>
      </c>
      <c r="H45" s="125">
        <f>'Table 2 - Month to month'!B45/'Table 2 - Month to month'!E45</f>
        <v>9863.600253913102</v>
      </c>
      <c r="I45" s="119">
        <f>(H45/H44)-1</f>
        <v>0.06575791472821946</v>
      </c>
      <c r="J45" s="119">
        <f>H45/'Table 2 - Month to month'!H33-1</f>
        <v>0.08811738776789024</v>
      </c>
      <c r="K45" s="125">
        <f>'Input Data'!D86</f>
        <v>224311220</v>
      </c>
      <c r="L45" s="119">
        <f>(K45/K44)-1</f>
        <v>0.003329401981714053</v>
      </c>
      <c r="M45" s="119">
        <f>K45/'Table 2 - Month to month'!K33-1</f>
        <v>0.046070531174947416</v>
      </c>
      <c r="R45" s="26" t="s">
        <v>0</v>
      </c>
    </row>
    <row r="46" spans="1:13" ht="12.75">
      <c r="A46" s="130">
        <f>'Input Data'!A87</f>
        <v>38292</v>
      </c>
      <c r="B46" s="125">
        <f>'Input Data'!B87</f>
        <v>568990593</v>
      </c>
      <c r="C46" s="119">
        <f>(B46/B45)-1</f>
        <v>-0.036368150250580045</v>
      </c>
      <c r="D46" s="119">
        <f>B46/'Table 2 - Month to month'!B34-1</f>
        <v>0.15144760524443557</v>
      </c>
      <c r="E46" s="127">
        <f>'Input Data'!C87</f>
        <v>58300</v>
      </c>
      <c r="F46" s="119">
        <f>(E46/E45)-1</f>
        <v>-0.02610961695872238</v>
      </c>
      <c r="G46" s="119">
        <f>E46/'Table 2 - Month to month'!E34-1</f>
        <v>0.05268859918385038</v>
      </c>
      <c r="H46" s="125">
        <f>'Table 2 - Month to month'!B46/'Table 2 - Month to month'!E46</f>
        <v>9759.70142367067</v>
      </c>
      <c r="I46" s="119">
        <f>(H46/H45)-1</f>
        <v>-0.010533560522306695</v>
      </c>
      <c r="J46" s="119">
        <f>H46/'Table 2 - Month to month'!H34-1</f>
        <v>0.09381597381899365</v>
      </c>
      <c r="K46" s="125">
        <f>'Input Data'!D87</f>
        <v>225952978</v>
      </c>
      <c r="L46" s="119">
        <f>(K46/K45)-1</f>
        <v>0.007319107800314306</v>
      </c>
      <c r="M46" s="119">
        <f>K46/'Table 2 - Month to month'!K34-1</f>
        <v>0.200591217627603</v>
      </c>
    </row>
    <row r="47" spans="1:13" ht="12.75">
      <c r="A47" s="130">
        <f>'Input Data'!A88</f>
        <v>38322</v>
      </c>
      <c r="B47" s="125">
        <f>'Input Data'!B88</f>
        <v>562819426</v>
      </c>
      <c r="C47" s="119">
        <f>(B47/B46)-1</f>
        <v>-0.010845815512454338</v>
      </c>
      <c r="D47" s="119">
        <f>B47/'Table 2 - Month to month'!B35-1</f>
        <v>0.042636934162630924</v>
      </c>
      <c r="E47" s="127">
        <f>'Input Data'!C88</f>
        <v>59535</v>
      </c>
      <c r="F47" s="119">
        <f>(E47/E46)-1</f>
        <v>0.02118353344768442</v>
      </c>
      <c r="G47" s="119">
        <f>E47/'Table 2 - Month to month'!E35-1</f>
        <v>-0.017979381443298914</v>
      </c>
      <c r="H47" s="125">
        <f>'Table 2 - Month to month'!B47/'Table 2 - Month to month'!E47</f>
        <v>9453.589082052575</v>
      </c>
      <c r="I47" s="119">
        <f>(H47/H46)-1</f>
        <v>-0.03136492893887777</v>
      </c>
      <c r="J47" s="119">
        <f>H47/'Table 2 - Month to month'!H35-1</f>
        <v>0.06172611293540764</v>
      </c>
      <c r="K47" s="125">
        <f>'Input Data'!D88</f>
        <v>225121762</v>
      </c>
      <c r="L47" s="119">
        <f>(K47/K46)-1</f>
        <v>-0.0036787123026986723</v>
      </c>
      <c r="M47" s="119">
        <f>K47/'Table 2 - Month to month'!K35-1</f>
        <v>0.12801827395343857</v>
      </c>
    </row>
    <row r="48" spans="1:17" ht="12.75">
      <c r="A48" s="130">
        <f>'Input Data'!A89</f>
        <v>38353</v>
      </c>
      <c r="B48" s="125">
        <f>'Input Data'!B89</f>
        <v>600659904</v>
      </c>
      <c r="C48" s="119">
        <f>(B48/B47)-1</f>
        <v>0.06723378094628885</v>
      </c>
      <c r="D48" s="119">
        <f>B48/B36-1</f>
        <v>0.10766869294745085</v>
      </c>
      <c r="E48" s="127">
        <f>'Input Data'!C89</f>
        <v>63301</v>
      </c>
      <c r="F48" s="119">
        <f>(E48/E47)-1</f>
        <v>0.06325690770135206</v>
      </c>
      <c r="G48" s="119">
        <f>E48/E36-1</f>
        <v>0.06712857600431565</v>
      </c>
      <c r="H48" s="125">
        <f>'Table 2 - Month to month'!B48/'Table 2 - Month to month'!E48</f>
        <v>9488.948105085228</v>
      </c>
      <c r="I48" s="119">
        <f>(H48/H47)-1</f>
        <v>0.003740275013622174</v>
      </c>
      <c r="J48" s="119">
        <f>H48/H36-1</f>
        <v>0.037989908484065804</v>
      </c>
      <c r="K48" s="125">
        <f>'Input Data'!D89</f>
        <v>227696799</v>
      </c>
      <c r="L48" s="119">
        <f>(K48/K47)-1</f>
        <v>0.011438418823320973</v>
      </c>
      <c r="M48" s="119">
        <f>K48/K36-1</f>
        <v>0.19193775474297903</v>
      </c>
      <c r="N48" s="30"/>
      <c r="O48" s="30"/>
      <c r="P48" s="30"/>
      <c r="Q48" s="30"/>
    </row>
    <row r="49" spans="1:13" s="175" customFormat="1" ht="12.75">
      <c r="A49" s="173">
        <f>'Input Data'!A90</f>
        <v>38384</v>
      </c>
      <c r="B49" s="167">
        <f>'Input Data'!B90</f>
        <v>555139303</v>
      </c>
      <c r="C49" s="174">
        <f>(B49/'Table 2 - Month to month'!B48)-1</f>
        <v>-0.0757843177093439</v>
      </c>
      <c r="D49" s="174">
        <f>B49/'Table 2 - Month to month'!B37-1</f>
        <v>0.0815925815927745</v>
      </c>
      <c r="E49" s="169">
        <f>'Input Data'!C90</f>
        <v>58351</v>
      </c>
      <c r="F49" s="174">
        <f>(E49/'Table 2 - Month to month'!E48)-1</f>
        <v>-0.0781978167801457</v>
      </c>
      <c r="G49" s="174">
        <f>E49/'Table 2 - Month to month'!E37-1</f>
        <v>0.01601922306768122</v>
      </c>
      <c r="H49" s="167">
        <f>'Table 2 - Month to month'!B49/'Table 2 - Month to month'!E49</f>
        <v>9513.79244571644</v>
      </c>
      <c r="I49" s="174">
        <f>(H49/'Table 2 - Month to month'!H48)-1</f>
        <v>0.0026182396990765966</v>
      </c>
      <c r="J49" s="174">
        <f>H49/'Table 2 - Month to month'!H37-1</f>
        <v>0.0645394861005748</v>
      </c>
      <c r="K49" s="167">
        <f>'Input Data'!D90</f>
        <v>217186954</v>
      </c>
      <c r="L49" s="174">
        <f>(K49/'Table 2 - Month to month'!K48)-1</f>
        <v>-0.04615719257432338</v>
      </c>
      <c r="M49" s="174">
        <f>K49/'Table 2 - Month to month'!K37-1</f>
        <v>0.12535861431638518</v>
      </c>
    </row>
    <row r="50" spans="1:13" ht="12.75">
      <c r="A50" s="130">
        <f>'Input Data'!A91</f>
        <v>38412</v>
      </c>
      <c r="B50" s="125">
        <f>'Input Data'!B91</f>
        <v>592429657</v>
      </c>
      <c r="C50" s="119">
        <f aca="true" t="shared" si="23" ref="C50:C64">(B50/B49)-1</f>
        <v>0.06717296685441121</v>
      </c>
      <c r="D50" s="119">
        <f>B50/'Table 2 - Month to month'!B38-1</f>
        <v>0.08371928686762531</v>
      </c>
      <c r="E50" s="127">
        <f>'Input Data'!C91</f>
        <v>64264</v>
      </c>
      <c r="F50" s="119">
        <f aca="true" t="shared" si="24" ref="F50:F64">(E50/E49)-1</f>
        <v>0.10133502424979857</v>
      </c>
      <c r="G50" s="119">
        <f>E50/'Table 2 - Month to month'!E38-1</f>
        <v>0.03142554489134275</v>
      </c>
      <c r="H50" s="125">
        <f>'Table 2 - Month to month'!B50/'Table 2 - Month to month'!E50</f>
        <v>9218.686309597908</v>
      </c>
      <c r="I50" s="119">
        <f aca="true" t="shared" si="25" ref="I50:I64">(H50/H49)-1</f>
        <v>-0.03101876962340122</v>
      </c>
      <c r="J50" s="119">
        <f>H50/'Table 2 - Month to month'!H38-1</f>
        <v>0.050700452626264436</v>
      </c>
      <c r="K50" s="125">
        <f>'Input Data'!D91</f>
        <v>249021695</v>
      </c>
      <c r="L50" s="119">
        <f aca="true" t="shared" si="26" ref="L50:L64">(K50/K49)-1</f>
        <v>0.14657759323794384</v>
      </c>
      <c r="M50" s="119">
        <f>K50/'Table 2 - Month to month'!K38-1</f>
        <v>0.10223332143821784</v>
      </c>
    </row>
    <row r="51" spans="1:13" ht="12.75">
      <c r="A51" s="130">
        <f>'Input Data'!A92</f>
        <v>38443</v>
      </c>
      <c r="B51" s="125">
        <f>'Input Data'!B92</f>
        <v>563615084</v>
      </c>
      <c r="C51" s="119">
        <f t="shared" si="23"/>
        <v>-0.04863796513144514</v>
      </c>
      <c r="D51" s="119">
        <f>B51/'Table 2 - Month to month'!B39-1</f>
        <v>0.0638185164216416</v>
      </c>
      <c r="E51" s="127">
        <f>'Input Data'!C92</f>
        <v>60584</v>
      </c>
      <c r="F51" s="119">
        <f t="shared" si="24"/>
        <v>-0.05726378687912359</v>
      </c>
      <c r="G51" s="119">
        <f>E51/'Table 2 - Month to month'!E39-1</f>
        <v>0.02299821012461578</v>
      </c>
      <c r="H51" s="125">
        <f>'Table 2 - Month to month'!B51/'Table 2 - Month to month'!E51</f>
        <v>9303.035190809454</v>
      </c>
      <c r="I51" s="119">
        <f t="shared" si="25"/>
        <v>0.009149772362221364</v>
      </c>
      <c r="J51" s="119">
        <f>H51/'Table 2 - Month to month'!H39-1</f>
        <v>0.03990261751489599</v>
      </c>
      <c r="K51" s="125">
        <f>'Input Data'!D92</f>
        <v>242751700</v>
      </c>
      <c r="L51" s="119">
        <f t="shared" si="26"/>
        <v>-0.02517850904516572</v>
      </c>
      <c r="M51" s="119">
        <f>K51/'Table 2 - Month to month'!K39-1</f>
        <v>0.12526565122540134</v>
      </c>
    </row>
    <row r="52" spans="1:13" ht="12.75">
      <c r="A52" s="130">
        <f>'Input Data'!A93</f>
        <v>38473</v>
      </c>
      <c r="B52" s="125">
        <f>'Input Data'!B93</f>
        <v>587881199</v>
      </c>
      <c r="C52" s="119">
        <f t="shared" si="23"/>
        <v>0.04305441016195366</v>
      </c>
      <c r="D52" s="119">
        <f>B52/'Table 2 - Month to month'!B40-1</f>
        <v>0.12029850714754242</v>
      </c>
      <c r="E52" s="127">
        <f>'Input Data'!C93</f>
        <v>61914</v>
      </c>
      <c r="F52" s="119">
        <f t="shared" si="24"/>
        <v>0.02195299088868352</v>
      </c>
      <c r="G52" s="119">
        <f>E52/'Table 2 - Month to month'!E40-1</f>
        <v>0.05168928674559625</v>
      </c>
      <c r="H52" s="125">
        <f>'Table 2 - Month to month'!B52/'Table 2 - Month to month'!E52</f>
        <v>9495.125480505218</v>
      </c>
      <c r="I52" s="119">
        <f t="shared" si="25"/>
        <v>0.020648131040666318</v>
      </c>
      <c r="J52" s="119">
        <f>H52/'Table 2 - Month to month'!H40-1</f>
        <v>0.0652371582240363</v>
      </c>
      <c r="K52" s="125">
        <f>'Input Data'!D93</f>
        <v>245468505</v>
      </c>
      <c r="L52" s="119">
        <f t="shared" si="26"/>
        <v>0.011191703291882238</v>
      </c>
      <c r="M52" s="119">
        <f>K52/'Table 2 - Month to month'!K40-1</f>
        <v>0.18303026321848703</v>
      </c>
    </row>
    <row r="53" spans="1:13" ht="12.75">
      <c r="A53" s="130">
        <f>'Input Data'!A94</f>
        <v>38504</v>
      </c>
      <c r="B53" s="125">
        <f>'Input Data'!B94</f>
        <v>597295954</v>
      </c>
      <c r="C53" s="119">
        <f t="shared" si="23"/>
        <v>0.01601472375033386</v>
      </c>
      <c r="D53" s="119">
        <f>B53/'Table 2 - Month to month'!B41-1</f>
        <v>0.08524542650895661</v>
      </c>
      <c r="E53" s="127">
        <f>'Input Data'!C94</f>
        <v>61175</v>
      </c>
      <c r="F53" s="119">
        <f t="shared" si="24"/>
        <v>-0.011935911102497032</v>
      </c>
      <c r="G53" s="119">
        <f>E53/'Table 2 - Month to month'!E41-1</f>
        <v>0.022036220261961947</v>
      </c>
      <c r="H53" s="125">
        <f>'Table 2 - Month to month'!B53/'Table 2 - Month to month'!E53</f>
        <v>9763.72626072742</v>
      </c>
      <c r="I53" s="119">
        <f t="shared" si="25"/>
        <v>0.02828828126323102</v>
      </c>
      <c r="J53" s="119">
        <f>H53/'Table 2 - Month to month'!H41-1</f>
        <v>0.061846346532408614</v>
      </c>
      <c r="K53" s="125">
        <f>'Input Data'!D94</f>
        <v>255236821</v>
      </c>
      <c r="L53" s="119">
        <f t="shared" si="26"/>
        <v>0.0397945797567798</v>
      </c>
      <c r="M53" s="119">
        <f>K53/'Table 2 - Month to month'!K41-1</f>
        <v>0.16940877517699282</v>
      </c>
    </row>
    <row r="54" spans="1:13" ht="12.75">
      <c r="A54" s="130">
        <f>'Input Data'!A95</f>
        <v>38534</v>
      </c>
      <c r="B54" s="125">
        <f>'Input Data'!B95</f>
        <v>589877426</v>
      </c>
      <c r="C54" s="119">
        <f t="shared" si="23"/>
        <v>-0.012420187932496884</v>
      </c>
      <c r="D54" s="119">
        <f>B54/'Table 2 - Month to month'!B42-1</f>
        <v>0.10294029294512197</v>
      </c>
      <c r="E54" s="127">
        <f>'Input Data'!C95</f>
        <v>60537</v>
      </c>
      <c r="F54" s="119">
        <f t="shared" si="24"/>
        <v>-0.010429096853289743</v>
      </c>
      <c r="G54" s="119">
        <f>E54/'Table 2 - Month to month'!E42-1</f>
        <v>0.02871854130202056</v>
      </c>
      <c r="H54" s="125">
        <f>'Table 2 - Month to month'!B54/'Table 2 - Month to month'!E54</f>
        <v>9744.08090919603</v>
      </c>
      <c r="I54" s="119">
        <f t="shared" si="25"/>
        <v>-0.0020120752064107794</v>
      </c>
      <c r="J54" s="119">
        <f>H54/'Table 2 - Month to month'!H42-1</f>
        <v>0.07214971701507489</v>
      </c>
      <c r="K54" s="125">
        <f>'Input Data'!D95</f>
        <v>238952827</v>
      </c>
      <c r="L54" s="119">
        <f t="shared" si="26"/>
        <v>-0.06379954873360538</v>
      </c>
      <c r="M54" s="119">
        <f>K54/'Table 2 - Month to month'!K42-1</f>
        <v>0.10809918779678696</v>
      </c>
    </row>
    <row r="55" spans="1:13" ht="12.75">
      <c r="A55" s="130">
        <f>'Input Data'!A96</f>
        <v>38565</v>
      </c>
      <c r="B55" s="125">
        <f>'Input Data'!B96</f>
        <v>608263720</v>
      </c>
      <c r="C55" s="119">
        <f t="shared" si="23"/>
        <v>0.03116968575095136</v>
      </c>
      <c r="D55" s="119">
        <f>B55/'Table 2 - Month to month'!B43-1</f>
        <v>0.10019347883539753</v>
      </c>
      <c r="E55" s="127">
        <f>'Input Data'!C96</f>
        <v>62493</v>
      </c>
      <c r="F55" s="119">
        <f t="shared" si="24"/>
        <v>0.03231081817731307</v>
      </c>
      <c r="G55" s="119">
        <f>E55/'Table 2 - Month to month'!E43-1</f>
        <v>0.045505495792414585</v>
      </c>
      <c r="H55" s="125">
        <f>'Table 2 - Month to month'!B55/'Table 2 - Month to month'!E55</f>
        <v>9733.309650680876</v>
      </c>
      <c r="I55" s="119">
        <f t="shared" si="25"/>
        <v>-0.0011054155456557968</v>
      </c>
      <c r="J55" s="119">
        <f>H55/'Table 2 - Month to month'!H43-1</f>
        <v>0.05230769542873959</v>
      </c>
      <c r="K55" s="125">
        <f>'Input Data'!D96</f>
        <v>265295807</v>
      </c>
      <c r="L55" s="119">
        <f t="shared" si="26"/>
        <v>0.1102434331107538</v>
      </c>
      <c r="M55" s="119">
        <f>K55/'Table 2 - Month to month'!K43-1</f>
        <v>0.18865862051392668</v>
      </c>
    </row>
    <row r="56" spans="1:13" ht="12.75">
      <c r="A56" s="130">
        <f>'Input Data'!A97</f>
        <v>38596</v>
      </c>
      <c r="B56" s="125">
        <f>'Input Data'!B97</f>
        <v>597210185</v>
      </c>
      <c r="C56" s="119">
        <f t="shared" si="23"/>
        <v>-0.01817227402614119</v>
      </c>
      <c r="D56" s="119">
        <f aca="true" t="shared" si="27" ref="D56:D64">B56/B44-1</f>
        <v>0.06907524459682524</v>
      </c>
      <c r="E56" s="127">
        <f>'Input Data'!C97</f>
        <v>60380</v>
      </c>
      <c r="F56" s="119">
        <f t="shared" si="24"/>
        <v>-0.03381178692013509</v>
      </c>
      <c r="G56" s="119">
        <f aca="true" t="shared" si="28" ref="G56:G64">E56/E44-1</f>
        <v>0.0003479182889047916</v>
      </c>
      <c r="H56" s="125">
        <f>'Table 2 - Month to month'!B56/'Table 2 - Month to month'!E56</f>
        <v>9890.86096389533</v>
      </c>
      <c r="I56" s="119">
        <f t="shared" si="25"/>
        <v>0.016186818139853676</v>
      </c>
      <c r="J56" s="119">
        <f aca="true" t="shared" si="29" ref="J56:J64">H56/H44-1</f>
        <v>0.06870342313050326</v>
      </c>
      <c r="K56" s="125">
        <f>'Input Data'!D97</f>
        <v>255818533</v>
      </c>
      <c r="L56" s="119">
        <f t="shared" si="26"/>
        <v>-0.03572342174258336</v>
      </c>
      <c r="M56" s="119">
        <f aca="true" t="shared" si="30" ref="M56:M64">K56/K44-1</f>
        <v>0.14425955032801907</v>
      </c>
    </row>
    <row r="57" spans="1:13" ht="12.75">
      <c r="A57" s="130">
        <f>'Input Data'!A98</f>
        <v>38626</v>
      </c>
      <c r="B57" s="125">
        <f>'Input Data'!B98</f>
        <v>610459523</v>
      </c>
      <c r="C57" s="119">
        <f>(B57/B56)-1</f>
        <v>0.022185385200689467</v>
      </c>
      <c r="D57" s="119">
        <f>B57/B45-1</f>
        <v>0.03386285570039038</v>
      </c>
      <c r="E57" s="127">
        <f>'Input Data'!C98</f>
        <v>61439</v>
      </c>
      <c r="F57" s="119">
        <f>(E57/E56)-1</f>
        <v>0.017538920172242456</v>
      </c>
      <c r="G57" s="119">
        <f>E57/E45-1</f>
        <v>0.026326779479812323</v>
      </c>
      <c r="H57" s="125">
        <f>'Table 2 - Month to month'!B57/'Table 2 - Month to month'!E57</f>
        <v>9936.026351340353</v>
      </c>
      <c r="I57" s="119">
        <f>(H57/H56)-1</f>
        <v>0.004566375729058603</v>
      </c>
      <c r="J57" s="119">
        <f>H57/H45-1</f>
        <v>0.007342764869097129</v>
      </c>
      <c r="K57" s="125">
        <f>'Input Data'!D98</f>
        <v>254847390</v>
      </c>
      <c r="L57" s="119">
        <f>(K57/K56)-1</f>
        <v>-0.003796218313862343</v>
      </c>
      <c r="M57" s="119">
        <f>K57/K45-1</f>
        <v>0.13613304764692558</v>
      </c>
    </row>
    <row r="58" spans="1:13" ht="12.75">
      <c r="A58" s="130">
        <f>'Input Data'!A99</f>
        <v>38657</v>
      </c>
      <c r="B58" s="125">
        <f>'Input Data'!B99</f>
        <v>595267204</v>
      </c>
      <c r="C58" s="119">
        <f t="shared" si="23"/>
        <v>-0.024886693429467588</v>
      </c>
      <c r="D58" s="119">
        <f t="shared" si="27"/>
        <v>0.046181099166256345</v>
      </c>
      <c r="E58" s="127">
        <f>'Input Data'!C99</f>
        <v>59366</v>
      </c>
      <c r="F58" s="119">
        <f t="shared" si="24"/>
        <v>-0.033740783541398756</v>
      </c>
      <c r="G58" s="119">
        <f t="shared" si="28"/>
        <v>0.018284734133790836</v>
      </c>
      <c r="H58" s="125">
        <f>'Table 2 - Month to month'!B58/'Table 2 - Month to month'!E58</f>
        <v>10027.072802614292</v>
      </c>
      <c r="I58" s="119">
        <f t="shared" si="25"/>
        <v>0.009163265882608629</v>
      </c>
      <c r="J58" s="119">
        <f t="shared" si="29"/>
        <v>0.02739544657535875</v>
      </c>
      <c r="K58" s="125">
        <f>'Input Data'!D99</f>
        <v>254329789</v>
      </c>
      <c r="L58" s="119">
        <f t="shared" si="26"/>
        <v>-0.0020310233508767928</v>
      </c>
      <c r="M58" s="119">
        <f t="shared" si="30"/>
        <v>0.12558724054524295</v>
      </c>
    </row>
    <row r="59" spans="1:13" ht="12.75">
      <c r="A59" s="130">
        <f>'Input Data'!A100</f>
        <v>38687</v>
      </c>
      <c r="B59" s="125">
        <f>'Input Data'!B100</f>
        <v>610112307</v>
      </c>
      <c r="C59" s="119">
        <f t="shared" si="23"/>
        <v>0.024938553476902214</v>
      </c>
      <c r="D59" s="119">
        <f t="shared" si="27"/>
        <v>0.08402851574636294</v>
      </c>
      <c r="E59" s="127">
        <f>'Input Data'!C100</f>
        <v>60009</v>
      </c>
      <c r="F59" s="119">
        <f t="shared" si="24"/>
        <v>0.010831115453289852</v>
      </c>
      <c r="G59" s="119">
        <f t="shared" si="28"/>
        <v>0.007961703199798498</v>
      </c>
      <c r="H59" s="125">
        <f>'Table 2 - Month to month'!B59/'Table 2 - Month to month'!E59</f>
        <v>10167.013397990302</v>
      </c>
      <c r="I59" s="119">
        <f t="shared" si="25"/>
        <v>0.013956275987098143</v>
      </c>
      <c r="J59" s="119">
        <f t="shared" si="29"/>
        <v>0.0754659748531008</v>
      </c>
      <c r="K59" s="125">
        <f>'Input Data'!D100</f>
        <v>246579714</v>
      </c>
      <c r="L59" s="119">
        <f t="shared" si="26"/>
        <v>-0.03047254130344912</v>
      </c>
      <c r="M59" s="119">
        <f t="shared" si="30"/>
        <v>0.09531709333369554</v>
      </c>
    </row>
    <row r="60" spans="1:13" ht="12.75">
      <c r="A60" s="130">
        <f>'Input Data'!A101</f>
        <v>38718</v>
      </c>
      <c r="B60" s="125">
        <f>'Input Data'!B101</f>
        <v>639187375</v>
      </c>
      <c r="C60" s="119">
        <f>(B60/B59)-1</f>
        <v>0.0476552720973058</v>
      </c>
      <c r="D60" s="119">
        <f>B60/B48-1</f>
        <v>0.06414190583295531</v>
      </c>
      <c r="E60" s="127">
        <f>'Input Data'!C101</f>
        <v>64007</v>
      </c>
      <c r="F60" s="119">
        <f>(E60/E59)-1</f>
        <v>0.06662333983235857</v>
      </c>
      <c r="G60" s="119">
        <f>E60/E48-1</f>
        <v>0.01115306235288549</v>
      </c>
      <c r="H60" s="125">
        <f>'Table 2 - Month to month'!B60/'Table 2 - Month to month'!E60</f>
        <v>9986.210492602371</v>
      </c>
      <c r="I60" s="119">
        <f>(H60/H59)-1</f>
        <v>-0.017783285839248486</v>
      </c>
      <c r="J60" s="119">
        <f>H60/H48-1</f>
        <v>0.05240437422675481</v>
      </c>
      <c r="K60" s="125">
        <f>'Input Data'!D101</f>
        <v>263667263</v>
      </c>
      <c r="L60" s="119">
        <f>(K60/K59)-1</f>
        <v>0.06929827568864799</v>
      </c>
      <c r="M60" s="119">
        <f>K60/K48-1</f>
        <v>0.15797527307355774</v>
      </c>
    </row>
    <row r="61" spans="1:13" s="175" customFormat="1" ht="12.75">
      <c r="A61" s="173">
        <f>'Input Data'!A102</f>
        <v>38749</v>
      </c>
      <c r="B61" s="167">
        <f>'Input Data'!B102</f>
        <v>589684149</v>
      </c>
      <c r="C61" s="174">
        <f t="shared" si="23"/>
        <v>-0.07744712729972181</v>
      </c>
      <c r="D61" s="174">
        <f t="shared" si="27"/>
        <v>0.062227346925930016</v>
      </c>
      <c r="E61" s="169">
        <f>'Input Data'!C102</f>
        <v>58358</v>
      </c>
      <c r="F61" s="174">
        <f t="shared" si="24"/>
        <v>-0.08825597200306212</v>
      </c>
      <c r="G61" s="174">
        <f t="shared" si="28"/>
        <v>0.00011996366814615023</v>
      </c>
      <c r="H61" s="167">
        <f>'Table 2 - Month to month'!B61/'Table 2 - Month to month'!E61</f>
        <v>10104.598324137221</v>
      </c>
      <c r="I61" s="174">
        <f t="shared" si="25"/>
        <v>0.011855130794864666</v>
      </c>
      <c r="J61" s="174">
        <f t="shared" si="29"/>
        <v>0.062099933521966744</v>
      </c>
      <c r="K61" s="167">
        <f>'Input Data'!D102</f>
        <v>253620056</v>
      </c>
      <c r="L61" s="174">
        <f t="shared" si="26"/>
        <v>-0.03810562936666129</v>
      </c>
      <c r="M61" s="174">
        <f t="shared" si="30"/>
        <v>0.16774995610463783</v>
      </c>
    </row>
    <row r="62" spans="1:13" ht="12.75">
      <c r="A62" s="130">
        <f>'Input Data'!A103</f>
        <v>38777</v>
      </c>
      <c r="B62" s="125">
        <f>'Input Data'!B103</f>
        <v>680883497</v>
      </c>
      <c r="C62" s="119">
        <f t="shared" si="23"/>
        <v>0.15465796079928196</v>
      </c>
      <c r="D62" s="119">
        <f t="shared" si="27"/>
        <v>0.14930690750345055</v>
      </c>
      <c r="E62" s="127">
        <f>'Input Data'!C103</f>
        <v>66014</v>
      </c>
      <c r="F62" s="119">
        <f t="shared" si="24"/>
        <v>0.13119023955584486</v>
      </c>
      <c r="G62" s="119">
        <f t="shared" si="28"/>
        <v>0.027231420390887662</v>
      </c>
      <c r="H62" s="125">
        <f>'Table 2 - Month to month'!B62/'Table 2 - Month to month'!E62</f>
        <v>10314.22875450662</v>
      </c>
      <c r="I62" s="119">
        <f t="shared" si="25"/>
        <v>0.02074604290490667</v>
      </c>
      <c r="J62" s="119">
        <f t="shared" si="29"/>
        <v>0.11883932353442828</v>
      </c>
      <c r="K62" s="125">
        <f>'Input Data'!D103</f>
        <v>294793422</v>
      </c>
      <c r="L62" s="119">
        <f t="shared" si="26"/>
        <v>0.16234270526302552</v>
      </c>
      <c r="M62" s="119">
        <f t="shared" si="30"/>
        <v>0.1838061820276342</v>
      </c>
    </row>
    <row r="63" spans="1:13" ht="12.75">
      <c r="A63" s="130">
        <f>'Input Data'!A104</f>
        <v>38808</v>
      </c>
      <c r="B63" s="125">
        <f>'Input Data'!B104</f>
        <v>618938791</v>
      </c>
      <c r="C63" s="119">
        <f t="shared" si="23"/>
        <v>-0.09097695313945908</v>
      </c>
      <c r="D63" s="119">
        <f t="shared" si="27"/>
        <v>0.09815866993368116</v>
      </c>
      <c r="E63" s="127">
        <f>'Input Data'!C104</f>
        <v>60271</v>
      </c>
      <c r="F63" s="119">
        <f t="shared" si="24"/>
        <v>-0.08699669767019114</v>
      </c>
      <c r="G63" s="119">
        <f t="shared" si="28"/>
        <v>-0.0051663805625247194</v>
      </c>
      <c r="H63" s="125">
        <f>'Table 2 - Month to month'!B63/'Table 2 - Month to month'!E63</f>
        <v>10269.263675731281</v>
      </c>
      <c r="I63" s="119">
        <f t="shared" si="25"/>
        <v>-0.004359519247204124</v>
      </c>
      <c r="J63" s="119">
        <f t="shared" si="29"/>
        <v>0.10386163925042147</v>
      </c>
      <c r="K63" s="125">
        <f>'Input Data'!D104</f>
        <v>253953609</v>
      </c>
      <c r="L63" s="119">
        <f t="shared" si="26"/>
        <v>-0.13853705663757998</v>
      </c>
      <c r="M63" s="119">
        <f t="shared" si="30"/>
        <v>0.0461455429560329</v>
      </c>
    </row>
    <row r="64" spans="1:13" ht="12.75">
      <c r="A64" s="130">
        <f>'Input Data'!A105</f>
        <v>38838</v>
      </c>
      <c r="B64" s="125">
        <f>'Input Data'!B105</f>
        <v>639454406</v>
      </c>
      <c r="C64" s="119">
        <f t="shared" si="23"/>
        <v>0.03314643596154898</v>
      </c>
      <c r="D64" s="119">
        <f t="shared" si="27"/>
        <v>0.08772726035077705</v>
      </c>
      <c r="E64" s="127">
        <f>'Input Data'!C105</f>
        <v>63847</v>
      </c>
      <c r="F64" s="119">
        <f t="shared" si="24"/>
        <v>0.05933201705629565</v>
      </c>
      <c r="G64" s="119">
        <f t="shared" si="28"/>
        <v>0.031220725522498993</v>
      </c>
      <c r="H64" s="125">
        <f>'Table 2 - Month to month'!B64/'Table 2 - Month to month'!E64</f>
        <v>10015.418202891287</v>
      </c>
      <c r="I64" s="119">
        <f t="shared" si="25"/>
        <v>-0.024718955599503323</v>
      </c>
      <c r="J64" s="119">
        <f t="shared" si="29"/>
        <v>0.05479577109900258</v>
      </c>
      <c r="K64" s="125">
        <f>'Input Data'!D105</f>
        <v>282698226</v>
      </c>
      <c r="L64" s="119">
        <f t="shared" si="26"/>
        <v>0.11318845640031827</v>
      </c>
      <c r="M64" s="119">
        <f t="shared" si="30"/>
        <v>0.1516680154140344</v>
      </c>
    </row>
    <row r="65" spans="1:13" ht="12.75">
      <c r="A65" s="130">
        <f>'Input Data'!A106</f>
        <v>38869</v>
      </c>
      <c r="B65" s="125">
        <f>'Input Data'!B106</f>
        <v>631914102</v>
      </c>
      <c r="C65" s="119">
        <f>(B65/'Table 2 - Month to month'!B64)-1</f>
        <v>-0.0117917773796683</v>
      </c>
      <c r="D65" s="119">
        <f>B65/'Table 2 - Month to month'!B53-1</f>
        <v>0.05795811568480835</v>
      </c>
      <c r="E65" s="127">
        <f>'Input Data'!C106</f>
        <v>61864</v>
      </c>
      <c r="F65" s="119">
        <f>(E65/'Table 2 - Month to month'!E64)-1</f>
        <v>-0.031058624524253342</v>
      </c>
      <c r="G65" s="119">
        <f>E65/'Table 2 - Month to month'!E53-1</f>
        <v>0.011262770739681294</v>
      </c>
      <c r="H65" s="125">
        <f>'Table 2 - Month to month'!B65/'Table 2 - Month to month'!E65</f>
        <v>10214.569087029613</v>
      </c>
      <c r="I65" s="119">
        <f>(H65/'Table 2 - Month to month'!H64)-1</f>
        <v>0.01988443019591868</v>
      </c>
      <c r="J65" s="119">
        <f>H65/'Table 2 - Month to month'!H53-1</f>
        <v>0.04617528331530707</v>
      </c>
      <c r="K65" s="125">
        <f>'Input Data'!D106</f>
        <v>281192822</v>
      </c>
      <c r="L65" s="119">
        <f>(K65/'Table 2 - Month to month'!K64)-1</f>
        <v>-0.0053251271552018364</v>
      </c>
      <c r="M65" s="119">
        <f>K65/'Table 2 - Month to month'!K53-1</f>
        <v>0.10169379519109434</v>
      </c>
    </row>
    <row r="66" spans="1:13" ht="12.75">
      <c r="A66" s="130">
        <f>'Input Data'!A107</f>
        <v>38899</v>
      </c>
      <c r="B66" s="125">
        <f>'Input Data'!B107</f>
        <v>640402038</v>
      </c>
      <c r="C66" s="119">
        <f>(B66/B65)-1</f>
        <v>0.013432104099490472</v>
      </c>
      <c r="D66" s="119">
        <f>B66/'Table 2 - Month to month'!B54-1</f>
        <v>0.08565273016567354</v>
      </c>
      <c r="E66" s="127">
        <f>'Input Data'!C107</f>
        <v>62218</v>
      </c>
      <c r="F66" s="119">
        <f>(E66/E65)-1</f>
        <v>0.005722229406439849</v>
      </c>
      <c r="G66" s="119">
        <f>E66/'Table 2 - Month to month'!E54-1</f>
        <v>0.02776814179757836</v>
      </c>
      <c r="H66" s="125">
        <f>'Table 2 - Month to month'!B66/'Table 2 - Month to month'!E66</f>
        <v>10292.874055739496</v>
      </c>
      <c r="I66" s="119">
        <f>(H66/H65)-1</f>
        <v>0.0076660080364343575</v>
      </c>
      <c r="J66" s="119">
        <f>H66/'Table 2 - Month to month'!H54-1</f>
        <v>0.05632066807096603</v>
      </c>
      <c r="K66" s="125">
        <f>'Input Data'!D107</f>
        <v>259224050</v>
      </c>
      <c r="L66" s="119">
        <f>(K66/K65)-1</f>
        <v>-0.07812707253245599</v>
      </c>
      <c r="M66" s="119">
        <f>K66/'Table 2 - Month to month'!K54-1</f>
        <v>0.08483357679631043</v>
      </c>
    </row>
    <row r="67" spans="1:13" ht="12.75">
      <c r="A67" s="130">
        <f>'Input Data'!A108</f>
        <v>38930</v>
      </c>
      <c r="B67" s="125">
        <f>'Input Data'!B108</f>
        <v>664456711</v>
      </c>
      <c r="C67" s="119">
        <f>(B67/B66)-1</f>
        <v>0.037561830807290475</v>
      </c>
      <c r="D67" s="119">
        <f>B67/'Table 2 - Month to month'!B55-1</f>
        <v>0.09238261160800443</v>
      </c>
      <c r="E67" s="127">
        <f>'Input Data'!C108</f>
        <v>64010</v>
      </c>
      <c r="F67" s="119">
        <f>(E67/E66)-1</f>
        <v>0.02880195441833555</v>
      </c>
      <c r="G67" s="119">
        <f>E67/'Table 2 - Month to month'!E55-1</f>
        <v>0.02427471876850218</v>
      </c>
      <c r="H67" s="125">
        <f>'Table 2 - Month to month'!B67/'Table 2 - Month to month'!E67</f>
        <v>10380.514154038432</v>
      </c>
      <c r="I67" s="119">
        <f>(H67/H66)-1</f>
        <v>0.00851463816853637</v>
      </c>
      <c r="J67" s="119">
        <f>H67/'Table 2 - Month to month'!H55-1</f>
        <v>0.06649377514793042</v>
      </c>
      <c r="K67" s="125">
        <f>'Input Data'!D108</f>
        <v>287200817</v>
      </c>
      <c r="L67" s="119">
        <f>(K67/K66)-1</f>
        <v>0.10792504399186731</v>
      </c>
      <c r="M67" s="119">
        <f>K67/'Table 2 - Month to month'!K55-1</f>
        <v>0.08256824805376595</v>
      </c>
    </row>
    <row r="68" spans="1:13" ht="12.75">
      <c r="A68" s="130">
        <f>'Input Data'!A109</f>
        <v>38961</v>
      </c>
      <c r="B68" s="125">
        <f>'Input Data'!B109</f>
        <v>649431508</v>
      </c>
      <c r="C68" s="119">
        <f>(B68/'Table 2 - Month to month'!B67)-1</f>
        <v>-0.022612764309938638</v>
      </c>
      <c r="D68" s="119">
        <f>B68/'Table 2 - Month to month'!B56-1</f>
        <v>0.08744211721707318</v>
      </c>
      <c r="E68" s="127">
        <f>'Input Data'!C109</f>
        <v>61954</v>
      </c>
      <c r="F68" s="119">
        <f>(E68/'Table 2 - Month to month'!E67)-1</f>
        <v>-0.03211998125292925</v>
      </c>
      <c r="G68" s="119">
        <f>E68/'Table 2 - Month to month'!E56-1</f>
        <v>0.026068234514740052</v>
      </c>
      <c r="H68" s="125">
        <f>'Table 2 - Month to month'!B68/'Table 2 - Month to month'!E68</f>
        <v>10482.479065112826</v>
      </c>
      <c r="I68" s="119">
        <f>(H68/'Table 2 - Month to month'!H67)-1</f>
        <v>0.00982272260904593</v>
      </c>
      <c r="J68" s="119">
        <f>H68/'Table 2 - Month to month'!H56-1</f>
        <v>0.059814621131272894</v>
      </c>
      <c r="K68" s="125">
        <f>'Input Data'!D109</f>
        <v>268058817</v>
      </c>
      <c r="L68" s="119">
        <f>(K68/'Table 2 - Month to month'!K67)-1</f>
        <v>-0.0666502282268926</v>
      </c>
      <c r="M68" s="119">
        <f>K68/'Table 2 - Month to month'!K56-1</f>
        <v>0.047847526355723424</v>
      </c>
    </row>
    <row r="69" spans="1:13" ht="12.75">
      <c r="A69" s="130">
        <f>'Input Data'!A110</f>
        <v>38991</v>
      </c>
      <c r="B69" s="125">
        <f>'Input Data'!B110</f>
        <v>689536945</v>
      </c>
      <c r="C69" s="119">
        <f>(B69/B68)-1</f>
        <v>0.06175468314358401</v>
      </c>
      <c r="D69" s="119">
        <f>B69/'Table 2 - Month to month'!B57-1</f>
        <v>0.12953753528389145</v>
      </c>
      <c r="E69" s="127">
        <f>'Input Data'!C110</f>
        <v>63909</v>
      </c>
      <c r="F69" s="119">
        <v>0.01</v>
      </c>
      <c r="G69" s="119">
        <f>E69/'Table 2 - Month to month'!E57-1</f>
        <v>0.04020247725386161</v>
      </c>
      <c r="H69" s="125">
        <f>'Table 2 - Month to month'!B69/'Table 2 - Month to month'!E69</f>
        <v>10789.355881018322</v>
      </c>
      <c r="I69" s="119">
        <f>(H69/H68)-1</f>
        <v>0.029275213811475798</v>
      </c>
      <c r="J69" s="119">
        <f>H69/'Table 2 - Month to month'!H57-1</f>
        <v>0.08588237384886321</v>
      </c>
      <c r="K69" s="125">
        <f>'Input Data'!D110</f>
        <v>286233165</v>
      </c>
      <c r="L69" s="119">
        <f>(K69/K68)-1</f>
        <v>0.0677998515527285</v>
      </c>
      <c r="M69" s="119">
        <f>K69/'Table 2 - Month to month'!K57-1</f>
        <v>0.12315517533846432</v>
      </c>
    </row>
    <row r="70" spans="1:13" ht="12.75">
      <c r="A70" s="130">
        <f>'Input Data'!A111</f>
        <v>39022</v>
      </c>
      <c r="B70" s="125">
        <f>'Input Data'!B111</f>
        <v>653448750</v>
      </c>
      <c r="C70" s="119">
        <f>(B70/'Table 2 - Month to month'!B69)-1</f>
        <v>-0.05233685484394168</v>
      </c>
      <c r="D70" s="119">
        <f>B70/'Table 2 - Month to month'!B58-1</f>
        <v>0.09774021751750994</v>
      </c>
      <c r="E70" s="127">
        <f>'Input Data'!C111</f>
        <v>60575</v>
      </c>
      <c r="F70" s="119">
        <f>(E70/'Table 2 - Month to month'!E69)-1</f>
        <v>-0.05216792627016542</v>
      </c>
      <c r="G70" s="119">
        <f>E70/'Table 2 - Month to month'!E58-1</f>
        <v>0.02036519219755406</v>
      </c>
      <c r="H70" s="125">
        <f>'Table 2 - Month to month'!B70/'Table 2 - Month to month'!E70</f>
        <v>10787.432934378869</v>
      </c>
      <c r="I70" s="119">
        <f>(H70/'Table 2 - Month to month'!H69)-1</f>
        <v>-0.00017822626861685453</v>
      </c>
      <c r="J70" s="119">
        <f>H70/'Table 2 - Month to month'!H58-1</f>
        <v>0.07583071816994624</v>
      </c>
      <c r="K70" s="125">
        <f>'Input Data'!D111</f>
        <v>276607982</v>
      </c>
      <c r="L70" s="119">
        <f>(K70/'Table 2 - Month to month'!K69)-1</f>
        <v>-0.033627071132725006</v>
      </c>
      <c r="M70" s="119">
        <f>K70/'Table 2 - Month to month'!K58-1</f>
        <v>0.08759568860413758</v>
      </c>
    </row>
    <row r="71" spans="1:13" ht="12.75">
      <c r="A71" s="130">
        <f>'Input Data'!A112</f>
        <v>39052</v>
      </c>
      <c r="B71" s="125">
        <f>'Input Data'!B112</f>
        <v>648123445</v>
      </c>
      <c r="C71" s="119">
        <f>(B71/'Table 2 - Month to month'!B70)-1</f>
        <v>-0.008149537358515091</v>
      </c>
      <c r="D71" s="119">
        <f>B71/'Table 2 - Month to month'!B59-1</f>
        <v>0.06230187059642445</v>
      </c>
      <c r="E71" s="127">
        <f>'Input Data'!C112</f>
        <v>61556</v>
      </c>
      <c r="F71" s="119">
        <f>(E71/'Table 2 - Month to month'!E70)-1</f>
        <v>0.016194799834915452</v>
      </c>
      <c r="G71" s="119">
        <f>E71/'Table 2 - Month to month'!E59-1</f>
        <v>0.025779466413371255</v>
      </c>
      <c r="H71" s="125">
        <f>'Table 2 - Month to month'!B71/'Table 2 - Month to month'!E71</f>
        <v>10529.005214763793</v>
      </c>
      <c r="I71" s="119">
        <f>(H71/'Table 2 - Month to month'!H70)-1</f>
        <v>-0.023956368599195033</v>
      </c>
      <c r="J71" s="119">
        <f>H71/'Table 2 - Month to month'!H59-1</f>
        <v>0.03560453818670539</v>
      </c>
      <c r="K71" s="125">
        <f>'Input Data'!D112</f>
        <v>268303972</v>
      </c>
      <c r="L71" s="119">
        <f>(K71/'Table 2 - Month to month'!K70)-1</f>
        <v>-0.030020861798557896</v>
      </c>
      <c r="M71" s="119">
        <f>K71/'Table 2 - Month to month'!K59-1</f>
        <v>0.08810237325524684</v>
      </c>
    </row>
    <row r="72" spans="1:13" ht="12.75">
      <c r="A72" s="130">
        <f>'Input Data'!A113</f>
        <v>39083</v>
      </c>
      <c r="B72" s="125">
        <f>'Input Data'!B113</f>
        <v>725242398</v>
      </c>
      <c r="C72" s="119">
        <f>(B72/B71)-1</f>
        <v>0.11898806252873628</v>
      </c>
      <c r="D72" s="119">
        <f>B72/B60-1</f>
        <v>0.1346319191614196</v>
      </c>
      <c r="E72" s="127">
        <f>'Input Data'!C113</f>
        <v>66295</v>
      </c>
      <c r="F72" s="119">
        <f>(E72/E71)-1</f>
        <v>0.07698680875950359</v>
      </c>
      <c r="G72" s="119">
        <f>E72/E60-1</f>
        <v>0.03574609027137665</v>
      </c>
      <c r="H72" s="125">
        <f>'Table 2 - Month to month'!B72/'Table 2 - Month to month'!E72</f>
        <v>10939.624375895619</v>
      </c>
      <c r="I72" s="119">
        <f>(H72/H71)-1</f>
        <v>0.038998856279039096</v>
      </c>
      <c r="J72" s="119">
        <f>H72/H60-1</f>
        <v>0.09547304094976994</v>
      </c>
      <c r="K72" s="125">
        <f>'Input Data'!D113</f>
        <v>297390956</v>
      </c>
      <c r="L72" s="119">
        <f>(K72/K71)-1</f>
        <v>0.10841056054138476</v>
      </c>
      <c r="M72" s="119">
        <f>K72/K60-1</f>
        <v>0.12790246546458817</v>
      </c>
    </row>
    <row r="73" spans="1:13" s="175" customFormat="1" ht="12.75">
      <c r="A73" s="173">
        <f>'Input Data'!A114</f>
        <v>39114</v>
      </c>
      <c r="B73" s="167">
        <f>'Input Data'!B114</f>
        <v>647298931</v>
      </c>
      <c r="C73" s="174">
        <f aca="true" t="shared" si="31" ref="C73:C81">(B73/B72)-1</f>
        <v>-0.10747229783441314</v>
      </c>
      <c r="D73" s="174">
        <f>B73/'Table 2 - Month to month'!B61-1</f>
        <v>0.0977044780628824</v>
      </c>
      <c r="E73" s="169">
        <f>'Input Data'!C114</f>
        <v>58599</v>
      </c>
      <c r="F73" s="174">
        <f aca="true" t="shared" si="32" ref="F73:F81">(E73/E72)-1</f>
        <v>-0.11608718606229729</v>
      </c>
      <c r="G73" s="174">
        <f>E73/'Table 2 - Month to month'!E61-1</f>
        <v>0.004129682305767934</v>
      </c>
      <c r="H73" s="167">
        <f>'Table 2 - Month to month'!B73/'Table 2 - Month to month'!E73</f>
        <v>11046.24534548371</v>
      </c>
      <c r="I73" s="174">
        <f aca="true" t="shared" si="33" ref="I73:I81">(H73/H72)-1</f>
        <v>0.00974630992111769</v>
      </c>
      <c r="J73" s="174">
        <f>H73/'Table 2 - Month to month'!H61-1</f>
        <v>0.09318995086594817</v>
      </c>
      <c r="K73" s="167">
        <f>'Input Data'!D114</f>
        <v>263224720</v>
      </c>
      <c r="L73" s="174">
        <f aca="true" t="shared" si="34" ref="L73:L81">(K73/K72)-1</f>
        <v>-0.11488660065371992</v>
      </c>
      <c r="M73" s="174">
        <f>K73/'Table 2 - Month to month'!K61-1</f>
        <v>0.03787028577897633</v>
      </c>
    </row>
    <row r="74" spans="1:13" ht="12.75">
      <c r="A74" s="130">
        <f>'Input Data'!A115</f>
        <v>39142</v>
      </c>
      <c r="B74" s="125">
        <f>'Input Data'!B115</f>
        <v>716681565</v>
      </c>
      <c r="C74" s="119">
        <f t="shared" si="31"/>
        <v>0.10718793230943868</v>
      </c>
      <c r="D74" s="119">
        <f>B74/'Table 2 - Month to month'!B62-1</f>
        <v>0.052575907857552284</v>
      </c>
      <c r="E74" s="127">
        <f>'Input Data'!C115</f>
        <v>65869</v>
      </c>
      <c r="F74" s="119">
        <f t="shared" si="32"/>
        <v>0.12406355057253537</v>
      </c>
      <c r="G74" s="119">
        <f>E74/'Table 2 - Month to month'!E62-1</f>
        <v>-0.0021965037719271496</v>
      </c>
      <c r="H74" s="125">
        <f>'Table 2 - Month to month'!B74/'Table 2 - Month to month'!E74</f>
        <v>10880.407551351926</v>
      </c>
      <c r="I74" s="119">
        <f t="shared" si="33"/>
        <v>-0.015013046419396048</v>
      </c>
      <c r="J74" s="119">
        <f>H74/'Table 2 - Month to month'!H62-1</f>
        <v>0.05489298427649514</v>
      </c>
      <c r="K74" s="125">
        <f>'Input Data'!D115</f>
        <v>304947568</v>
      </c>
      <c r="L74" s="119">
        <f t="shared" si="34"/>
        <v>0.15850657187516437</v>
      </c>
      <c r="M74" s="119">
        <f>K74/'Table 2 - Month to month'!K62-1</f>
        <v>0.03444495447391627</v>
      </c>
    </row>
    <row r="75" spans="1:13" ht="12.75">
      <c r="A75" s="130">
        <f>'Input Data'!A116</f>
        <v>39173</v>
      </c>
      <c r="B75" s="125">
        <f>'Input Data'!B116</f>
        <v>664016785</v>
      </c>
      <c r="C75" s="119">
        <f t="shared" si="31"/>
        <v>-0.07348421191774346</v>
      </c>
      <c r="D75" s="119">
        <f>B75/'Table 2 - Month to month'!B63-1</f>
        <v>0.072831101646043</v>
      </c>
      <c r="E75" s="127">
        <f>'Input Data'!C116</f>
        <v>62267</v>
      </c>
      <c r="F75" s="119">
        <f t="shared" si="32"/>
        <v>-0.05468429762103566</v>
      </c>
      <c r="G75" s="119">
        <f>E75/'Table 2 - Month to month'!E63-1</f>
        <v>0.03311708782001288</v>
      </c>
      <c r="H75" s="125">
        <f>'Table 2 - Month to month'!B75/'Table 2 - Month to month'!E75</f>
        <v>10664.024041627186</v>
      </c>
      <c r="I75" s="119">
        <f t="shared" si="33"/>
        <v>-0.019887445272934956</v>
      </c>
      <c r="J75" s="119">
        <f>H75/'Table 2 - Month to month'!H63-1</f>
        <v>0.038440961140068675</v>
      </c>
      <c r="K75" s="125">
        <f>'Input Data'!D116</f>
        <v>294164493</v>
      </c>
      <c r="L75" s="119">
        <f t="shared" si="34"/>
        <v>-0.035360423008849784</v>
      </c>
      <c r="M75" s="119">
        <f>K75/'Table 2 - Month to month'!K63-1</f>
        <v>0.15833948632720563</v>
      </c>
    </row>
    <row r="76" spans="1:13" ht="12.75">
      <c r="A76" s="130">
        <f>'Input Data'!A117</f>
        <v>39203</v>
      </c>
      <c r="B76" s="125">
        <f>'Input Data'!B117</f>
        <v>674932786</v>
      </c>
      <c r="C76" s="119">
        <f t="shared" si="31"/>
        <v>0.016439344978305126</v>
      </c>
      <c r="D76" s="119">
        <f>B76/'Table 2 - Month to month'!B64-1</f>
        <v>0.0554822668623538</v>
      </c>
      <c r="E76" s="127">
        <f>'Input Data'!C117</f>
        <v>64292</v>
      </c>
      <c r="F76" s="119">
        <f t="shared" si="32"/>
        <v>0.032521239179661876</v>
      </c>
      <c r="G76" s="119">
        <f>E76/'Table 2 - Month to month'!E64-1</f>
        <v>0.0069697871473992645</v>
      </c>
      <c r="H76" s="125">
        <f>'Table 2 - Month to month'!B76/'Table 2 - Month to month'!E76</f>
        <v>10497.927984819262</v>
      </c>
      <c r="I76" s="119">
        <f t="shared" si="33"/>
        <v>-0.015575364061405472</v>
      </c>
      <c r="J76" s="119">
        <f>H76/'Table 2 - Month to month'!H64-1</f>
        <v>0.0481766983817693</v>
      </c>
      <c r="K76" s="125">
        <f>'Input Data'!D117</f>
        <v>306171112</v>
      </c>
      <c r="L76" s="119">
        <f t="shared" si="34"/>
        <v>0.040816003582050175</v>
      </c>
      <c r="M76" s="119">
        <f>K76/'Table 2 - Month to month'!K64-1</f>
        <v>0.08303159992238518</v>
      </c>
    </row>
    <row r="77" spans="1:13" ht="12.75">
      <c r="A77" s="130">
        <f>'Input Data'!A118</f>
        <v>39234</v>
      </c>
      <c r="B77" s="125">
        <f>'Input Data'!B118</f>
        <v>673469393</v>
      </c>
      <c r="C77" s="119">
        <f t="shared" si="31"/>
        <v>-0.0021682055315060955</v>
      </c>
      <c r="D77" s="119">
        <f>B77/'Table 2 - Month to month'!B65-1</f>
        <v>0.06576098059606217</v>
      </c>
      <c r="E77" s="127">
        <f>'Input Data'!C118</f>
        <v>61231</v>
      </c>
      <c r="F77" s="119">
        <f t="shared" si="32"/>
        <v>-0.047610900267529344</v>
      </c>
      <c r="G77" s="119">
        <f>E77/'Table 2 - Month to month'!E65-1</f>
        <v>-0.010232122074227301</v>
      </c>
      <c r="H77" s="125">
        <f>'Table 2 - Month to month'!B77/'Table 2 - Month to month'!E77</f>
        <v>10998.830543352224</v>
      </c>
      <c r="I77" s="119">
        <f t="shared" si="33"/>
        <v>0.04771442128935366</v>
      </c>
      <c r="J77" s="119">
        <f>H77/'Table 2 - Month to month'!H65-1</f>
        <v>0.07677871182235774</v>
      </c>
      <c r="K77" s="125">
        <f>'Input Data'!D118</f>
        <v>298262793</v>
      </c>
      <c r="L77" s="119">
        <f t="shared" si="34"/>
        <v>-0.02582973602029448</v>
      </c>
      <c r="M77" s="119">
        <f>K77/'Table 2 - Month to month'!K65-1</f>
        <v>0.06070557163795587</v>
      </c>
    </row>
    <row r="78" spans="1:13" ht="12.75">
      <c r="A78" s="130">
        <f>'Input Data'!A119</f>
        <v>39264</v>
      </c>
      <c r="B78" s="125">
        <f>'Input Data'!B119</f>
        <v>677976349</v>
      </c>
      <c r="C78" s="119">
        <f t="shared" si="31"/>
        <v>0.00669214673576124</v>
      </c>
      <c r="D78" s="119">
        <f>B78/'Table 2 - Month to month'!B66-1</f>
        <v>0.0586730034734837</v>
      </c>
      <c r="E78" s="127">
        <f>'Input Data'!C119</f>
        <v>63661</v>
      </c>
      <c r="F78" s="119">
        <f t="shared" si="32"/>
        <v>0.03968578007871826</v>
      </c>
      <c r="G78" s="119">
        <f>E78/'Table 2 - Month to month'!E66-1</f>
        <v>0.02319264521521114</v>
      </c>
      <c r="H78" s="125">
        <f>'Table 2 - Month to month'!B78/'Table 2 - Month to month'!E78</f>
        <v>10649.79106517334</v>
      </c>
      <c r="I78" s="119">
        <f t="shared" si="33"/>
        <v>-0.03173423545377252</v>
      </c>
      <c r="J78" s="119">
        <f>H78/'Table 2 - Month to month'!H66-1</f>
        <v>0.0346761271439846</v>
      </c>
      <c r="K78" s="125">
        <f>'Input Data'!D119</f>
        <v>294803096</v>
      </c>
      <c r="L78" s="119">
        <f t="shared" si="34"/>
        <v>-0.011599492397967315</v>
      </c>
      <c r="M78" s="119">
        <f>K78/'Table 2 - Month to month'!K66-1</f>
        <v>0.13725210295881118</v>
      </c>
    </row>
    <row r="79" spans="1:13" ht="12.75">
      <c r="A79" s="130">
        <f>'Input Data'!A120</f>
        <v>39295</v>
      </c>
      <c r="B79" s="125">
        <f>'Input Data'!B120</f>
        <v>698834445</v>
      </c>
      <c r="C79" s="119">
        <f t="shared" si="31"/>
        <v>0.030765226590522277</v>
      </c>
      <c r="D79" s="119">
        <f>B79/'Table 2 - Month to month'!B67-1</f>
        <v>0.05173810939205037</v>
      </c>
      <c r="E79" s="127">
        <f>'Input Data'!C120</f>
        <v>64155</v>
      </c>
      <c r="F79" s="119">
        <f t="shared" si="32"/>
        <v>0.007759852971206849</v>
      </c>
      <c r="G79" s="119">
        <f>E79/'Table 2 - Month to month'!E67-1</f>
        <v>0.0022652710513981766</v>
      </c>
      <c r="H79" s="125">
        <f>'Table 2 - Month to month'!B79/'Table 2 - Month to month'!E79</f>
        <v>10892.90694411971</v>
      </c>
      <c r="I79" s="119">
        <f t="shared" si="33"/>
        <v>0.02282822991160849</v>
      </c>
      <c r="J79" s="119">
        <f>H79/'Table 2 - Month to month'!H67-1</f>
        <v>0.04936102224589112</v>
      </c>
      <c r="K79" s="125">
        <f>'Input Data'!D120</f>
        <v>316550723</v>
      </c>
      <c r="L79" s="119">
        <f t="shared" si="34"/>
        <v>0.07377000884685425</v>
      </c>
      <c r="M79" s="119">
        <f>K79/'Table 2 - Month to month'!K67-1</f>
        <v>0.10219297530758764</v>
      </c>
    </row>
    <row r="80" spans="1:13" ht="12.75">
      <c r="A80" s="130">
        <f>'Input Data'!A121</f>
        <v>39326</v>
      </c>
      <c r="B80" s="125">
        <f>'Input Data'!B121</f>
        <v>663669542</v>
      </c>
      <c r="C80" s="119">
        <f t="shared" si="31"/>
        <v>-0.05031936140468862</v>
      </c>
      <c r="D80" s="119">
        <f>B80/'Table 2 - Month to month'!B68-1</f>
        <v>0.02192384235228695</v>
      </c>
      <c r="E80" s="127">
        <f>'Input Data'!C121</f>
        <v>61572</v>
      </c>
      <c r="F80" s="119">
        <f t="shared" si="32"/>
        <v>-0.04026186579378066</v>
      </c>
      <c r="G80" s="119">
        <f>E80/'Table 2 - Month to month'!E68-1</f>
        <v>-0.006165864996610426</v>
      </c>
      <c r="H80" s="125">
        <f>'Table 2 - Month to month'!B80/'Table 2 - Month to month'!E80</f>
        <v>10778.755635678555</v>
      </c>
      <c r="I80" s="119">
        <f t="shared" si="33"/>
        <v>-0.010479416470437819</v>
      </c>
      <c r="J80" s="119">
        <f>H80/'Table 2 - Month to month'!H68-1</f>
        <v>0.028263979229090852</v>
      </c>
      <c r="K80" s="125">
        <f>'Input Data'!D121</f>
        <v>282071704</v>
      </c>
      <c r="L80" s="119">
        <f t="shared" si="34"/>
        <v>-0.10892099273455147</v>
      </c>
      <c r="M80" s="119">
        <f>K80/'Table 2 - Month to month'!K68-1</f>
        <v>0.052275419092071784</v>
      </c>
    </row>
    <row r="81" spans="1:13" ht="12.75">
      <c r="A81" s="130">
        <f>'Input Data'!A122</f>
        <v>39356</v>
      </c>
      <c r="B81" s="125">
        <f>'Input Data'!B122</f>
        <v>719594171</v>
      </c>
      <c r="C81" s="119">
        <f t="shared" si="31"/>
        <v>0.08426577605395069</v>
      </c>
      <c r="D81" s="119">
        <f>B81/'Table 2 - Month to month'!B69-1</f>
        <v>0.04359045040001441</v>
      </c>
      <c r="E81" s="127">
        <f>'Input Data'!C122</f>
        <v>65029</v>
      </c>
      <c r="F81" s="119">
        <f t="shared" si="32"/>
        <v>0.05614565062041188</v>
      </c>
      <c r="G81" s="119">
        <f>E81/'Table 2 - Month to month'!E69-1</f>
        <v>0.017524918243126963</v>
      </c>
      <c r="H81" s="125">
        <f>'Table 2 - Month to month'!B81/'Table 2 - Month to month'!E81</f>
        <v>11065.742530255731</v>
      </c>
      <c r="I81" s="119">
        <f t="shared" si="33"/>
        <v>0.026625234329204606</v>
      </c>
      <c r="J81" s="119">
        <f>H81/'Table 2 - Month to month'!H69-1</f>
        <v>0.025616603278760586</v>
      </c>
      <c r="K81" s="125">
        <f>'Input Data'!D122</f>
        <v>336152886</v>
      </c>
      <c r="L81" s="119">
        <f t="shared" si="34"/>
        <v>0.1917284904266754</v>
      </c>
      <c r="M81" s="119">
        <f>K81/'Table 2 - Month to month'!K69-1</f>
        <v>0.1744022954153479</v>
      </c>
    </row>
    <row r="82" spans="1:13" ht="12.75">
      <c r="A82" s="130">
        <f>'Input Data'!A123</f>
        <v>39387</v>
      </c>
      <c r="B82" s="125">
        <f>'Input Data'!B123</f>
        <v>692572858</v>
      </c>
      <c r="C82" s="183">
        <f>B82/'Table 2 - Month to month'!B81</f>
        <v>0.9624492330691767</v>
      </c>
      <c r="D82" s="119">
        <f>B82/'Table 2 - Month to month'!B70-1</f>
        <v>0.0598732616750739</v>
      </c>
      <c r="E82" s="127">
        <f>'Input Data'!C123</f>
        <v>61869</v>
      </c>
      <c r="F82" s="119">
        <f>(E82/'Table 2 - Month to month'!E81)-1</f>
        <v>-0.048593704347291156</v>
      </c>
      <c r="G82" s="119">
        <f>E82/'Table 2 - Month to month'!E70-1</f>
        <v>0.021361947998349118</v>
      </c>
      <c r="H82" s="125">
        <f>'Table 2 - Month to month'!B82/'Table 2 - Month to month'!E82</f>
        <v>11194.18219140442</v>
      </c>
      <c r="I82" s="119">
        <f>G82/'Table 2 - Month to month'!G70-1</f>
        <v>0.04894409004962741</v>
      </c>
      <c r="J82" s="119">
        <f>H82/'Table 2 - Month to month'!H70-1</f>
        <v>0.03770584341055483</v>
      </c>
      <c r="K82" s="125">
        <f>'Input Data'!D123</f>
        <v>310347548</v>
      </c>
      <c r="L82" s="119">
        <f>J82/'Table 2 - Month to month'!J70-1</f>
        <v>-0.5027629393400803</v>
      </c>
      <c r="M82" s="119">
        <f>K82/'Table 2 - Month to month'!K70-1</f>
        <v>0.12197611130397523</v>
      </c>
    </row>
    <row r="83" spans="1:13" ht="12.75">
      <c r="A83" s="130">
        <f>'Input Data'!A124</f>
        <v>39417</v>
      </c>
      <c r="B83" s="125">
        <f>'Input Data'!B124</f>
        <v>677352429</v>
      </c>
      <c r="C83" s="119">
        <f aca="true" t="shared" si="35" ref="C83:C114">(B83/B82)-1</f>
        <v>-0.021976646679388034</v>
      </c>
      <c r="D83" s="119">
        <f>B83/'Table 2 - Month to month'!B71-1</f>
        <v>0.045097865577135465</v>
      </c>
      <c r="E83" s="127">
        <f>'Input Data'!C124</f>
        <v>61106</v>
      </c>
      <c r="F83" s="119">
        <f aca="true" t="shared" si="36" ref="F83:F114">(E83/E82)-1</f>
        <v>-0.012332509010974824</v>
      </c>
      <c r="G83" s="119">
        <f>E83/'Table 2 - Month to month'!E71-1</f>
        <v>-0.0073104165312886105</v>
      </c>
      <c r="H83" s="125">
        <f>'Table 2 - Month to month'!B83/'Table 2 - Month to month'!E83</f>
        <v>11084.87593689654</v>
      </c>
      <c r="I83" s="119">
        <f aca="true" t="shared" si="37" ref="I83:I114">(H83/H82)-1</f>
        <v>-0.00976455918251995</v>
      </c>
      <c r="J83" s="119">
        <f>H83/'Table 2 - Month to month'!H71-1</f>
        <v>0.052794229919584934</v>
      </c>
      <c r="K83" s="125">
        <f>'Input Data'!D124</f>
        <v>291091625</v>
      </c>
      <c r="L83" s="119">
        <f aca="true" t="shared" si="38" ref="L83:L114">(K83/K82)-1</f>
        <v>-0.062046319115754756</v>
      </c>
      <c r="M83" s="119">
        <f>K83/'Table 2 - Month to month'!K71-1</f>
        <v>0.0849322238136676</v>
      </c>
    </row>
    <row r="84" spans="1:13" ht="12.75">
      <c r="A84" s="130">
        <f>'Input Data'!A125</f>
        <v>39448</v>
      </c>
      <c r="B84" s="125">
        <f>'Input Data'!B125</f>
        <v>749085068</v>
      </c>
      <c r="C84" s="119">
        <f>(B84/B83)-1</f>
        <v>0.10590150109286767</v>
      </c>
      <c r="D84" s="119">
        <f>B84/B72-1</f>
        <v>0.032875449733428264</v>
      </c>
      <c r="E84" s="127">
        <f>'Input Data'!C125</f>
        <v>66514</v>
      </c>
      <c r="F84" s="119">
        <f>(E84/E83)-1</f>
        <v>0.08850194743560369</v>
      </c>
      <c r="G84" s="119">
        <f>E84/E72-1</f>
        <v>0.0033034165472509702</v>
      </c>
      <c r="H84" s="125">
        <f>'Table 2 - Month to month'!B84/'Table 2 - Month to month'!E84</f>
        <v>11262.066151486904</v>
      </c>
      <c r="I84" s="119">
        <f>(H84/H83)-1</f>
        <v>0.015984862221197993</v>
      </c>
      <c r="J84" s="119">
        <f>H84/H72-1</f>
        <v>0.0294746660865024</v>
      </c>
      <c r="K84" s="125">
        <f>'Input Data'!D125</f>
        <v>335922012</v>
      </c>
      <c r="L84" s="119">
        <f>(K84/K83)-1</f>
        <v>0.1540078214204892</v>
      </c>
      <c r="M84" s="119">
        <f>K84/K72-1</f>
        <v>0.12956364416139143</v>
      </c>
    </row>
    <row r="85" spans="1:13" s="175" customFormat="1" ht="12.75">
      <c r="A85" s="173">
        <f>'Input Data'!A126</f>
        <v>39479</v>
      </c>
      <c r="B85" s="167">
        <f>'Input Data'!B126</f>
        <v>737316383</v>
      </c>
      <c r="C85" s="174">
        <f t="shared" si="35"/>
        <v>-0.01571074568529507</v>
      </c>
      <c r="D85" s="174">
        <f>B85/'Table 2 - Month to month'!B73-1</f>
        <v>0.13906627631986623</v>
      </c>
      <c r="E85" s="169">
        <f>'Input Data'!C126</f>
        <v>63399</v>
      </c>
      <c r="F85" s="174">
        <f t="shared" si="36"/>
        <v>-0.0468322458429804</v>
      </c>
      <c r="G85" s="174">
        <f>E85/'Table 2 - Month to month'!E73-1</f>
        <v>0.08191266062560798</v>
      </c>
      <c r="H85" s="167">
        <f>'Table 2 - Month to month'!B85/'Table 2 - Month to month'!E85</f>
        <v>11629.779381378255</v>
      </c>
      <c r="I85" s="174">
        <f t="shared" si="37"/>
        <v>0.03265060113705709</v>
      </c>
      <c r="J85" s="174">
        <f>H85/'Table 2 - Month to month'!H73-1</f>
        <v>0.05282645981904843</v>
      </c>
      <c r="K85" s="167">
        <f>'Input Data'!D126</f>
        <v>324826907</v>
      </c>
      <c r="L85" s="174">
        <f t="shared" si="38"/>
        <v>-0.03302881205653174</v>
      </c>
      <c r="M85" s="174">
        <f>K85/'Table 2 - Month to month'!K73-1</f>
        <v>0.2340288822417591</v>
      </c>
    </row>
    <row r="86" spans="1:13" ht="12.75">
      <c r="A86" s="130">
        <f>'Input Data'!A127</f>
        <v>39508</v>
      </c>
      <c r="B86" s="125">
        <f>'Input Data'!B127</f>
        <v>742540367</v>
      </c>
      <c r="C86" s="119">
        <f t="shared" si="35"/>
        <v>0.0070851321365525965</v>
      </c>
      <c r="D86" s="119">
        <f>B86/'Table 2 - Month to month'!B74-1</f>
        <v>0.03608129923085146</v>
      </c>
      <c r="E86" s="127">
        <f>'Input Data'!C127</f>
        <v>65279</v>
      </c>
      <c r="F86" s="119">
        <f t="shared" si="36"/>
        <v>0.029653464565687182</v>
      </c>
      <c r="G86" s="119">
        <f>E86/'Table 2 - Month to month'!E74-1</f>
        <v>-0.008957172569797667</v>
      </c>
      <c r="H86" s="125">
        <f>'Table 2 - Month to month'!B86/'Table 2 - Month to month'!E86</f>
        <v>11374.873496836655</v>
      </c>
      <c r="I86" s="119">
        <f t="shared" si="37"/>
        <v>-0.021918376624560754</v>
      </c>
      <c r="J86" s="119">
        <f>H86/'Table 2 - Month to month'!H74-1</f>
        <v>0.04544553530288398</v>
      </c>
      <c r="K86" s="125">
        <f>'Input Data'!D127</f>
        <v>330207205</v>
      </c>
      <c r="L86" s="119">
        <f t="shared" si="38"/>
        <v>0.0165635847402259</v>
      </c>
      <c r="M86" s="119">
        <f>K86/'Table 2 - Month to month'!K74-1</f>
        <v>0.0828327215910114</v>
      </c>
    </row>
    <row r="87" spans="1:13" ht="12.75">
      <c r="A87" s="130">
        <f>'Input Data'!A128</f>
        <v>39539</v>
      </c>
      <c r="B87" s="125">
        <f>'Input Data'!B128</f>
        <v>713011846</v>
      </c>
      <c r="C87" s="119">
        <f t="shared" si="35"/>
        <v>-0.03976688987199528</v>
      </c>
      <c r="D87" s="119">
        <f>B87/'Table 2 - Month to month'!B75-1</f>
        <v>0.07378587726513564</v>
      </c>
      <c r="E87" s="127">
        <f>'Input Data'!C128</f>
        <v>64123</v>
      </c>
      <c r="F87" s="119">
        <f t="shared" si="36"/>
        <v>-0.01770860460484991</v>
      </c>
      <c r="G87" s="119">
        <f>E87/'Table 2 - Month to month'!E75-1</f>
        <v>0.029807120946889976</v>
      </c>
      <c r="H87" s="125">
        <f>'Table 2 - Month to month'!B87/'Table 2 - Month to month'!E87</f>
        <v>11119.439920153454</v>
      </c>
      <c r="I87" s="119">
        <f t="shared" si="37"/>
        <v>-0.022455948785209512</v>
      </c>
      <c r="J87" s="119">
        <f>H87/'Table 2 - Month to month'!H75-1</f>
        <v>0.04270581881178681</v>
      </c>
      <c r="K87" s="125">
        <f>'Input Data'!D128</f>
        <v>346008710</v>
      </c>
      <c r="L87" s="119">
        <f t="shared" si="38"/>
        <v>0.04785330168673929</v>
      </c>
      <c r="M87" s="119">
        <f>K87/'Table 2 - Month to month'!K75-1</f>
        <v>0.17624226660149622</v>
      </c>
    </row>
    <row r="88" spans="1:13" ht="12.75">
      <c r="A88" s="130">
        <f>'Input Data'!A129</f>
        <v>39569</v>
      </c>
      <c r="B88" s="125">
        <f>'Input Data'!B129</f>
        <v>700458053</v>
      </c>
      <c r="C88" s="119">
        <f t="shared" si="35"/>
        <v>-0.01760671028178118</v>
      </c>
      <c r="D88" s="119">
        <f>B88/'Table 2 - Month to month'!B76-1</f>
        <v>0.03781897624395447</v>
      </c>
      <c r="E88" s="127">
        <f>'Input Data'!C129</f>
        <v>64168</v>
      </c>
      <c r="F88" s="119">
        <f t="shared" si="36"/>
        <v>0.0007017762737240307</v>
      </c>
      <c r="G88" s="119">
        <f>E88/'Table 2 - Month to month'!E76-1</f>
        <v>-0.0019287003048590323</v>
      </c>
      <c r="H88" s="125">
        <f>'Table 2 - Month to month'!B88/'Table 2 - Month to month'!E88</f>
        <v>10916.00257137514</v>
      </c>
      <c r="I88" s="119">
        <f t="shared" si="37"/>
        <v>-0.01829564710445475</v>
      </c>
      <c r="J88" s="119">
        <f>H88/'Table 2 - Month to month'!H76-1</f>
        <v>0.039824486047193686</v>
      </c>
      <c r="K88" s="125">
        <f>'Input Data'!D129</f>
        <v>331090526</v>
      </c>
      <c r="L88" s="119">
        <f t="shared" si="38"/>
        <v>-0.043115053375390455</v>
      </c>
      <c r="M88" s="119">
        <f>K88/'Table 2 - Month to month'!K76-1</f>
        <v>0.08139048075835453</v>
      </c>
    </row>
    <row r="89" spans="1:13" ht="12.75">
      <c r="A89" s="130">
        <f>'Input Data'!A130</f>
        <v>39600</v>
      </c>
      <c r="B89" s="125">
        <f>'Input Data'!B130</f>
        <v>700683765</v>
      </c>
      <c r="C89" s="119">
        <f t="shared" si="35"/>
        <v>0.0003222348562248456</v>
      </c>
      <c r="D89" s="119">
        <f>B89/'Table 2 - Month to month'!B77-1</f>
        <v>0.04040921871560088</v>
      </c>
      <c r="E89" s="127">
        <f>'Input Data'!C130</f>
        <v>63226</v>
      </c>
      <c r="F89" s="119">
        <f t="shared" si="36"/>
        <v>-0.014680214437102657</v>
      </c>
      <c r="G89" s="119">
        <f>E89/'Table 2 - Month to month'!E77-1</f>
        <v>0.0325815354967256</v>
      </c>
      <c r="H89" s="125">
        <f>'Table 2 - Month to month'!B89/'Table 2 - Month to month'!E89</f>
        <v>11082.209296808274</v>
      </c>
      <c r="I89" s="119">
        <f t="shared" si="37"/>
        <v>0.015225969794929739</v>
      </c>
      <c r="J89" s="119">
        <f>H89/'Table 2 - Month to month'!H77-1</f>
        <v>0.007580692613402107</v>
      </c>
      <c r="K89" s="125">
        <f>'Input Data'!D130</f>
        <v>336083442</v>
      </c>
      <c r="L89" s="119">
        <f t="shared" si="38"/>
        <v>0.01508021404393789</v>
      </c>
      <c r="M89" s="119">
        <f>K89/'Table 2 - Month to month'!K77-1</f>
        <v>0.12680310748649104</v>
      </c>
    </row>
    <row r="90" spans="1:13" ht="12.75">
      <c r="A90" s="130">
        <f>'Input Data'!A131</f>
        <v>39630</v>
      </c>
      <c r="B90" s="125">
        <f>'Input Data'!B131</f>
        <v>744044733</v>
      </c>
      <c r="C90" s="119">
        <f t="shared" si="35"/>
        <v>0.06188379147046463</v>
      </c>
      <c r="D90" s="119">
        <f>B90/'Table 2 - Month to month'!B78-1</f>
        <v>0.09744939347434367</v>
      </c>
      <c r="E90" s="127">
        <f>'Input Data'!C131</f>
        <v>65172</v>
      </c>
      <c r="F90" s="119">
        <f t="shared" si="36"/>
        <v>0.03077847720874316</v>
      </c>
      <c r="G90" s="119">
        <f>E90/'Table 2 - Month to month'!E78-1</f>
        <v>0.023735096841080106</v>
      </c>
      <c r="H90" s="125">
        <f>'Table 2 - Month to month'!B90/'Table 2 - Month to month'!E90</f>
        <v>11416.631881789726</v>
      </c>
      <c r="I90" s="119">
        <f t="shared" si="37"/>
        <v>0.030176526721776176</v>
      </c>
      <c r="J90" s="119">
        <f>H90/'Table 2 - Month to month'!H78-1</f>
        <v>0.07200524516617879</v>
      </c>
      <c r="K90" s="125">
        <f>'Input Data'!D131</f>
        <v>349222137</v>
      </c>
      <c r="L90" s="119">
        <f t="shared" si="38"/>
        <v>0.03909355046417318</v>
      </c>
      <c r="M90" s="119">
        <f>K90/'Table 2 - Month to month'!K78-1</f>
        <v>0.18459453695832284</v>
      </c>
    </row>
    <row r="91" spans="1:13" ht="12.75">
      <c r="A91" s="130">
        <f>'Input Data'!A132</f>
        <v>39661</v>
      </c>
      <c r="B91" s="125">
        <f>'Input Data'!B132</f>
        <v>716194759</v>
      </c>
      <c r="C91" s="119">
        <f t="shared" si="35"/>
        <v>-0.03743051024325983</v>
      </c>
      <c r="D91" s="119">
        <f>B91/'Table 2 - Month to month'!B79-1</f>
        <v>0.024841812140499187</v>
      </c>
      <c r="E91" s="127">
        <f>'Input Data'!C132</f>
        <v>62944</v>
      </c>
      <c r="F91" s="119">
        <f t="shared" si="36"/>
        <v>-0.034186460443135114</v>
      </c>
      <c r="G91" s="119">
        <f>E91/'Table 2 - Month to month'!E79-1</f>
        <v>-0.018876159301691176</v>
      </c>
      <c r="H91" s="125">
        <f>'Table 2 - Month to month'!B91/'Table 2 - Month to month'!E91</f>
        <v>11378.284808718861</v>
      </c>
      <c r="I91" s="119">
        <f t="shared" si="37"/>
        <v>-0.003358877948235417</v>
      </c>
      <c r="J91" s="119">
        <f>H91/'Table 2 - Month to month'!H79-1</f>
        <v>0.04455907565254402</v>
      </c>
      <c r="K91" s="125">
        <f>'Input Data'!D132</f>
        <v>331600409</v>
      </c>
      <c r="L91" s="119">
        <f t="shared" si="38"/>
        <v>-0.050459939771802076</v>
      </c>
      <c r="M91" s="119">
        <f>K91/'Table 2 - Month to month'!K79-1</f>
        <v>0.047542731406113425</v>
      </c>
    </row>
    <row r="92" spans="1:13" ht="12.75">
      <c r="A92" s="130">
        <f>'Input Data'!A133</f>
        <v>39692</v>
      </c>
      <c r="B92" s="125">
        <f>'Input Data'!B133</f>
        <v>734874037</v>
      </c>
      <c r="C92" s="119">
        <f t="shared" si="35"/>
        <v>0.026081282731084565</v>
      </c>
      <c r="D92" s="119">
        <f>B92/'Table 2 - Month to month'!B80-1</f>
        <v>0.10728908062500775</v>
      </c>
      <c r="E92" s="127">
        <f>'Input Data'!C133</f>
        <v>63487</v>
      </c>
      <c r="F92" s="119">
        <f t="shared" si="36"/>
        <v>0.008626715810879482</v>
      </c>
      <c r="G92" s="119">
        <f>E92/'Table 2 - Month to month'!E80-1</f>
        <v>0.031101799519261952</v>
      </c>
      <c r="H92" s="125">
        <f>'Table 2 - Month to month'!B92/'Table 2 - Month to month'!E92</f>
        <v>11575.189204089025</v>
      </c>
      <c r="I92" s="119">
        <f t="shared" si="37"/>
        <v>0.017305279194565593</v>
      </c>
      <c r="J92" s="119">
        <f>H92/'Table 2 - Month to month'!H80-1</f>
        <v>0.07388919420106443</v>
      </c>
      <c r="K92" s="125">
        <f>'Input Data'!D133</f>
        <v>337001320</v>
      </c>
      <c r="L92" s="119">
        <f t="shared" si="38"/>
        <v>0.016287407534530507</v>
      </c>
      <c r="M92" s="119">
        <f>K92/'Table 2 - Month to month'!K80-1</f>
        <v>0.19473635682365353</v>
      </c>
    </row>
    <row r="93" spans="1:13" ht="12.75">
      <c r="A93" s="130">
        <f>'Input Data'!A134</f>
        <v>39722</v>
      </c>
      <c r="B93" s="125">
        <f>'Input Data'!B134</f>
        <v>762850103</v>
      </c>
      <c r="C93" s="119">
        <f t="shared" si="35"/>
        <v>0.038069199061933956</v>
      </c>
      <c r="D93" s="119">
        <f>B93/'Table 2 - Month to month'!B81-1</f>
        <v>0.06011156530060324</v>
      </c>
      <c r="E93" s="127">
        <f>'Input Data'!C134</f>
        <v>64507</v>
      </c>
      <c r="F93" s="119">
        <f t="shared" si="36"/>
        <v>0.01606628128593246</v>
      </c>
      <c r="G93" s="119">
        <f>E93/'Table 2 - Month to month'!E81-1</f>
        <v>-0.008027187870027208</v>
      </c>
      <c r="H93" s="125">
        <f>'Table 2 - Month to month'!B93/'Table 2 - Month to month'!E93</f>
        <v>11825.84995426853</v>
      </c>
      <c r="I93" s="119">
        <f t="shared" si="37"/>
        <v>0.02165500241593943</v>
      </c>
      <c r="J93" s="119">
        <f>H93/'Table 2 - Month to month'!H81-1</f>
        <v>0.06869014184403155</v>
      </c>
      <c r="K93" s="125">
        <f>'Input Data'!D134</f>
        <v>364558897</v>
      </c>
      <c r="L93" s="119">
        <f t="shared" si="38"/>
        <v>0.08177290522185499</v>
      </c>
      <c r="M93" s="119">
        <f>K93/'Table 2 - Month to month'!K81-1</f>
        <v>0.08450324891751793</v>
      </c>
    </row>
    <row r="94" spans="1:13" ht="12.75">
      <c r="A94" s="130">
        <f>'Input Data'!A135</f>
        <v>39753</v>
      </c>
      <c r="B94" s="125">
        <f>'Input Data'!B135</f>
        <v>704950135</v>
      </c>
      <c r="C94" s="119">
        <f t="shared" si="35"/>
        <v>-0.07589953487887258</v>
      </c>
      <c r="D94" s="119">
        <f aca="true" t="shared" si="39" ref="D94:D131">B94/B82-1</f>
        <v>0.017871443931174014</v>
      </c>
      <c r="E94" s="127">
        <f>'Input Data'!C135</f>
        <v>60301</v>
      </c>
      <c r="F94" s="119">
        <f t="shared" si="36"/>
        <v>-0.06520222611499527</v>
      </c>
      <c r="G94" s="119">
        <f aca="true" t="shared" si="40" ref="G94:G131">E94/E82-1</f>
        <v>-0.025343871728975786</v>
      </c>
      <c r="H94" s="125">
        <f>'Table 2 - Month to month'!B94/'Table 2 - Month to month'!E94</f>
        <v>11690.521467305683</v>
      </c>
      <c r="I94" s="119">
        <f t="shared" si="37"/>
        <v>-0.011443446981500016</v>
      </c>
      <c r="J94" s="119">
        <f aca="true" t="shared" si="41" ref="J94:J131">H94/H82-1</f>
        <v>0.04433903856615662</v>
      </c>
      <c r="K94" s="125">
        <f>'Input Data'!D135</f>
        <v>313921420</v>
      </c>
      <c r="L94" s="119">
        <f t="shared" si="38"/>
        <v>-0.13890067535507167</v>
      </c>
      <c r="M94" s="119">
        <f aca="true" t="shared" si="42" ref="M94:M131">K94/K82-1</f>
        <v>0.011515708833633287</v>
      </c>
    </row>
    <row r="95" spans="1:13" ht="12.75">
      <c r="A95" s="130">
        <f>'Input Data'!A136</f>
        <v>39783</v>
      </c>
      <c r="B95" s="125">
        <f>'Input Data'!B136</f>
        <v>732892293</v>
      </c>
      <c r="C95" s="119">
        <f t="shared" si="35"/>
        <v>0.039637070216321124</v>
      </c>
      <c r="D95" s="119">
        <f t="shared" si="39"/>
        <v>0.08199551905644675</v>
      </c>
      <c r="E95" s="127">
        <f>'Input Data'!C136</f>
        <v>65140</v>
      </c>
      <c r="F95" s="119">
        <f t="shared" si="36"/>
        <v>0.08024742541583052</v>
      </c>
      <c r="G95" s="119">
        <f t="shared" si="40"/>
        <v>0.06601643046509342</v>
      </c>
      <c r="H95" s="125">
        <f>'Table 2 - Month to month'!B95/'Table 2 - Month to month'!E95</f>
        <v>11251.03305188824</v>
      </c>
      <c r="I95" s="119">
        <f t="shared" si="37"/>
        <v>-0.0375935681437769</v>
      </c>
      <c r="J95" s="119">
        <f t="shared" si="41"/>
        <v>0.01498953312040574</v>
      </c>
      <c r="K95" s="125">
        <f>'Input Data'!D136</f>
        <v>341735972</v>
      </c>
      <c r="L95" s="119">
        <f t="shared" si="38"/>
        <v>0.08860354925764535</v>
      </c>
      <c r="M95" s="119">
        <f t="shared" si="42"/>
        <v>0.17398077667126288</v>
      </c>
    </row>
    <row r="96" spans="1:13" ht="12.75">
      <c r="A96" s="130">
        <f>'Input Data'!A137</f>
        <v>39814</v>
      </c>
      <c r="B96" s="125">
        <f>'Input Data'!B137</f>
        <v>764179910</v>
      </c>
      <c r="C96" s="119">
        <f>(B96/B95)-1</f>
        <v>0.0426906071994948</v>
      </c>
      <c r="D96" s="119">
        <f>B96/B84-1</f>
        <v>0.020151038439869096</v>
      </c>
      <c r="E96" s="127">
        <f>'Input Data'!C137</f>
        <v>65498</v>
      </c>
      <c r="F96" s="119">
        <f>(E96/E95)-1</f>
        <v>0.005495855081363299</v>
      </c>
      <c r="G96" s="119">
        <f>E96/E84-1</f>
        <v>-0.015274979703521097</v>
      </c>
      <c r="H96" s="125">
        <f>'Table 2 - Month to month'!B96/'Table 2 - Month to month'!E96</f>
        <v>11667.22510611011</v>
      </c>
      <c r="I96" s="119">
        <f>(H96/H95)-1</f>
        <v>0.03699145245618318</v>
      </c>
      <c r="J96" s="119">
        <f>H96/H84-1</f>
        <v>0.03597554384545276</v>
      </c>
      <c r="K96" s="125">
        <f>'Input Data'!D137</f>
        <v>336351427</v>
      </c>
      <c r="L96" s="119">
        <f>(K96/K95)-1</f>
        <v>-0.015756447787709016</v>
      </c>
      <c r="M96" s="119">
        <f>K96/K84-1</f>
        <v>0.0012783175399651014</v>
      </c>
    </row>
    <row r="97" spans="1:13" s="175" customFormat="1" ht="12.75">
      <c r="A97" s="173">
        <f>'Input Data'!A138</f>
        <v>39845</v>
      </c>
      <c r="B97" s="167">
        <f>'Input Data'!B138</f>
        <v>726063834</v>
      </c>
      <c r="C97" s="174">
        <f t="shared" si="35"/>
        <v>-0.04987840625121909</v>
      </c>
      <c r="D97" s="174">
        <f t="shared" si="39"/>
        <v>-0.01526149324692272</v>
      </c>
      <c r="E97" s="169">
        <f>'Input Data'!C138</f>
        <v>61826</v>
      </c>
      <c r="F97" s="174">
        <f t="shared" si="36"/>
        <v>-0.056062780542917356</v>
      </c>
      <c r="G97" s="174">
        <f t="shared" si="40"/>
        <v>-0.02481111689458826</v>
      </c>
      <c r="H97" s="167">
        <f>'Table 2 - Month to month'!B97/'Table 2 - Month to month'!E97</f>
        <v>11743.665027658266</v>
      </c>
      <c r="I97" s="174">
        <f t="shared" si="37"/>
        <v>0.006551679671297661</v>
      </c>
      <c r="J97" s="174">
        <f t="shared" si="41"/>
        <v>0.009792588710871408</v>
      </c>
      <c r="K97" s="167">
        <f>'Input Data'!D138</f>
        <v>335091830</v>
      </c>
      <c r="L97" s="174">
        <f t="shared" si="38"/>
        <v>-0.003744883770033791</v>
      </c>
      <c r="M97" s="174">
        <f t="shared" si="42"/>
        <v>0.03160120907102071</v>
      </c>
    </row>
    <row r="98" spans="1:13" ht="12.75">
      <c r="A98" s="130">
        <f>'Input Data'!A139</f>
        <v>39873</v>
      </c>
      <c r="B98" s="125">
        <f>'Input Data'!B139</f>
        <v>783909500</v>
      </c>
      <c r="C98" s="119">
        <f t="shared" si="35"/>
        <v>0.079670220841767</v>
      </c>
      <c r="D98" s="119">
        <f t="shared" si="39"/>
        <v>0.05571297513041462</v>
      </c>
      <c r="E98" s="127">
        <f>'Input Data'!C139</f>
        <v>67394</v>
      </c>
      <c r="F98" s="119">
        <f t="shared" si="36"/>
        <v>0.09005919839549703</v>
      </c>
      <c r="G98" s="119">
        <f t="shared" si="40"/>
        <v>0.03239939337306019</v>
      </c>
      <c r="H98" s="125">
        <f>'Table 2 - Month to month'!B98/'Table 2 - Month to month'!E98</f>
        <v>11631.740214262398</v>
      </c>
      <c r="I98" s="119">
        <f t="shared" si="37"/>
        <v>-0.009530654453466347</v>
      </c>
      <c r="J98" s="119">
        <f t="shared" si="41"/>
        <v>0.022581940581332782</v>
      </c>
      <c r="K98" s="125">
        <f>'Input Data'!D139</f>
        <v>373373495</v>
      </c>
      <c r="L98" s="119">
        <f t="shared" si="38"/>
        <v>0.11424231083163083</v>
      </c>
      <c r="M98" s="119">
        <f t="shared" si="42"/>
        <v>0.13072485804784306</v>
      </c>
    </row>
    <row r="99" spans="1:13" ht="12.75">
      <c r="A99" s="130">
        <f>'Input Data'!A140</f>
        <v>39904</v>
      </c>
      <c r="B99" s="125">
        <f>'Input Data'!B140</f>
        <v>743466607</v>
      </c>
      <c r="C99" s="119">
        <f t="shared" si="35"/>
        <v>-0.05159127807482877</v>
      </c>
      <c r="D99" s="119">
        <f t="shared" si="39"/>
        <v>0.04271284014543575</v>
      </c>
      <c r="E99" s="127">
        <f>'Input Data'!C140</f>
        <v>64431</v>
      </c>
      <c r="F99" s="119">
        <f t="shared" si="36"/>
        <v>-0.04396533816066717</v>
      </c>
      <c r="G99" s="119">
        <f t="shared" si="40"/>
        <v>0.004803268717932685</v>
      </c>
      <c r="H99" s="125">
        <f>'Table 2 - Month to month'!B99/'Table 2 - Month to month'!E99</f>
        <v>11538.958063665006</v>
      </c>
      <c r="I99" s="119">
        <f t="shared" si="37"/>
        <v>-0.007976635386304887</v>
      </c>
      <c r="J99" s="119">
        <f t="shared" si="41"/>
        <v>0.03772835201449265</v>
      </c>
      <c r="K99" s="125">
        <f>'Input Data'!D140</f>
        <v>370504253</v>
      </c>
      <c r="L99" s="119">
        <f t="shared" si="38"/>
        <v>-0.0076846429605293975</v>
      </c>
      <c r="M99" s="119">
        <f t="shared" si="42"/>
        <v>0.07079458491088264</v>
      </c>
    </row>
    <row r="100" spans="1:13" ht="12.75">
      <c r="A100" s="130">
        <f>'Input Data'!A141</f>
        <v>39934</v>
      </c>
      <c r="B100" s="125">
        <f>'Input Data'!B141</f>
        <v>703214613</v>
      </c>
      <c r="C100" s="119">
        <f t="shared" si="35"/>
        <v>-0.05414095753731685</v>
      </c>
      <c r="D100" s="119">
        <f t="shared" si="39"/>
        <v>0.003935367704309911</v>
      </c>
      <c r="E100" s="127">
        <f>'Input Data'!C141</f>
        <v>63865</v>
      </c>
      <c r="F100" s="119">
        <f t="shared" si="36"/>
        <v>-0.008784591268178321</v>
      </c>
      <c r="G100" s="119">
        <f t="shared" si="40"/>
        <v>-0.004721979803017029</v>
      </c>
      <c r="H100" s="125">
        <f>'Table 2 - Month to month'!B100/'Table 2 - Month to month'!E100</f>
        <v>11010.954560400845</v>
      </c>
      <c r="I100" s="119">
        <f t="shared" si="37"/>
        <v>-0.04575833453514222</v>
      </c>
      <c r="J100" s="119">
        <f t="shared" si="41"/>
        <v>0.00869842127691478</v>
      </c>
      <c r="K100" s="125">
        <f>'Input Data'!D141</f>
        <v>359686076</v>
      </c>
      <c r="L100" s="119">
        <f t="shared" si="38"/>
        <v>-0.0291985231273445</v>
      </c>
      <c r="M100" s="119">
        <f t="shared" si="42"/>
        <v>0.08636776879565566</v>
      </c>
    </row>
    <row r="101" spans="1:13" ht="12.75">
      <c r="A101" s="130">
        <f>'Input Data'!A142</f>
        <v>39965</v>
      </c>
      <c r="B101" s="125">
        <f>'Input Data'!B142</f>
        <v>733465584</v>
      </c>
      <c r="C101" s="119">
        <f t="shared" si="35"/>
        <v>0.043018120557742234</v>
      </c>
      <c r="D101" s="119">
        <f t="shared" si="39"/>
        <v>0.04678546961909413</v>
      </c>
      <c r="E101" s="127">
        <f>'Input Data'!C142</f>
        <v>65301</v>
      </c>
      <c r="F101" s="119">
        <f t="shared" si="36"/>
        <v>0.022484929147420285</v>
      </c>
      <c r="G101" s="119">
        <f t="shared" si="40"/>
        <v>0.03281877708537628</v>
      </c>
      <c r="H101" s="125">
        <f>'Table 2 - Month to month'!B101/'Table 2 - Month to month'!E101</f>
        <v>11232.072770707953</v>
      </c>
      <c r="I101" s="119">
        <f t="shared" si="37"/>
        <v>0.020081656780450707</v>
      </c>
      <c r="J101" s="119">
        <f t="shared" si="41"/>
        <v>0.01352288789048961</v>
      </c>
      <c r="K101" s="125">
        <f>'Input Data'!D142</f>
        <v>371511710</v>
      </c>
      <c r="L101" s="119">
        <f t="shared" si="38"/>
        <v>0.03287765301206713</v>
      </c>
      <c r="M101" s="119">
        <f t="shared" si="42"/>
        <v>0.10541509510010316</v>
      </c>
    </row>
    <row r="102" spans="1:13" ht="12.75">
      <c r="A102" s="130">
        <f>'Input Data'!A143</f>
        <v>39995</v>
      </c>
      <c r="B102" s="125">
        <f>'Input Data'!B143</f>
        <v>764691954</v>
      </c>
      <c r="C102" s="119">
        <f t="shared" si="35"/>
        <v>0.04257373581144064</v>
      </c>
      <c r="D102" s="119">
        <f t="shared" si="39"/>
        <v>0.027749972661925915</v>
      </c>
      <c r="E102" s="127">
        <f>'Input Data'!C143</f>
        <v>66051</v>
      </c>
      <c r="F102" s="119">
        <f t="shared" si="36"/>
        <v>0.01148527587632664</v>
      </c>
      <c r="G102" s="119">
        <f t="shared" si="40"/>
        <v>0.01348738722150622</v>
      </c>
      <c r="H102" s="125">
        <f>'Table 2 - Month to month'!B102/'Table 2 - Month to month'!E102</f>
        <v>11577.295635190989</v>
      </c>
      <c r="I102" s="119">
        <f t="shared" si="37"/>
        <v>0.03073545475803363</v>
      </c>
      <c r="J102" s="119">
        <f t="shared" si="41"/>
        <v>0.014072780401856777</v>
      </c>
      <c r="K102" s="125">
        <f>'Input Data'!D143</f>
        <v>377276667</v>
      </c>
      <c r="L102" s="119">
        <f t="shared" si="38"/>
        <v>0.01551756470879484</v>
      </c>
      <c r="M102" s="119">
        <f t="shared" si="42"/>
        <v>0.08033434031703446</v>
      </c>
    </row>
    <row r="103" spans="1:13" ht="12.75">
      <c r="A103" s="130">
        <f>'Input Data'!A144</f>
        <v>40026</v>
      </c>
      <c r="B103" s="125">
        <f>'Input Data'!B144</f>
        <v>730644336</v>
      </c>
      <c r="C103" s="119">
        <f t="shared" si="35"/>
        <v>-0.044524619125258846</v>
      </c>
      <c r="D103" s="119">
        <f t="shared" si="39"/>
        <v>0.020175485534375426</v>
      </c>
      <c r="E103" s="127">
        <f>'Input Data'!C144</f>
        <v>63913</v>
      </c>
      <c r="F103" s="119">
        <f t="shared" si="36"/>
        <v>-0.03236892704122574</v>
      </c>
      <c r="G103" s="119">
        <f t="shared" si="40"/>
        <v>0.015394636502287673</v>
      </c>
      <c r="H103" s="125">
        <f>'Table 2 - Month to month'!B103/'Table 2 - Month to month'!E103</f>
        <v>11431.857931876144</v>
      </c>
      <c r="I103" s="119">
        <f t="shared" si="37"/>
        <v>-0.012562320933808047</v>
      </c>
      <c r="J103" s="119">
        <f t="shared" si="41"/>
        <v>0.004708365457351871</v>
      </c>
      <c r="K103" s="125">
        <f>'Input Data'!D144</f>
        <v>353908403</v>
      </c>
      <c r="L103" s="119">
        <f t="shared" si="38"/>
        <v>-0.0619393300566875</v>
      </c>
      <c r="M103" s="119">
        <f t="shared" si="42"/>
        <v>0.06727372281377364</v>
      </c>
    </row>
    <row r="104" spans="1:13" ht="12.75">
      <c r="A104" s="130">
        <f>'Input Data'!A145</f>
        <v>40057</v>
      </c>
      <c r="B104" s="125">
        <f>'Input Data'!B145</f>
        <v>745228308</v>
      </c>
      <c r="C104" s="119">
        <f t="shared" si="35"/>
        <v>0.019960425724835806</v>
      </c>
      <c r="D104" s="119">
        <f t="shared" si="39"/>
        <v>0.014089858232398056</v>
      </c>
      <c r="E104" s="127">
        <f>'Input Data'!C145</f>
        <v>63647</v>
      </c>
      <c r="F104" s="119">
        <f t="shared" si="36"/>
        <v>-0.004161907593134395</v>
      </c>
      <c r="G104" s="119">
        <f t="shared" si="40"/>
        <v>0.0025202009860285646</v>
      </c>
      <c r="H104" s="125">
        <f>'Table 2 - Month to month'!B104/'Table 2 - Month to month'!E104</f>
        <v>11708.77351642654</v>
      </c>
      <c r="I104" s="119">
        <f t="shared" si="37"/>
        <v>0.02422314782081525</v>
      </c>
      <c r="J104" s="119">
        <f t="shared" si="41"/>
        <v>0.011540572683712558</v>
      </c>
      <c r="K104" s="125">
        <f>'Input Data'!D145</f>
        <v>365293899</v>
      </c>
      <c r="L104" s="119">
        <f t="shared" si="38"/>
        <v>0.032170742213204706</v>
      </c>
      <c r="M104" s="119">
        <f t="shared" si="42"/>
        <v>0.08395391151583609</v>
      </c>
    </row>
    <row r="105" spans="1:13" ht="12.75">
      <c r="A105" s="130">
        <f>'Input Data'!A146</f>
        <v>40087</v>
      </c>
      <c r="B105" s="125">
        <f>'Input Data'!B146</f>
        <v>787240700</v>
      </c>
      <c r="C105" s="119">
        <f t="shared" si="35"/>
        <v>0.0563751960962815</v>
      </c>
      <c r="D105" s="119">
        <f t="shared" si="39"/>
        <v>0.03197298775222168</v>
      </c>
      <c r="E105" s="127">
        <f>'Input Data'!C146</f>
        <v>64988</v>
      </c>
      <c r="F105" s="119">
        <f t="shared" si="36"/>
        <v>0.02106933555391466</v>
      </c>
      <c r="G105" s="119">
        <f t="shared" si="40"/>
        <v>0.007456555102546947</v>
      </c>
      <c r="H105" s="125">
        <f>'Table 2 - Month to month'!B105/'Table 2 - Month to month'!E105</f>
        <v>12113.63174739952</v>
      </c>
      <c r="I105" s="119">
        <f t="shared" si="37"/>
        <v>0.03457733898473614</v>
      </c>
      <c r="J105" s="119">
        <f t="shared" si="41"/>
        <v>0.02433497754866365</v>
      </c>
      <c r="K105" s="125">
        <f>'Input Data'!D146</f>
        <v>384784481</v>
      </c>
      <c r="L105" s="119">
        <f t="shared" si="38"/>
        <v>0.053355892483712086</v>
      </c>
      <c r="M105" s="119">
        <f t="shared" si="42"/>
        <v>0.05547960608406166</v>
      </c>
    </row>
    <row r="106" spans="1:13" ht="12.75">
      <c r="A106" s="130">
        <f>'Input Data'!A147</f>
        <v>40118</v>
      </c>
      <c r="B106" s="125">
        <f>'Input Data'!B147</f>
        <v>734628246</v>
      </c>
      <c r="C106" s="119">
        <f t="shared" si="35"/>
        <v>-0.06683147098466835</v>
      </c>
      <c r="D106" s="119">
        <f t="shared" si="39"/>
        <v>0.04209958907235323</v>
      </c>
      <c r="E106" s="127">
        <f>'Input Data'!C147</f>
        <v>60525</v>
      </c>
      <c r="F106" s="119">
        <f t="shared" si="36"/>
        <v>-0.06867421677848218</v>
      </c>
      <c r="G106" s="119">
        <f t="shared" si="40"/>
        <v>0.0037146979320408224</v>
      </c>
      <c r="H106" s="125">
        <f>'Table 2 - Month to month'!B106/'Table 2 - Month to month'!E106</f>
        <v>12137.60009913259</v>
      </c>
      <c r="I106" s="119">
        <f t="shared" si="37"/>
        <v>0.001978626413025486</v>
      </c>
      <c r="J106" s="119">
        <f t="shared" si="41"/>
        <v>0.038242830576653786</v>
      </c>
      <c r="K106" s="125">
        <f>'Input Data'!D147</f>
        <v>347068987</v>
      </c>
      <c r="L106" s="119">
        <f t="shared" si="38"/>
        <v>-0.09801719108313</v>
      </c>
      <c r="M106" s="119">
        <f t="shared" si="42"/>
        <v>0.10559192488362212</v>
      </c>
    </row>
    <row r="107" spans="1:13" ht="12.75">
      <c r="A107" s="130">
        <f>'Input Data'!A148</f>
        <v>40148</v>
      </c>
      <c r="B107" s="125">
        <f>'Input Data'!B148</f>
        <v>751813821</v>
      </c>
      <c r="C107" s="119">
        <f t="shared" si="35"/>
        <v>0.02339356687355032</v>
      </c>
      <c r="D107" s="119">
        <f t="shared" si="39"/>
        <v>0.025817610828662296</v>
      </c>
      <c r="E107" s="127">
        <f>'Input Data'!C148</f>
        <v>62379</v>
      </c>
      <c r="F107" s="119">
        <f t="shared" si="36"/>
        <v>0.03063197026022313</v>
      </c>
      <c r="G107" s="119">
        <f t="shared" si="40"/>
        <v>-0.04238563094872583</v>
      </c>
      <c r="H107" s="125">
        <f>'Table 2 - Month to month'!B107/'Table 2 - Month to month'!E107</f>
        <v>12052.354494300967</v>
      </c>
      <c r="I107" s="119">
        <f t="shared" si="37"/>
        <v>-0.00702326688434185</v>
      </c>
      <c r="J107" s="119">
        <f t="shared" si="41"/>
        <v>0.07122203256511117</v>
      </c>
      <c r="K107" s="125">
        <f>'Input Data'!D148</f>
        <v>361027946</v>
      </c>
      <c r="L107" s="119">
        <f t="shared" si="38"/>
        <v>0.040219551509510065</v>
      </c>
      <c r="M107" s="119">
        <f t="shared" si="42"/>
        <v>0.056452862972236284</v>
      </c>
    </row>
    <row r="108" spans="1:13" ht="12.75">
      <c r="A108" s="130">
        <f>'Input Data'!A149</f>
        <v>40179</v>
      </c>
      <c r="B108" s="125">
        <f>'Input Data'!B149</f>
        <v>763266754</v>
      </c>
      <c r="C108" s="119">
        <f>(B108/B107)-1</f>
        <v>0.015233735640515667</v>
      </c>
      <c r="D108" s="119">
        <f>B108/B96-1</f>
        <v>-0.0011949489747774544</v>
      </c>
      <c r="E108" s="127">
        <f>'Input Data'!C149</f>
        <v>64011</v>
      </c>
      <c r="F108" s="119">
        <f>(E108/E107)-1</f>
        <v>0.026162650892127104</v>
      </c>
      <c r="G108" s="119">
        <f>E108/E96-1</f>
        <v>-0.022702983297199886</v>
      </c>
      <c r="H108" s="125">
        <f>'Table 2 - Month to month'!B108/'Table 2 - Month to month'!E108</f>
        <v>11923.993594850885</v>
      </c>
      <c r="I108" s="119">
        <f>(H108/H107)-1</f>
        <v>-0.010650275803850584</v>
      </c>
      <c r="J108" s="119">
        <f>H108/H96-1</f>
        <v>0.022007674181781622</v>
      </c>
      <c r="K108" s="125">
        <f>'Input Data'!D149</f>
        <v>355306160</v>
      </c>
      <c r="L108" s="119">
        <f>(K108/K107)-1</f>
        <v>-0.01584859583141518</v>
      </c>
      <c r="M108" s="119">
        <f>K108/K96-1</f>
        <v>0.05635395446085023</v>
      </c>
    </row>
    <row r="109" spans="1:13" s="175" customFormat="1" ht="12.75">
      <c r="A109" s="173">
        <f>'Input Data'!A150</f>
        <v>40210</v>
      </c>
      <c r="B109" s="167">
        <f>'Input Data'!B150</f>
        <v>698036913</v>
      </c>
      <c r="C109" s="174">
        <f t="shared" si="35"/>
        <v>-0.0854613942742225</v>
      </c>
      <c r="D109" s="174">
        <f t="shared" si="39"/>
        <v>-0.038601180347456854</v>
      </c>
      <c r="E109" s="169">
        <f>'Input Data'!C150</f>
        <v>57687</v>
      </c>
      <c r="F109" s="174">
        <f t="shared" si="36"/>
        <v>-0.09879551952008248</v>
      </c>
      <c r="G109" s="174">
        <f t="shared" si="40"/>
        <v>-0.06694594507165275</v>
      </c>
      <c r="H109" s="167">
        <f>'Table 2 - Month to month'!B109/'Table 2 - Month to month'!E109</f>
        <v>12100.419730615216</v>
      </c>
      <c r="I109" s="174">
        <f t="shared" si="37"/>
        <v>0.014795893201462018</v>
      </c>
      <c r="J109" s="174">
        <f t="shared" si="41"/>
        <v>0.030378480833431087</v>
      </c>
      <c r="K109" s="167">
        <f>'Input Data'!D150</f>
        <v>310882040</v>
      </c>
      <c r="L109" s="174">
        <f t="shared" si="38"/>
        <v>-0.12503053704444644</v>
      </c>
      <c r="M109" s="174">
        <f t="shared" si="42"/>
        <v>-0.07224822521038488</v>
      </c>
    </row>
    <row r="110" spans="1:13" ht="12.75">
      <c r="A110" s="130">
        <f>'Input Data'!A151</f>
        <v>40238</v>
      </c>
      <c r="B110" s="125">
        <f>'Input Data'!B151</f>
        <v>786257438</v>
      </c>
      <c r="C110" s="119">
        <f t="shared" si="35"/>
        <v>0.12638375329013574</v>
      </c>
      <c r="D110" s="119">
        <f t="shared" si="39"/>
        <v>0.0029951646204058324</v>
      </c>
      <c r="E110" s="127">
        <f>'Input Data'!C151</f>
        <v>66196</v>
      </c>
      <c r="F110" s="119">
        <f t="shared" si="36"/>
        <v>0.14750290360046447</v>
      </c>
      <c r="G110" s="119">
        <f t="shared" si="40"/>
        <v>-0.017776063151022314</v>
      </c>
      <c r="H110" s="125">
        <f>'Table 2 - Month to month'!B110/'Table 2 - Month to month'!E110</f>
        <v>11877.71826092211</v>
      </c>
      <c r="I110" s="119">
        <f t="shared" si="37"/>
        <v>-0.01840444171780664</v>
      </c>
      <c r="J110" s="119">
        <f t="shared" si="41"/>
        <v>0.02114714067961243</v>
      </c>
      <c r="K110" s="125">
        <f>'Input Data'!D151</f>
        <v>409302706</v>
      </c>
      <c r="L110" s="119">
        <f t="shared" si="38"/>
        <v>0.31658524242828556</v>
      </c>
      <c r="M110" s="119">
        <f t="shared" si="42"/>
        <v>0.0962286061574884</v>
      </c>
    </row>
    <row r="111" spans="1:13" ht="12.75">
      <c r="A111" s="130">
        <f>'Input Data'!A152</f>
        <v>40269</v>
      </c>
      <c r="B111" s="125">
        <f>'Input Data'!B152</f>
        <v>735035510</v>
      </c>
      <c r="C111" s="119">
        <f t="shared" si="35"/>
        <v>-0.06514650993991611</v>
      </c>
      <c r="D111" s="119">
        <f t="shared" si="39"/>
        <v>-0.011340249744397735</v>
      </c>
      <c r="E111" s="127">
        <f>'Input Data'!C152</f>
        <v>62940</v>
      </c>
      <c r="F111" s="119">
        <f t="shared" si="36"/>
        <v>-0.04918726207021573</v>
      </c>
      <c r="G111" s="119">
        <f t="shared" si="40"/>
        <v>-0.02314103459514827</v>
      </c>
      <c r="H111" s="125">
        <f>'Table 2 - Month to month'!B111/'Table 2 - Month to month'!E111</f>
        <v>11678.352557991739</v>
      </c>
      <c r="I111" s="119">
        <f t="shared" si="37"/>
        <v>-0.016784848617456105</v>
      </c>
      <c r="J111" s="119">
        <f t="shared" si="41"/>
        <v>0.012080336331724117</v>
      </c>
      <c r="K111" s="125">
        <f>'Input Data'!D152</f>
        <v>395792215</v>
      </c>
      <c r="L111" s="119">
        <f t="shared" si="38"/>
        <v>-0.03300855528670754</v>
      </c>
      <c r="M111" s="119">
        <f t="shared" si="42"/>
        <v>0.06825282515717834</v>
      </c>
    </row>
    <row r="112" spans="1:13" ht="12.75">
      <c r="A112" s="130">
        <f>'Input Data'!A153</f>
        <v>40299</v>
      </c>
      <c r="B112" s="125">
        <f>'Input Data'!B153</f>
        <v>731534050</v>
      </c>
      <c r="C112" s="119">
        <f t="shared" si="35"/>
        <v>-0.004763661010064646</v>
      </c>
      <c r="D112" s="119">
        <f t="shared" si="39"/>
        <v>0.04027140004839458</v>
      </c>
      <c r="E112" s="127">
        <f>'Input Data'!C153</f>
        <v>63235</v>
      </c>
      <c r="F112" s="119">
        <f t="shared" si="36"/>
        <v>0.004687003495392528</v>
      </c>
      <c r="G112" s="119">
        <f t="shared" si="40"/>
        <v>-0.009864558052141259</v>
      </c>
      <c r="H112" s="125">
        <f>'Table 2 - Month to month'!B112/'Table 2 - Month to month'!E112</f>
        <v>11568.499248833716</v>
      </c>
      <c r="I112" s="119">
        <f t="shared" si="37"/>
        <v>-0.009406575851561239</v>
      </c>
      <c r="J112" s="119">
        <f t="shared" si="41"/>
        <v>0.0506354544807579</v>
      </c>
      <c r="K112" s="125">
        <f>'Input Data'!D153</f>
        <v>372489637</v>
      </c>
      <c r="L112" s="119">
        <f t="shared" si="38"/>
        <v>-0.05887578662960813</v>
      </c>
      <c r="M112" s="119">
        <f t="shared" si="42"/>
        <v>0.03559648775506119</v>
      </c>
    </row>
    <row r="113" spans="1:13" ht="12.75">
      <c r="A113" s="130">
        <f>'Input Data'!A154</f>
        <v>40330</v>
      </c>
      <c r="B113" s="125">
        <f>'Input Data'!B154</f>
        <v>732509692</v>
      </c>
      <c r="C113" s="119">
        <f t="shared" si="35"/>
        <v>0.0013336932163308113</v>
      </c>
      <c r="D113" s="119">
        <f t="shared" si="39"/>
        <v>-0.0013032540597024411</v>
      </c>
      <c r="E113" s="127">
        <f>'Input Data'!C154</f>
        <v>64377</v>
      </c>
      <c r="F113" s="119">
        <f t="shared" si="36"/>
        <v>0.01805961888194818</v>
      </c>
      <c r="G113" s="119">
        <f t="shared" si="40"/>
        <v>-0.014149859879634352</v>
      </c>
      <c r="H113" s="125">
        <f>'Table 2 - Month to month'!B113/'Table 2 - Month to month'!E113</f>
        <v>11378.4378271743</v>
      </c>
      <c r="I113" s="119">
        <f t="shared" si="37"/>
        <v>-0.01642922021009563</v>
      </c>
      <c r="J113" s="119">
        <f t="shared" si="41"/>
        <v>0.013030992538443309</v>
      </c>
      <c r="K113" s="125">
        <f>'Input Data'!D154</f>
        <v>392698294</v>
      </c>
      <c r="L113" s="119">
        <f t="shared" si="38"/>
        <v>0.054252937511923394</v>
      </c>
      <c r="M113" s="119">
        <f t="shared" si="42"/>
        <v>0.05702803822792024</v>
      </c>
    </row>
    <row r="114" spans="1:13" ht="12.75">
      <c r="A114" s="130">
        <f>'Input Data'!A155</f>
        <v>40360</v>
      </c>
      <c r="B114" s="125">
        <f>'Input Data'!B155</f>
        <v>751257213</v>
      </c>
      <c r="C114" s="119">
        <f t="shared" si="35"/>
        <v>0.025593546685795943</v>
      </c>
      <c r="D114" s="119">
        <f t="shared" si="39"/>
        <v>-0.017568827460161862</v>
      </c>
      <c r="E114" s="127">
        <f>'Input Data'!C155</f>
        <v>62076</v>
      </c>
      <c r="F114" s="119">
        <f t="shared" si="36"/>
        <v>-0.03574257887133603</v>
      </c>
      <c r="G114" s="119">
        <f t="shared" si="40"/>
        <v>-0.06018076940545947</v>
      </c>
      <c r="H114" s="125">
        <f>'Table 2 - Month to month'!B114/'Table 2 - Month to month'!E114</f>
        <v>12102.216847090664</v>
      </c>
      <c r="I114" s="119">
        <f t="shared" si="37"/>
        <v>0.06360970028660828</v>
      </c>
      <c r="J114" s="119">
        <f t="shared" si="41"/>
        <v>0.0453405724825835</v>
      </c>
      <c r="K114" s="125">
        <f>'Input Data'!D155</f>
        <v>390749930</v>
      </c>
      <c r="L114" s="119">
        <f t="shared" si="38"/>
        <v>-0.004961478136699005</v>
      </c>
      <c r="M114" s="119">
        <f t="shared" si="42"/>
        <v>0.03571189044669976</v>
      </c>
    </row>
    <row r="115" spans="1:13" ht="12.75">
      <c r="A115" s="130">
        <f>'Input Data'!A156</f>
        <v>40391</v>
      </c>
      <c r="B115" s="125">
        <f>'Input Data'!B156</f>
        <v>750011830</v>
      </c>
      <c r="C115" s="119">
        <f aca="true" t="shared" si="43" ref="C115:C131">(B115/B114)-1</f>
        <v>-0.001657731837311438</v>
      </c>
      <c r="D115" s="119">
        <f t="shared" si="39"/>
        <v>0.026507416872660228</v>
      </c>
      <c r="E115" s="127">
        <f>'Input Data'!C156</f>
        <v>62290</v>
      </c>
      <c r="F115" s="119">
        <f aca="true" t="shared" si="44" ref="F115:F131">(E115/E114)-1</f>
        <v>0.003447387073909347</v>
      </c>
      <c r="G115" s="119">
        <f t="shared" si="40"/>
        <v>-0.025393894825778807</v>
      </c>
      <c r="H115" s="125">
        <f>'Table 2 - Month to month'!B115/'Table 2 - Month to month'!E115</f>
        <v>12040.64585005619</v>
      </c>
      <c r="I115" s="119">
        <f aca="true" t="shared" si="45" ref="I115:I131">(H115/H114)-1</f>
        <v>-0.005087580053506957</v>
      </c>
      <c r="J115" s="119">
        <f t="shared" si="41"/>
        <v>0.05325362874590356</v>
      </c>
      <c r="K115" s="125">
        <f>'Input Data'!D156</f>
        <v>393846883</v>
      </c>
      <c r="L115" s="119">
        <f aca="true" t="shared" si="46" ref="L115:L131">(K115/K114)-1</f>
        <v>0.007925664887515227</v>
      </c>
      <c r="M115" s="119">
        <f t="shared" si="42"/>
        <v>0.11284976468897234</v>
      </c>
    </row>
    <row r="116" spans="1:13" ht="12.75">
      <c r="A116" s="130">
        <f>'Input Data'!A157</f>
        <v>40422</v>
      </c>
      <c r="B116" s="125">
        <f>'Input Data'!B157</f>
        <v>750597355</v>
      </c>
      <c r="C116" s="119">
        <f t="shared" si="43"/>
        <v>0.0007806876859528522</v>
      </c>
      <c r="D116" s="119">
        <f t="shared" si="39"/>
        <v>0.007204566630606202</v>
      </c>
      <c r="E116" s="127">
        <f>'Input Data'!C157</f>
        <v>55433</v>
      </c>
      <c r="F116" s="119">
        <f t="shared" si="44"/>
        <v>-0.11008187510033718</v>
      </c>
      <c r="G116" s="119">
        <f t="shared" si="40"/>
        <v>-0.12905557214008512</v>
      </c>
      <c r="H116" s="125">
        <f>'Table 2 - Month to month'!B116/'Table 2 - Month to month'!E116</f>
        <v>13540.623004347592</v>
      </c>
      <c r="I116" s="119">
        <f t="shared" si="45"/>
        <v>0.12457613760680464</v>
      </c>
      <c r="J116" s="119">
        <f t="shared" si="41"/>
        <v>0.15645101387870408</v>
      </c>
      <c r="K116" s="125">
        <f>'Input Data'!D157</f>
        <v>395400988</v>
      </c>
      <c r="L116" s="119">
        <f t="shared" si="46"/>
        <v>0.003945962421137095</v>
      </c>
      <c r="M116" s="119">
        <f t="shared" si="42"/>
        <v>0.08241881148964936</v>
      </c>
    </row>
    <row r="117" spans="1:13" ht="12.75">
      <c r="A117" s="130">
        <f>'Input Data'!A158</f>
        <v>40452</v>
      </c>
      <c r="B117" s="125">
        <f>'Input Data'!B158</f>
        <v>769751616</v>
      </c>
      <c r="C117" s="119">
        <f t="shared" si="43"/>
        <v>0.025518689710810394</v>
      </c>
      <c r="D117" s="119">
        <f t="shared" si="39"/>
        <v>-0.022215675586894856</v>
      </c>
      <c r="E117" s="127">
        <f>'Input Data'!C158</f>
        <v>55448</v>
      </c>
      <c r="F117" s="119">
        <f t="shared" si="44"/>
        <v>0.0002705969368426153</v>
      </c>
      <c r="G117" s="119">
        <f t="shared" si="40"/>
        <v>-0.1467963316304548</v>
      </c>
      <c r="H117" s="125">
        <f>'Table 2 - Month to month'!B117/'Table 2 - Month to month'!E117</f>
        <v>13882.405424902612</v>
      </c>
      <c r="I117" s="119">
        <f t="shared" si="45"/>
        <v>0.025241262565635303</v>
      </c>
      <c r="J117" s="119">
        <f t="shared" si="41"/>
        <v>0.14601514346701205</v>
      </c>
      <c r="K117" s="125">
        <f>'Input Data'!D158</f>
        <v>396248467</v>
      </c>
      <c r="L117" s="119">
        <f t="shared" si="46"/>
        <v>0.002143340623114387</v>
      </c>
      <c r="M117" s="119">
        <f t="shared" si="42"/>
        <v>0.02979326497317869</v>
      </c>
    </row>
    <row r="118" spans="1:13" ht="12.75">
      <c r="A118" s="130">
        <f>'Input Data'!A159</f>
        <v>40483</v>
      </c>
      <c r="B118" s="125">
        <f>'Input Data'!B159</f>
        <v>740789870</v>
      </c>
      <c r="C118" s="119">
        <f t="shared" si="43"/>
        <v>-0.03762479402186791</v>
      </c>
      <c r="D118" s="119">
        <f t="shared" si="39"/>
        <v>0.008387404151078526</v>
      </c>
      <c r="E118" s="127">
        <f>'Input Data'!C159</f>
        <v>53442</v>
      </c>
      <c r="F118" s="119">
        <f t="shared" si="44"/>
        <v>-0.03617804068676955</v>
      </c>
      <c r="G118" s="119">
        <f t="shared" si="40"/>
        <v>-0.11702602230483272</v>
      </c>
      <c r="H118" s="125">
        <f>'Table 2 - Month to month'!B118/'Table 2 - Month to month'!E118</f>
        <v>13861.567119494031</v>
      </c>
      <c r="I118" s="119">
        <f t="shared" si="45"/>
        <v>-0.0015010586977384222</v>
      </c>
      <c r="J118" s="119">
        <f t="shared" si="41"/>
        <v>0.1420352463651069</v>
      </c>
      <c r="K118" s="125">
        <f>'Input Data'!D159</f>
        <v>394211710</v>
      </c>
      <c r="L118" s="119">
        <f t="shared" si="46"/>
        <v>-0.005140100642963552</v>
      </c>
      <c r="M118" s="119">
        <f t="shared" si="42"/>
        <v>0.13583098682337758</v>
      </c>
    </row>
    <row r="119" spans="1:13" ht="12.75">
      <c r="A119" s="130">
        <f>'Input Data'!A160</f>
        <v>40513</v>
      </c>
      <c r="B119" s="125">
        <f>'Input Data'!B160</f>
        <v>752421816</v>
      </c>
      <c r="C119" s="119">
        <f t="shared" si="43"/>
        <v>0.01570208566701914</v>
      </c>
      <c r="D119" s="119">
        <f t="shared" si="39"/>
        <v>0.0008087042071018846</v>
      </c>
      <c r="E119" s="127">
        <f>'Input Data'!C160</f>
        <v>54294</v>
      </c>
      <c r="F119" s="119">
        <f t="shared" si="44"/>
        <v>0.015942517121365185</v>
      </c>
      <c r="G119" s="119">
        <f t="shared" si="40"/>
        <v>-0.12961092675419617</v>
      </c>
      <c r="H119" s="125">
        <f>'Table 2 - Month to month'!B119/'Table 2 - Month to month'!E119</f>
        <v>13858.286661509559</v>
      </c>
      <c r="I119" s="119">
        <f t="shared" si="45"/>
        <v>-0.00023665852181020686</v>
      </c>
      <c r="J119" s="119">
        <f t="shared" si="41"/>
        <v>0.1498406114807309</v>
      </c>
      <c r="K119" s="125">
        <f>'Input Data'!D160</f>
        <v>397441953</v>
      </c>
      <c r="L119" s="119">
        <f t="shared" si="46"/>
        <v>0.008194183272739464</v>
      </c>
      <c r="M119" s="119">
        <f t="shared" si="42"/>
        <v>0.10086201747938928</v>
      </c>
    </row>
    <row r="120" spans="1:13" ht="12.75">
      <c r="A120" s="130">
        <f>'Input Data'!A161</f>
        <v>40544</v>
      </c>
      <c r="B120" s="125">
        <f>'Input Data'!B161</f>
        <v>802831223</v>
      </c>
      <c r="C120" s="119">
        <f>(B120/B119)-1</f>
        <v>0.06699620602175638</v>
      </c>
      <c r="D120" s="119">
        <f>B120/B108-1</f>
        <v>0.05183570330118159</v>
      </c>
      <c r="E120" s="127">
        <f>'Input Data'!C161</f>
        <v>57318</v>
      </c>
      <c r="F120" s="119">
        <f>(E120/E119)-1</f>
        <v>0.05569676207315721</v>
      </c>
      <c r="G120" s="119">
        <f>E120/E108-1</f>
        <v>-0.10456015372357874</v>
      </c>
      <c r="H120" s="125">
        <f>'Table 2 - Month to month'!B120/'Table 2 - Month to month'!E120</f>
        <v>14006.616124079696</v>
      </c>
      <c r="I120" s="119">
        <f>(H120/H119)-1</f>
        <v>0.010703304542120096</v>
      </c>
      <c r="J120" s="119">
        <f>H120/H108-1</f>
        <v>0.1746581388745585</v>
      </c>
      <c r="K120" s="125">
        <f>'Input Data'!D161</f>
        <v>397685716</v>
      </c>
      <c r="L120" s="119">
        <f>(K120/K119)-1</f>
        <v>0.0006133298162411815</v>
      </c>
      <c r="M120" s="119">
        <f>K120/K108-1</f>
        <v>0.11927616453370815</v>
      </c>
    </row>
    <row r="121" spans="1:13" s="175" customFormat="1" ht="12.75">
      <c r="A121" s="173">
        <f>'Input Data'!A162</f>
        <v>40575</v>
      </c>
      <c r="B121" s="167">
        <f>'Input Data'!B162</f>
        <v>761707272</v>
      </c>
      <c r="C121" s="174">
        <f t="shared" si="43"/>
        <v>-0.05122365675606022</v>
      </c>
      <c r="D121" s="174">
        <f t="shared" si="39"/>
        <v>0.09121345564142103</v>
      </c>
      <c r="E121" s="169">
        <f>'Input Data'!C162</f>
        <v>53280</v>
      </c>
      <c r="F121" s="174">
        <f t="shared" si="44"/>
        <v>-0.0704490735894483</v>
      </c>
      <c r="G121" s="174">
        <f t="shared" si="40"/>
        <v>-0.07639502834260747</v>
      </c>
      <c r="H121" s="167">
        <f>'Table 2 - Month to month'!B121/'Table 2 - Month to month'!E121</f>
        <v>14296.307657657657</v>
      </c>
      <c r="I121" s="174">
        <f t="shared" si="45"/>
        <v>0.02068247826681935</v>
      </c>
      <c r="J121" s="174">
        <f t="shared" si="41"/>
        <v>0.1814720460883381</v>
      </c>
      <c r="K121" s="167">
        <f>'Input Data'!D162</f>
        <v>391618566</v>
      </c>
      <c r="L121" s="174">
        <f t="shared" si="46"/>
        <v>-0.015256142616900004</v>
      </c>
      <c r="M121" s="174">
        <f t="shared" si="42"/>
        <v>0.25970148034283347</v>
      </c>
    </row>
    <row r="122" spans="1:13" ht="12.75">
      <c r="A122" s="130">
        <f>'Input Data'!A163</f>
        <v>40603</v>
      </c>
      <c r="B122" s="125">
        <f>'Input Data'!B163</f>
        <v>832665383</v>
      </c>
      <c r="C122" s="119">
        <f t="shared" si="43"/>
        <v>0.09315666740805373</v>
      </c>
      <c r="D122" s="119">
        <f t="shared" si="39"/>
        <v>0.059023854983232704</v>
      </c>
      <c r="E122" s="127">
        <f>'Input Data'!C163</f>
        <v>57605</v>
      </c>
      <c r="F122" s="119">
        <f t="shared" si="44"/>
        <v>0.08117492492492495</v>
      </c>
      <c r="G122" s="119">
        <f t="shared" si="40"/>
        <v>-0.12978125566499488</v>
      </c>
      <c r="H122" s="125">
        <f>'Table 2 - Month to month'!B122/'Table 2 - Month to month'!E122</f>
        <v>14454.741480774239</v>
      </c>
      <c r="I122" s="119">
        <f t="shared" si="45"/>
        <v>0.011082149804723773</v>
      </c>
      <c r="J122" s="119">
        <f t="shared" si="41"/>
        <v>0.21696281754136026</v>
      </c>
      <c r="K122" s="125">
        <f>'Input Data'!D163</f>
        <v>462659421</v>
      </c>
      <c r="L122" s="119">
        <f t="shared" si="46"/>
        <v>0.18140318454666926</v>
      </c>
      <c r="M122" s="119">
        <f t="shared" si="42"/>
        <v>0.13036003480514502</v>
      </c>
    </row>
    <row r="123" spans="1:13" ht="12.75">
      <c r="A123" s="130">
        <f>'Input Data'!A164</f>
        <v>40634</v>
      </c>
      <c r="B123" s="125">
        <f>'Input Data'!B164</f>
        <v>744217409</v>
      </c>
      <c r="C123" s="119">
        <f t="shared" si="43"/>
        <v>-0.10622271059393851</v>
      </c>
      <c r="D123" s="119">
        <f t="shared" si="39"/>
        <v>0.012491776077593775</v>
      </c>
      <c r="E123" s="127">
        <f>'Input Data'!C164</f>
        <v>53795</v>
      </c>
      <c r="F123" s="119">
        <f t="shared" si="44"/>
        <v>-0.06614009200590232</v>
      </c>
      <c r="G123" s="119">
        <f t="shared" si="40"/>
        <v>-0.14529710835716558</v>
      </c>
      <c r="H123" s="125">
        <f>'Table 2 - Month to month'!B123/'Table 2 - Month to month'!E123</f>
        <v>13834.32305976392</v>
      </c>
      <c r="I123" s="119">
        <f t="shared" si="45"/>
        <v>-0.042921447044592</v>
      </c>
      <c r="J123" s="119">
        <f t="shared" si="41"/>
        <v>0.18461255481594496</v>
      </c>
      <c r="K123" s="125">
        <f>'Input Data'!D164</f>
        <v>417077862</v>
      </c>
      <c r="L123" s="119">
        <f t="shared" si="46"/>
        <v>-0.0985207626410789</v>
      </c>
      <c r="M123" s="119">
        <f t="shared" si="42"/>
        <v>0.05377985264313501</v>
      </c>
    </row>
    <row r="124" spans="1:13" ht="12.75">
      <c r="A124" s="130">
        <f>'Input Data'!A165</f>
        <v>40664</v>
      </c>
      <c r="B124" s="125">
        <f>'Input Data'!B165</f>
        <v>757865658</v>
      </c>
      <c r="C124" s="119">
        <f t="shared" si="43"/>
        <v>0.018339061724367722</v>
      </c>
      <c r="D124" s="119">
        <f t="shared" si="39"/>
        <v>0.0359950545022476</v>
      </c>
      <c r="E124" s="127">
        <f>'Input Data'!C165</f>
        <v>54949</v>
      </c>
      <c r="F124" s="119">
        <f t="shared" si="44"/>
        <v>0.021451807788827937</v>
      </c>
      <c r="G124" s="119">
        <f t="shared" si="40"/>
        <v>-0.13103502806989797</v>
      </c>
      <c r="H124" s="125">
        <f>'Table 2 - Month to month'!B124/'Table 2 - Month to month'!E124</f>
        <v>13792.16469817467</v>
      </c>
      <c r="I124" s="119">
        <f t="shared" si="45"/>
        <v>-0.0030473743751049387</v>
      </c>
      <c r="J124" s="119">
        <f t="shared" si="41"/>
        <v>0.19221727913974096</v>
      </c>
      <c r="K124" s="125">
        <f>'Input Data'!D165</f>
        <v>423200347</v>
      </c>
      <c r="L124" s="119">
        <f t="shared" si="46"/>
        <v>0.014679477281870135</v>
      </c>
      <c r="M124" s="119">
        <f t="shared" si="42"/>
        <v>0.1361399216590824</v>
      </c>
    </row>
    <row r="125" spans="1:13" ht="12.75">
      <c r="A125" s="130">
        <f>'Input Data'!A166</f>
        <v>40695</v>
      </c>
      <c r="B125" s="125">
        <f>'Input Data'!B166</f>
        <v>757273928</v>
      </c>
      <c r="C125" s="119">
        <f t="shared" si="43"/>
        <v>-0.0007807848181979882</v>
      </c>
      <c r="D125" s="119">
        <f t="shared" si="39"/>
        <v>0.033807383397733926</v>
      </c>
      <c r="E125" s="127">
        <f>'Input Data'!C166</f>
        <v>54404</v>
      </c>
      <c r="F125" s="119">
        <f t="shared" si="44"/>
        <v>-0.009918287866931164</v>
      </c>
      <c r="G125" s="119">
        <f t="shared" si="40"/>
        <v>-0.15491557543843293</v>
      </c>
      <c r="H125" s="125">
        <f>'Table 2 - Month to month'!B125/'Table 2 - Month to month'!E125</f>
        <v>13919.453128446437</v>
      </c>
      <c r="I125" s="119">
        <f t="shared" si="45"/>
        <v>0.009229039317418586</v>
      </c>
      <c r="J125" s="119">
        <f t="shared" si="41"/>
        <v>0.22331846777802955</v>
      </c>
      <c r="K125" s="125">
        <f>'Input Data'!D166</f>
        <v>438512892</v>
      </c>
      <c r="L125" s="119">
        <f t="shared" si="46"/>
        <v>0.036182732619545854</v>
      </c>
      <c r="M125" s="119">
        <f t="shared" si="42"/>
        <v>0.11666614981525747</v>
      </c>
    </row>
    <row r="126" spans="1:13" ht="12.75">
      <c r="A126" s="130">
        <f>'Input Data'!A167</f>
        <v>40725</v>
      </c>
      <c r="B126" s="125">
        <f>'Input Data'!B167</f>
        <v>765476234</v>
      </c>
      <c r="C126" s="119">
        <f t="shared" si="43"/>
        <v>0.010831359296447296</v>
      </c>
      <c r="D126" s="119">
        <f t="shared" si="39"/>
        <v>0.01892696769355351</v>
      </c>
      <c r="E126" s="127">
        <f>'Input Data'!C167</f>
        <v>53409</v>
      </c>
      <c r="F126" s="119">
        <f t="shared" si="44"/>
        <v>-0.018289096389971338</v>
      </c>
      <c r="G126" s="119">
        <f t="shared" si="40"/>
        <v>-0.13961917649333078</v>
      </c>
      <c r="H126" s="125">
        <f>'Table 2 - Month to month'!B126/'Table 2 - Month to month'!E126</f>
        <v>14332.345372502761</v>
      </c>
      <c r="I126" s="119">
        <f t="shared" si="45"/>
        <v>0.029662964503434308</v>
      </c>
      <c r="J126" s="119">
        <f t="shared" si="41"/>
        <v>0.1842743815938328</v>
      </c>
      <c r="K126" s="125">
        <f>'Input Data'!D167</f>
        <v>414543970</v>
      </c>
      <c r="L126" s="119">
        <f t="shared" si="46"/>
        <v>-0.05465956061332855</v>
      </c>
      <c r="M126" s="119">
        <f t="shared" si="42"/>
        <v>0.06089326746648416</v>
      </c>
    </row>
    <row r="127" spans="1:13" ht="12.75">
      <c r="A127" s="130">
        <f>'Input Data'!A168</f>
        <v>40756</v>
      </c>
      <c r="B127" s="125">
        <f>'Input Data'!B168</f>
        <v>793699723</v>
      </c>
      <c r="C127" s="119">
        <f t="shared" si="43"/>
        <v>0.03687049675274445</v>
      </c>
      <c r="D127" s="119">
        <f t="shared" si="39"/>
        <v>0.05824960520956046</v>
      </c>
      <c r="E127" s="127">
        <f>'Input Data'!C168</f>
        <v>54327</v>
      </c>
      <c r="F127" s="119">
        <f t="shared" si="44"/>
        <v>0.01718811436274792</v>
      </c>
      <c r="G127" s="119">
        <f t="shared" si="40"/>
        <v>-0.12783753411462517</v>
      </c>
      <c r="H127" s="125">
        <f>'Table 2 - Month to month'!B127/'Table 2 - Month to month'!E127</f>
        <v>14609.673330020063</v>
      </c>
      <c r="I127" s="119">
        <f t="shared" si="45"/>
        <v>0.019349795885422072</v>
      </c>
      <c r="J127" s="119">
        <f t="shared" si="41"/>
        <v>0.21336293019131403</v>
      </c>
      <c r="K127" s="125">
        <f>'Input Data'!D168</f>
        <v>452005984</v>
      </c>
      <c r="L127" s="119">
        <f t="shared" si="46"/>
        <v>0.09036921704590228</v>
      </c>
      <c r="M127" s="119">
        <f t="shared" si="42"/>
        <v>0.14766931899268076</v>
      </c>
    </row>
    <row r="128" spans="1:13" ht="12.75">
      <c r="A128" s="130">
        <f>'Input Data'!A169</f>
        <v>40787</v>
      </c>
      <c r="B128" s="125">
        <f>'Input Data'!B169</f>
        <v>775922769</v>
      </c>
      <c r="C128" s="119">
        <f t="shared" si="43"/>
        <v>-0.02239758120716895</v>
      </c>
      <c r="D128" s="119">
        <f t="shared" si="39"/>
        <v>0.033740345381312986</v>
      </c>
      <c r="E128" s="127">
        <f>'Input Data'!C169</f>
        <v>52933</v>
      </c>
      <c r="F128" s="119">
        <f t="shared" si="44"/>
        <v>-0.025659432694608575</v>
      </c>
      <c r="G128" s="119">
        <f t="shared" si="40"/>
        <v>-0.045099489473779175</v>
      </c>
      <c r="H128" s="125">
        <f>'Table 2 - Month to month'!B128/'Table 2 - Month to month'!E128</f>
        <v>14658.582906693367</v>
      </c>
      <c r="I128" s="119">
        <f t="shared" si="45"/>
        <v>0.0033477529283836294</v>
      </c>
      <c r="J128" s="119">
        <f t="shared" si="41"/>
        <v>0.08256340214086344</v>
      </c>
      <c r="K128" s="125">
        <f>'Input Data'!D169</f>
        <v>435255008</v>
      </c>
      <c r="L128" s="119">
        <f t="shared" si="46"/>
        <v>-0.03705919079159803</v>
      </c>
      <c r="M128" s="119">
        <f t="shared" si="42"/>
        <v>0.1007939312483459</v>
      </c>
    </row>
    <row r="129" spans="1:13" ht="12.75">
      <c r="A129" s="130">
        <f>'Input Data'!A170</f>
        <v>40817</v>
      </c>
      <c r="B129" s="125">
        <f>'Input Data'!B170</f>
        <v>816416281</v>
      </c>
      <c r="C129" s="119">
        <f t="shared" si="43"/>
        <v>0.05218755476422943</v>
      </c>
      <c r="D129" s="119">
        <f t="shared" si="39"/>
        <v>0.060623016606957014</v>
      </c>
      <c r="E129" s="127">
        <f>'Input Data'!C170</f>
        <v>53953</v>
      </c>
      <c r="F129" s="119">
        <f t="shared" si="44"/>
        <v>0.019269642755936678</v>
      </c>
      <c r="G129" s="119">
        <f t="shared" si="40"/>
        <v>-0.026962198816909533</v>
      </c>
      <c r="H129" s="125">
        <f>'Table 2 - Month to month'!B129/'Table 2 - Month to month'!E129</f>
        <v>15131.990454654977</v>
      </c>
      <c r="I129" s="119">
        <f t="shared" si="45"/>
        <v>0.03229558757316453</v>
      </c>
      <c r="J129" s="119">
        <f t="shared" si="41"/>
        <v>0.0900121406561738</v>
      </c>
      <c r="K129" s="125">
        <f>'Input Data'!D170</f>
        <v>439646405</v>
      </c>
      <c r="L129" s="119">
        <f t="shared" si="46"/>
        <v>0.010089250943208006</v>
      </c>
      <c r="M129" s="119">
        <f t="shared" si="42"/>
        <v>0.10952203381016479</v>
      </c>
    </row>
    <row r="130" spans="1:13" ht="12.75">
      <c r="A130" s="130">
        <f>'Input Data'!A171</f>
        <v>40848</v>
      </c>
      <c r="B130" s="125">
        <f>'Input Data'!B171</f>
        <v>790694086</v>
      </c>
      <c r="C130" s="119">
        <f t="shared" si="43"/>
        <v>-0.03150622494751543</v>
      </c>
      <c r="D130" s="119">
        <f t="shared" si="39"/>
        <v>0.06736622356890498</v>
      </c>
      <c r="E130" s="127">
        <f>'Input Data'!C171</f>
        <v>51986</v>
      </c>
      <c r="F130" s="119">
        <f t="shared" si="44"/>
        <v>-0.036457657590866166</v>
      </c>
      <c r="G130" s="119">
        <f t="shared" si="40"/>
        <v>-0.027244489352943324</v>
      </c>
      <c r="H130" s="125">
        <f>'Table 2 - Month to month'!B130/'Table 2 - Month to month'!E130</f>
        <v>15209.750432808833</v>
      </c>
      <c r="I130" s="119">
        <f t="shared" si="45"/>
        <v>0.005138780544890809</v>
      </c>
      <c r="J130" s="119">
        <f t="shared" si="41"/>
        <v>0.09726052629495263</v>
      </c>
      <c r="K130" s="125">
        <f>'Input Data'!D171</f>
        <v>438267340</v>
      </c>
      <c r="L130" s="119">
        <f t="shared" si="46"/>
        <v>-0.0031367594146481936</v>
      </c>
      <c r="M130" s="119">
        <f t="shared" si="42"/>
        <v>0.11175626923918625</v>
      </c>
    </row>
    <row r="131" spans="1:13" ht="12.75">
      <c r="A131" s="130">
        <f>'Input Data'!A172</f>
        <v>40878</v>
      </c>
      <c r="B131" s="125">
        <f>'Input Data'!B172</f>
        <v>796349524</v>
      </c>
      <c r="C131" s="119">
        <f t="shared" si="43"/>
        <v>0.007152498166022703</v>
      </c>
      <c r="D131" s="119">
        <f t="shared" si="39"/>
        <v>0.058381757500768794</v>
      </c>
      <c r="E131" s="127">
        <f>'Input Data'!C172</f>
        <v>52640</v>
      </c>
      <c r="F131" s="119">
        <f t="shared" si="44"/>
        <v>0.012580310083484036</v>
      </c>
      <c r="G131" s="119">
        <f t="shared" si="40"/>
        <v>-0.030463771319114485</v>
      </c>
      <c r="H131" s="125">
        <f>'Table 2 - Month to month'!B131/'Table 2 - Month to month'!E131</f>
        <v>15128.220440729483</v>
      </c>
      <c r="I131" s="119">
        <f t="shared" si="45"/>
        <v>-0.005360376716207149</v>
      </c>
      <c r="J131" s="119">
        <f t="shared" si="41"/>
        <v>0.09163714175050797</v>
      </c>
      <c r="K131" s="125">
        <f>'Input Data'!D172</f>
        <v>436022835</v>
      </c>
      <c r="L131" s="119">
        <f t="shared" si="46"/>
        <v>-0.005121314766461937</v>
      </c>
      <c r="M131" s="119">
        <f t="shared" si="42"/>
        <v>0.09707299822975668</v>
      </c>
    </row>
    <row r="132" spans="1:13" ht="12.75">
      <c r="A132" s="130">
        <f>'Input Data'!A173</f>
        <v>40909</v>
      </c>
      <c r="B132" s="125">
        <f>'Input Data'!B173</f>
        <v>833823576</v>
      </c>
      <c r="C132" s="119">
        <f aca="true" t="shared" si="47" ref="C132:C137">(B132/B131)-1</f>
        <v>0.04705729189335206</v>
      </c>
      <c r="D132" s="119">
        <f aca="true" t="shared" si="48" ref="D132:D137">B132/B120-1</f>
        <v>0.038603821216853795</v>
      </c>
      <c r="E132" s="127">
        <f>'Input Data'!C173</f>
        <v>55191</v>
      </c>
      <c r="F132" s="119">
        <f aca="true" t="shared" si="49" ref="F132:F137">(E132/E131)-1</f>
        <v>0.04846124620060799</v>
      </c>
      <c r="G132" s="119">
        <f aca="true" t="shared" si="50" ref="G132:G137">E132/E120-1</f>
        <v>-0.03710876164555632</v>
      </c>
      <c r="H132" s="125">
        <f>'Table 2 - Month to month'!B132/'Table 2 - Month to month'!E132</f>
        <v>15107.962820025004</v>
      </c>
      <c r="I132" s="119">
        <f aca="true" t="shared" si="51" ref="I132:I137">(H132/H131)-1</f>
        <v>-0.0013390617081397993</v>
      </c>
      <c r="J132" s="119">
        <f aca="true" t="shared" si="52" ref="J132:J137">H132/H120-1</f>
        <v>0.07863046193233725</v>
      </c>
      <c r="K132" s="125">
        <f>'Input Data'!D173</f>
        <v>461131031</v>
      </c>
      <c r="L132" s="119">
        <f aca="true" t="shared" si="53" ref="L132:L137">(K132/K131)-1</f>
        <v>0.05758458957774537</v>
      </c>
      <c r="M132" s="119">
        <f aca="true" t="shared" si="54" ref="M132:M137">K132/K120-1</f>
        <v>0.15953631837257132</v>
      </c>
    </row>
    <row r="133" spans="1:13" s="175" customFormat="1" ht="12.75">
      <c r="A133" s="173">
        <f>'Input Data'!A174</f>
        <v>40940</v>
      </c>
      <c r="B133" s="167">
        <f>'Input Data'!B174</f>
        <v>782031629</v>
      </c>
      <c r="C133" s="174">
        <f t="shared" si="47"/>
        <v>-0.06211379540076711</v>
      </c>
      <c r="D133" s="174">
        <f t="shared" si="48"/>
        <v>0.02668263484820721</v>
      </c>
      <c r="E133" s="169">
        <f>'Input Data'!C174</f>
        <v>51357</v>
      </c>
      <c r="F133" s="174">
        <f t="shared" si="49"/>
        <v>-0.06946784801869865</v>
      </c>
      <c r="G133" s="174">
        <f t="shared" si="50"/>
        <v>-0.036092342342342376</v>
      </c>
      <c r="H133" s="167">
        <f>'Table 2 - Month to month'!B133/'Table 2 - Month to month'!E133</f>
        <v>15227.361975972117</v>
      </c>
      <c r="I133" s="174">
        <f t="shared" si="51"/>
        <v>0.007903061277649837</v>
      </c>
      <c r="J133" s="174">
        <f t="shared" si="52"/>
        <v>0.06512550936994921</v>
      </c>
      <c r="K133" s="167">
        <f>'Input Data'!D174</f>
        <v>457208271</v>
      </c>
      <c r="L133" s="174">
        <f t="shared" si="53"/>
        <v>-0.00850682286874771</v>
      </c>
      <c r="M133" s="174">
        <f t="shared" si="54"/>
        <v>0.16748364529785853</v>
      </c>
    </row>
    <row r="134" spans="1:13" ht="12.75">
      <c r="A134" s="130">
        <f>'Input Data'!A175</f>
        <v>40969</v>
      </c>
      <c r="B134" s="125">
        <f>'Input Data'!B175</f>
        <v>786457050</v>
      </c>
      <c r="C134" s="119">
        <f t="shared" si="47"/>
        <v>0.0056588772575079105</v>
      </c>
      <c r="D134" s="119">
        <f t="shared" si="48"/>
        <v>-0.05549448066823259</v>
      </c>
      <c r="E134" s="127">
        <f>'Input Data'!C175</f>
        <v>54217</v>
      </c>
      <c r="F134" s="119">
        <f t="shared" si="49"/>
        <v>0.05568861109488488</v>
      </c>
      <c r="G134" s="119">
        <f t="shared" si="50"/>
        <v>-0.058814339033070095</v>
      </c>
      <c r="H134" s="125">
        <f>'Table 2 - Month to month'!B134/'Table 2 - Month to month'!E134</f>
        <v>14505.72790822067</v>
      </c>
      <c r="I134" s="119">
        <f t="shared" si="51"/>
        <v>-0.047390616240038375</v>
      </c>
      <c r="J134" s="119">
        <f t="shared" si="52"/>
        <v>0.0035273150691934596</v>
      </c>
      <c r="K134" s="125">
        <f>'Input Data'!D175</f>
        <v>495008090</v>
      </c>
      <c r="L134" s="119">
        <f t="shared" si="53"/>
        <v>0.08267527382504425</v>
      </c>
      <c r="M134" s="119">
        <f t="shared" si="54"/>
        <v>0.06991896745576054</v>
      </c>
    </row>
    <row r="135" spans="1:13" ht="12.75">
      <c r="A135" s="130">
        <f>'Input Data'!A176</f>
        <v>41000</v>
      </c>
      <c r="B135" s="125">
        <f>'Input Data'!B176</f>
        <v>705969845</v>
      </c>
      <c r="C135" s="119">
        <f t="shared" si="47"/>
        <v>-0.10234151375462908</v>
      </c>
      <c r="D135" s="119">
        <f t="shared" si="48"/>
        <v>-0.05139299825220833</v>
      </c>
      <c r="E135" s="127">
        <f>'Input Data'!C176</f>
        <v>52286</v>
      </c>
      <c r="F135" s="119">
        <f t="shared" si="49"/>
        <v>-0.035616135160558504</v>
      </c>
      <c r="G135" s="119">
        <f t="shared" si="50"/>
        <v>-0.028050934101682357</v>
      </c>
      <c r="H135" s="125">
        <f>'Table 2 - Month to month'!B135/'Table 2 - Month to month'!E135</f>
        <v>13502.081723597139</v>
      </c>
      <c r="I135" s="119">
        <f t="shared" si="51"/>
        <v>-0.06918964639166747</v>
      </c>
      <c r="J135" s="119">
        <f t="shared" si="52"/>
        <v>-0.024015727746959925</v>
      </c>
      <c r="K135" s="125">
        <f>'Input Data'!D176</f>
        <v>472572902</v>
      </c>
      <c r="L135" s="119">
        <f t="shared" si="53"/>
        <v>-0.04532287138983926</v>
      </c>
      <c r="M135" s="119">
        <f t="shared" si="54"/>
        <v>0.13305678640886476</v>
      </c>
    </row>
    <row r="136" spans="1:13" ht="12.75">
      <c r="A136" s="130">
        <f>'Input Data'!A177</f>
        <v>41030</v>
      </c>
      <c r="B136" s="125">
        <f>'Input Data'!B177</f>
        <v>733554013</v>
      </c>
      <c r="C136" s="119">
        <f t="shared" si="47"/>
        <v>0.03907272838261244</v>
      </c>
      <c r="D136" s="119">
        <f t="shared" si="48"/>
        <v>-0.03207909573862755</v>
      </c>
      <c r="E136" s="127">
        <f>'Input Data'!C177</f>
        <v>54165</v>
      </c>
      <c r="F136" s="119">
        <f t="shared" si="49"/>
        <v>0.035936962093103375</v>
      </c>
      <c r="G136" s="119">
        <f t="shared" si="50"/>
        <v>-0.014267775573713837</v>
      </c>
      <c r="H136" s="125">
        <f>'Table 2 - Month to month'!B136/'Table 2 - Month to month'!E136</f>
        <v>13542.95233084095</v>
      </c>
      <c r="I136" s="119">
        <f t="shared" si="51"/>
        <v>0.0030269856219564684</v>
      </c>
      <c r="J136" s="119">
        <f t="shared" si="52"/>
        <v>-0.018069126405277247</v>
      </c>
      <c r="K136" s="125">
        <f>'Input Data'!D177</f>
        <v>520082524</v>
      </c>
      <c r="L136" s="119">
        <f t="shared" si="53"/>
        <v>0.10053395317194891</v>
      </c>
      <c r="M136" s="119">
        <f t="shared" si="54"/>
        <v>0.228927451706461</v>
      </c>
    </row>
    <row r="137" spans="1:13" ht="12.75">
      <c r="A137" s="130">
        <f>'Input Data'!A178</f>
        <v>41061</v>
      </c>
      <c r="B137" s="125">
        <f>'Input Data'!B178</f>
        <v>744269149</v>
      </c>
      <c r="C137" s="119">
        <f t="shared" si="47"/>
        <v>0.014607153406711815</v>
      </c>
      <c r="D137" s="119">
        <f t="shared" si="48"/>
        <v>-0.017173150321372233</v>
      </c>
      <c r="E137" s="127">
        <f>'Input Data'!C178</f>
        <v>51249</v>
      </c>
      <c r="F137" s="119">
        <f t="shared" si="49"/>
        <v>-0.05383550263085013</v>
      </c>
      <c r="G137" s="119">
        <f t="shared" si="50"/>
        <v>-0.05799205940739649</v>
      </c>
      <c r="H137" s="125">
        <f>'Table 2 - Month to month'!B137/'Table 2 - Month to month'!E137</f>
        <v>14522.608226501981</v>
      </c>
      <c r="I137" s="119">
        <f t="shared" si="51"/>
        <v>0.07233695221905867</v>
      </c>
      <c r="J137" s="119">
        <f t="shared" si="52"/>
        <v>0.04333180998489872</v>
      </c>
      <c r="K137" s="125">
        <f>'Input Data'!D178</f>
        <v>513613996</v>
      </c>
      <c r="L137" s="119">
        <f t="shared" si="53"/>
        <v>-0.012437503091336288</v>
      </c>
      <c r="M137" s="119">
        <f t="shared" si="54"/>
        <v>0.17126316094715865</v>
      </c>
    </row>
    <row r="138" spans="1:13" ht="12.75">
      <c r="A138" s="130">
        <f>'Input Data'!A179</f>
        <v>41091</v>
      </c>
      <c r="B138" s="125">
        <f>'Input Data'!B179</f>
        <v>774342372</v>
      </c>
      <c r="C138" s="119">
        <f aca="true" t="shared" si="55" ref="C138:C143">(B138/B137)-1</f>
        <v>0.04040638126732299</v>
      </c>
      <c r="D138" s="119">
        <f aca="true" t="shared" si="56" ref="D138:D143">B138/B126-1</f>
        <v>0.011582512436303816</v>
      </c>
      <c r="E138" s="127">
        <f>'Input Data'!C179</f>
        <v>52483</v>
      </c>
      <c r="F138" s="119">
        <f aca="true" t="shared" si="57" ref="F138:F143">(E138/E137)-1</f>
        <v>0.024078518605241017</v>
      </c>
      <c r="G138" s="119">
        <f aca="true" t="shared" si="58" ref="G138:G143">E138/E126-1</f>
        <v>-0.017337901851747883</v>
      </c>
      <c r="H138" s="125">
        <f>'Table 2 - Month to month'!B138/'Table 2 - Month to month'!E138</f>
        <v>14754.156050530648</v>
      </c>
      <c r="I138" s="119">
        <f aca="true" t="shared" si="59" ref="I138:I143">(H138/H137)-1</f>
        <v>0.01594395582510577</v>
      </c>
      <c r="J138" s="119">
        <f aca="true" t="shared" si="60" ref="J138:J143">H138/H126-1</f>
        <v>0.029430680538661047</v>
      </c>
      <c r="K138" s="125">
        <f>'Input Data'!D179</f>
        <v>496613878</v>
      </c>
      <c r="L138" s="119">
        <f aca="true" t="shared" si="61" ref="L138:L143">(K138/K137)-1</f>
        <v>-0.033099016250328184</v>
      </c>
      <c r="M138" s="119">
        <f aca="true" t="shared" si="62" ref="M138:M143">K138/K126-1</f>
        <v>0.19797636424430443</v>
      </c>
    </row>
    <row r="139" spans="1:13" ht="12.75">
      <c r="A139" s="130">
        <f>'Input Data'!A180</f>
        <v>41122</v>
      </c>
      <c r="B139" s="125">
        <f>'Input Data'!B180</f>
        <v>769434194</v>
      </c>
      <c r="C139" s="119">
        <f t="shared" si="55"/>
        <v>-0.006338511461439156</v>
      </c>
      <c r="D139" s="119">
        <f t="shared" si="56"/>
        <v>-0.03057268170421168</v>
      </c>
      <c r="E139" s="127">
        <f>'Input Data'!C180</f>
        <v>52473</v>
      </c>
      <c r="F139" s="119">
        <f t="shared" si="57"/>
        <v>-0.00019053788845913022</v>
      </c>
      <c r="G139" s="119">
        <f t="shared" si="58"/>
        <v>-0.03412667734275776</v>
      </c>
      <c r="H139" s="125">
        <f>'Table 2 - Month to month'!B139/'Table 2 - Month to month'!E139</f>
        <v>14663.430602405046</v>
      </c>
      <c r="I139" s="119">
        <f t="shared" si="59"/>
        <v>-0.006149145218125818</v>
      </c>
      <c r="J139" s="119">
        <f t="shared" si="60"/>
        <v>0.0036795670355285193</v>
      </c>
      <c r="K139" s="125">
        <f>'Input Data'!D180</f>
        <v>524603234</v>
      </c>
      <c r="L139" s="119">
        <f t="shared" si="61"/>
        <v>0.05636039836969675</v>
      </c>
      <c r="M139" s="119">
        <f t="shared" si="62"/>
        <v>0.16061125863324843</v>
      </c>
    </row>
    <row r="140" spans="1:13" ht="12.75">
      <c r="A140" s="130">
        <f>'Input Data'!A181</f>
        <v>41153</v>
      </c>
      <c r="B140" s="125">
        <f>'Input Data'!B181</f>
        <v>723485243</v>
      </c>
      <c r="C140" s="119">
        <f t="shared" si="55"/>
        <v>-0.0597178437848318</v>
      </c>
      <c r="D140" s="119">
        <f t="shared" si="56"/>
        <v>-0.06758085739329556</v>
      </c>
      <c r="E140" s="127">
        <f>'Input Data'!C181</f>
        <v>50141</v>
      </c>
      <c r="F140" s="119">
        <f t="shared" si="57"/>
        <v>-0.04444190345511023</v>
      </c>
      <c r="G140" s="119">
        <f t="shared" si="58"/>
        <v>-0.05274592409272094</v>
      </c>
      <c r="H140" s="125">
        <f>'Table 2 - Month to month'!B140/'Table 2 - Month to month'!E140</f>
        <v>14429.015037593985</v>
      </c>
      <c r="I140" s="119">
        <f t="shared" si="59"/>
        <v>-0.01598640667161566</v>
      </c>
      <c r="J140" s="119">
        <f t="shared" si="60"/>
        <v>-0.01566098650603931</v>
      </c>
      <c r="K140" s="125">
        <f>'Input Data'!D181</f>
        <v>470148126</v>
      </c>
      <c r="L140" s="119">
        <f t="shared" si="61"/>
        <v>-0.10380246340608723</v>
      </c>
      <c r="M140" s="119">
        <f t="shared" si="62"/>
        <v>0.0801670684051039</v>
      </c>
    </row>
    <row r="141" spans="1:13" ht="12.75">
      <c r="A141" s="130">
        <f>'Input Data'!A182</f>
        <v>41183</v>
      </c>
      <c r="B141" s="125">
        <f>'Input Data'!B182</f>
        <v>776956979</v>
      </c>
      <c r="C141" s="119">
        <f t="shared" si="55"/>
        <v>0.07390853720564405</v>
      </c>
      <c r="D141" s="119">
        <f t="shared" si="56"/>
        <v>-0.048332331089315894</v>
      </c>
      <c r="E141" s="127">
        <f>'Input Data'!C182</f>
        <v>52238</v>
      </c>
      <c r="F141" s="119">
        <f t="shared" si="57"/>
        <v>0.041822061785764086</v>
      </c>
      <c r="G141" s="119">
        <f t="shared" si="58"/>
        <v>-0.03178692565751673</v>
      </c>
      <c r="H141" s="125">
        <f>'Table 2 - Month to month'!B141/'Table 2 - Month to month'!E141</f>
        <v>14873.405930548643</v>
      </c>
      <c r="I141" s="119">
        <f t="shared" si="59"/>
        <v>0.030798421915620988</v>
      </c>
      <c r="J141" s="119">
        <f t="shared" si="60"/>
        <v>-0.017088599472833255</v>
      </c>
      <c r="K141" s="125">
        <f>'Input Data'!D182</f>
        <v>516591791</v>
      </c>
      <c r="L141" s="119">
        <f t="shared" si="61"/>
        <v>0.09878517520667529</v>
      </c>
      <c r="M141" s="119">
        <f t="shared" si="62"/>
        <v>0.17501652492757214</v>
      </c>
    </row>
    <row r="142" spans="1:13" ht="12.75">
      <c r="A142" s="130">
        <f>'Input Data'!A183</f>
        <v>41214</v>
      </c>
      <c r="B142" s="125">
        <f>'Input Data'!B183</f>
        <v>732469268</v>
      </c>
      <c r="C142" s="119">
        <f t="shared" si="55"/>
        <v>-0.05725891162887664</v>
      </c>
      <c r="D142" s="119">
        <f t="shared" si="56"/>
        <v>-0.07363760401263453</v>
      </c>
      <c r="E142" s="127">
        <f>'Input Data'!C183</f>
        <v>49436</v>
      </c>
      <c r="F142" s="119">
        <f t="shared" si="57"/>
        <v>-0.05363911328917648</v>
      </c>
      <c r="G142" s="119">
        <f t="shared" si="58"/>
        <v>-0.049051667756703776</v>
      </c>
      <c r="H142" s="125">
        <f>'Table 2 - Month to month'!B142/'Table 2 - Month to month'!E142</f>
        <v>14816.515656606522</v>
      </c>
      <c r="I142" s="119">
        <f t="shared" si="59"/>
        <v>-0.003824966131346752</v>
      </c>
      <c r="J142" s="119">
        <f t="shared" si="60"/>
        <v>-0.025854124164592984</v>
      </c>
      <c r="K142" s="125">
        <f>'Input Data'!D183</f>
        <v>492067673</v>
      </c>
      <c r="L142" s="119">
        <f t="shared" si="61"/>
        <v>-0.04747291464412762</v>
      </c>
      <c r="M142" s="119">
        <f t="shared" si="62"/>
        <v>0.12275688396036988</v>
      </c>
    </row>
    <row r="143" spans="1:13" ht="12.75">
      <c r="A143" s="130">
        <f>'Input Data'!A184</f>
        <v>41244</v>
      </c>
      <c r="B143" s="125">
        <f>'Input Data'!B184</f>
        <v>752021797</v>
      </c>
      <c r="C143" s="119">
        <f t="shared" si="55"/>
        <v>0.026693992300029112</v>
      </c>
      <c r="D143" s="119">
        <f t="shared" si="56"/>
        <v>-0.05566365730633627</v>
      </c>
      <c r="E143" s="127">
        <f>'Input Data'!C184</f>
        <v>51556</v>
      </c>
      <c r="F143" s="119">
        <f t="shared" si="57"/>
        <v>0.04288372845699495</v>
      </c>
      <c r="G143" s="119">
        <f t="shared" si="58"/>
        <v>-0.020592705167173264</v>
      </c>
      <c r="H143" s="125">
        <f>'Table 2 - Month to month'!B143/'Table 2 - Month to month'!E143</f>
        <v>14586.503937466056</v>
      </c>
      <c r="I143" s="119">
        <f t="shared" si="59"/>
        <v>-0.015524008779885246</v>
      </c>
      <c r="J143" s="119">
        <f t="shared" si="60"/>
        <v>-0.0358083427846525</v>
      </c>
      <c r="K143" s="125">
        <f>'Input Data'!D184</f>
        <v>468273162</v>
      </c>
      <c r="L143" s="119">
        <f t="shared" si="61"/>
        <v>-0.04835617600101927</v>
      </c>
      <c r="M143" s="119">
        <f t="shared" si="62"/>
        <v>0.07396476608845504</v>
      </c>
    </row>
    <row r="144" spans="1:13" ht="12.75">
      <c r="A144" s="130">
        <f>'Input Data'!A185</f>
        <v>41275</v>
      </c>
      <c r="B144" s="125">
        <f>'Input Data'!B185</f>
        <v>839906115</v>
      </c>
      <c r="C144" s="119">
        <f aca="true" t="shared" si="63" ref="C144:C149">(B144/B143)-1</f>
        <v>0.11686405680073664</v>
      </c>
      <c r="D144" s="119">
        <f aca="true" t="shared" si="64" ref="D144:D149">B144/B132-1</f>
        <v>0.007294755359615879</v>
      </c>
      <c r="E144" s="127">
        <f>'Input Data'!C185</f>
        <v>54797</v>
      </c>
      <c r="F144" s="119">
        <f aca="true" t="shared" si="65" ref="F144:F149">(E144/E143)-1</f>
        <v>0.06286368220963623</v>
      </c>
      <c r="G144" s="119">
        <f aca="true" t="shared" si="66" ref="G144:G149">E144/E132-1</f>
        <v>-0.007138845101556379</v>
      </c>
      <c r="H144" s="125">
        <f>'Table 2 - Month to month'!B144/'Table 2 - Month to month'!E144</f>
        <v>15327.593025165612</v>
      </c>
      <c r="I144" s="119">
        <f aca="true" t="shared" si="67" ref="I144:I149">(H144/H143)-1</f>
        <v>0.05080649145790428</v>
      </c>
      <c r="J144" s="119">
        <f aca="true" t="shared" si="68" ref="J144:J149">H144/H132-1</f>
        <v>0.014537380569238367</v>
      </c>
      <c r="K144" s="125">
        <f>'Input Data'!D185</f>
        <v>520393329</v>
      </c>
      <c r="L144" s="119">
        <f aca="true" t="shared" si="69" ref="L144:L149">(K144/K143)-1</f>
        <v>0.11130291297795969</v>
      </c>
      <c r="M144" s="119">
        <f aca="true" t="shared" si="70" ref="M144:M149">K144/K132-1</f>
        <v>0.1285150944439477</v>
      </c>
    </row>
    <row r="145" spans="1:13" s="175" customFormat="1" ht="12.75">
      <c r="A145" s="173">
        <f>'Input Data'!A186</f>
        <v>41306</v>
      </c>
      <c r="B145" s="167">
        <f>'Input Data'!B186</f>
        <v>733536535</v>
      </c>
      <c r="C145" s="174">
        <f t="shared" si="63"/>
        <v>-0.1266446071773153</v>
      </c>
      <c r="D145" s="174">
        <f t="shared" si="64"/>
        <v>-0.062011678558336114</v>
      </c>
      <c r="E145" s="169">
        <f>'Input Data'!C186</f>
        <v>47780</v>
      </c>
      <c r="F145" s="174">
        <f t="shared" si="65"/>
        <v>-0.128054455535887</v>
      </c>
      <c r="G145" s="174">
        <f t="shared" si="66"/>
        <v>-0.06964970695328776</v>
      </c>
      <c r="H145" s="167">
        <f>'Table 2 - Month to month'!B145/'Table 2 - Month to month'!E145</f>
        <v>15352.376203432399</v>
      </c>
      <c r="I145" s="174">
        <f t="shared" si="67"/>
        <v>0.0016168995501182337</v>
      </c>
      <c r="J145" s="174">
        <f t="shared" si="68"/>
        <v>0.008209841445783406</v>
      </c>
      <c r="K145" s="167">
        <f>'Input Data'!D186</f>
        <v>476499774</v>
      </c>
      <c r="L145" s="174">
        <f t="shared" si="69"/>
        <v>-0.08434688254814271</v>
      </c>
      <c r="M145" s="174">
        <f t="shared" si="70"/>
        <v>0.042194125136463256</v>
      </c>
    </row>
    <row r="146" spans="1:13" ht="12.75">
      <c r="A146" s="130">
        <f>'Input Data'!A187</f>
        <v>41334</v>
      </c>
      <c r="B146" s="125">
        <f>'Input Data'!B187</f>
        <v>768671268</v>
      </c>
      <c r="C146" s="119">
        <f t="shared" si="63"/>
        <v>0.047897727411764235</v>
      </c>
      <c r="D146" s="119">
        <f t="shared" si="64"/>
        <v>-0.022615070969228435</v>
      </c>
      <c r="E146" s="127">
        <f>'Input Data'!C187</f>
        <v>51411</v>
      </c>
      <c r="F146" s="119">
        <f t="shared" si="65"/>
        <v>0.07599413980745084</v>
      </c>
      <c r="G146" s="119">
        <f t="shared" si="66"/>
        <v>-0.05175498459892658</v>
      </c>
      <c r="H146" s="125">
        <f>'Table 2 - Month to month'!B146/'Table 2 - Month to month'!E146</f>
        <v>14951.494193849565</v>
      </c>
      <c r="I146" s="119">
        <f t="shared" si="67"/>
        <v>-0.02611204964435454</v>
      </c>
      <c r="J146" s="119">
        <f t="shared" si="68"/>
        <v>0.03073036309858468</v>
      </c>
      <c r="K146" s="125">
        <f>'Input Data'!D187</f>
        <v>500801763</v>
      </c>
      <c r="L146" s="119">
        <f t="shared" si="69"/>
        <v>0.051001050422323946</v>
      </c>
      <c r="M146" s="119">
        <f t="shared" si="70"/>
        <v>0.01170419861218841</v>
      </c>
    </row>
    <row r="147" spans="1:13" ht="12.75">
      <c r="A147" s="130">
        <f>'Input Data'!A188</f>
        <v>41365</v>
      </c>
      <c r="B147" s="125">
        <f>'Input Data'!B188</f>
        <v>773818363</v>
      </c>
      <c r="C147" s="119">
        <f t="shared" si="63"/>
        <v>0.006696093914622558</v>
      </c>
      <c r="D147" s="119">
        <f t="shared" si="64"/>
        <v>0.09610682167309847</v>
      </c>
      <c r="E147" s="127">
        <f>'Input Data'!C188</f>
        <v>51120</v>
      </c>
      <c r="F147" s="119">
        <f t="shared" si="65"/>
        <v>-0.005660267257979856</v>
      </c>
      <c r="G147" s="119">
        <f t="shared" si="66"/>
        <v>-0.02230042458784376</v>
      </c>
      <c r="H147" s="125">
        <f>'Table 2 - Month to month'!B147/'Table 2 - Month to month'!E147</f>
        <v>15137.291920970267</v>
      </c>
      <c r="I147" s="119">
        <f t="shared" si="67"/>
        <v>0.012426699613549808</v>
      </c>
      <c r="J147" s="119">
        <f t="shared" si="68"/>
        <v>0.12110800622064999</v>
      </c>
      <c r="K147" s="125">
        <f>'Input Data'!D188</f>
        <v>525938115</v>
      </c>
      <c r="L147" s="119">
        <f t="shared" si="69"/>
        <v>0.050192219471080435</v>
      </c>
      <c r="M147" s="119">
        <f t="shared" si="70"/>
        <v>0.11292482656993319</v>
      </c>
    </row>
    <row r="148" spans="1:13" ht="12.75">
      <c r="A148" s="130">
        <f>'Input Data'!A189</f>
        <v>41395</v>
      </c>
      <c r="B148" s="125">
        <f>'Input Data'!B189</f>
        <v>775981341</v>
      </c>
      <c r="C148" s="119">
        <f t="shared" si="63"/>
        <v>0.0027952011782381714</v>
      </c>
      <c r="D148" s="119">
        <f t="shared" si="64"/>
        <v>0.057838042254701794</v>
      </c>
      <c r="E148" s="127">
        <f>'Input Data'!C189</f>
        <v>51842</v>
      </c>
      <c r="F148" s="119">
        <f t="shared" si="65"/>
        <v>0.014123630672926435</v>
      </c>
      <c r="G148" s="119">
        <f t="shared" si="66"/>
        <v>-0.04288747346072186</v>
      </c>
      <c r="H148" s="125">
        <f>'Table 2 - Month to month'!B148/'Table 2 - Month to month'!E148</f>
        <v>14968.198391265769</v>
      </c>
      <c r="I148" s="119">
        <f t="shared" si="67"/>
        <v>-0.01117065922935967</v>
      </c>
      <c r="J148" s="119">
        <f t="shared" si="68"/>
        <v>0.10523894831846592</v>
      </c>
      <c r="K148" s="125">
        <f>'Input Data'!D189</f>
        <v>539307249</v>
      </c>
      <c r="L148" s="119">
        <f t="shared" si="69"/>
        <v>0.02541959523127546</v>
      </c>
      <c r="M148" s="119">
        <f t="shared" si="70"/>
        <v>0.036964758692795474</v>
      </c>
    </row>
    <row r="149" spans="1:13" ht="12.75">
      <c r="A149" s="130">
        <f>'Input Data'!A190</f>
        <v>41426</v>
      </c>
      <c r="B149" s="125">
        <f>'Input Data'!B190</f>
        <v>753689843</v>
      </c>
      <c r="C149" s="119">
        <f t="shared" si="63"/>
        <v>-0.028726847956515478</v>
      </c>
      <c r="D149" s="119">
        <f t="shared" si="64"/>
        <v>0.012657644096436993</v>
      </c>
      <c r="E149" s="127">
        <f>'Input Data'!C190</f>
        <v>49070</v>
      </c>
      <c r="F149" s="119">
        <f t="shared" si="65"/>
        <v>-0.05347015933027277</v>
      </c>
      <c r="G149" s="119">
        <f t="shared" si="66"/>
        <v>-0.042517902788347106</v>
      </c>
      <c r="H149" s="125">
        <f>'Table 2 - Month to month'!B149/'Table 2 - Month to month'!E149</f>
        <v>15359.483248420624</v>
      </c>
      <c r="I149" s="119">
        <f t="shared" si="67"/>
        <v>0.026141079034813997</v>
      </c>
      <c r="J149" s="119">
        <f t="shared" si="68"/>
        <v>0.057625669498640564</v>
      </c>
      <c r="K149" s="125">
        <f>'Input Data'!D190</f>
        <v>509457844</v>
      </c>
      <c r="L149" s="119">
        <f t="shared" si="69"/>
        <v>-0.055347679927068794</v>
      </c>
      <c r="M149" s="119">
        <f t="shared" si="70"/>
        <v>-0.00809197574904097</v>
      </c>
    </row>
    <row r="150" spans="1:13" ht="12.75">
      <c r="A150" s="130">
        <f>'Input Data'!A191</f>
        <v>41456</v>
      </c>
      <c r="B150" s="125">
        <f>'Input Data'!B191</f>
        <v>776240954</v>
      </c>
      <c r="C150" s="119">
        <f aca="true" t="shared" si="71" ref="C150:C155">(B150/B149)-1</f>
        <v>0.029920943222794705</v>
      </c>
      <c r="D150" s="119">
        <f aca="true" t="shared" si="72" ref="D150:D155">B150/B138-1</f>
        <v>0.002451863760336792</v>
      </c>
      <c r="E150" s="127">
        <f>'Input Data'!C191</f>
        <v>52175</v>
      </c>
      <c r="F150" s="119">
        <f aca="true" t="shared" si="73" ref="F150:F155">(E150/E149)-1</f>
        <v>0.06327695129406963</v>
      </c>
      <c r="G150" s="119">
        <f aca="true" t="shared" si="74" ref="G150:G155">E150/E138-1</f>
        <v>-0.005868566964540856</v>
      </c>
      <c r="H150" s="125">
        <f>'Table 2 - Month to month'!B150/'Table 2 - Month to month'!E150</f>
        <v>14877.641667465261</v>
      </c>
      <c r="I150" s="119">
        <f aca="true" t="shared" si="75" ref="I150:I155">(H150/H149)-1</f>
        <v>-0.03137094999630985</v>
      </c>
      <c r="J150" s="119">
        <f aca="true" t="shared" si="76" ref="J150:J155">H150/H138-1</f>
        <v>0.00836954797764733</v>
      </c>
      <c r="K150" s="125">
        <f>'Input Data'!D191</f>
        <v>526903978</v>
      </c>
      <c r="L150" s="119">
        <f aca="true" t="shared" si="77" ref="L150:L155">(K150/K149)-1</f>
        <v>0.03424450954179448</v>
      </c>
      <c r="M150" s="119">
        <f aca="true" t="shared" si="78" ref="M150:M155">K150/K138-1</f>
        <v>0.06099326124752391</v>
      </c>
    </row>
    <row r="151" spans="1:13" ht="12.75">
      <c r="A151" s="130">
        <f>'Input Data'!A192</f>
        <v>41487</v>
      </c>
      <c r="B151" s="125">
        <f>'Input Data'!B192</f>
        <v>757473525</v>
      </c>
      <c r="C151" s="119">
        <f t="shared" si="71"/>
        <v>-0.024177323939545747</v>
      </c>
      <c r="D151" s="119">
        <f t="shared" si="72"/>
        <v>-0.015544758854322493</v>
      </c>
      <c r="E151" s="127">
        <f>'Input Data'!C192</f>
        <v>49687</v>
      </c>
      <c r="F151" s="119">
        <f t="shared" si="73"/>
        <v>-0.04768567321514139</v>
      </c>
      <c r="G151" s="119">
        <f t="shared" si="74"/>
        <v>-0.053093972138052004</v>
      </c>
      <c r="H151" s="125">
        <f>'Table 2 - Month to month'!B151/'Table 2 - Month to month'!E151</f>
        <v>15244.90359651418</v>
      </c>
      <c r="I151" s="119">
        <f t="shared" si="75"/>
        <v>0.024685493659391877</v>
      </c>
      <c r="J151" s="119">
        <f t="shared" si="76"/>
        <v>0.03965463539028602</v>
      </c>
      <c r="K151" s="125">
        <f>'Input Data'!D192</f>
        <v>524005908</v>
      </c>
      <c r="L151" s="119">
        <f t="shared" si="77"/>
        <v>-0.005500186221786274</v>
      </c>
      <c r="M151" s="119">
        <f t="shared" si="78"/>
        <v>-0.0011386243188885592</v>
      </c>
    </row>
    <row r="152" spans="1:13" ht="12.75">
      <c r="A152" s="130">
        <f>'Input Data'!A193</f>
        <v>41518</v>
      </c>
      <c r="B152" s="125">
        <f>'Input Data'!B193</f>
        <v>756409751</v>
      </c>
      <c r="C152" s="119">
        <f t="shared" si="71"/>
        <v>-0.00140437119567971</v>
      </c>
      <c r="D152" s="119">
        <f t="shared" si="72"/>
        <v>0.04550819566612785</v>
      </c>
      <c r="E152" s="127">
        <f>'Input Data'!C193</f>
        <v>48710</v>
      </c>
      <c r="F152" s="119">
        <f t="shared" si="73"/>
        <v>-0.019663090949342932</v>
      </c>
      <c r="G152" s="119">
        <f t="shared" si="74"/>
        <v>-0.028539518557667343</v>
      </c>
      <c r="H152" s="125">
        <f>'Table 2 - Month to month'!B152/'Table 2 - Month to month'!E152</f>
        <v>15528.839067953193</v>
      </c>
      <c r="I152" s="119">
        <f t="shared" si="75"/>
        <v>0.018624943715874753</v>
      </c>
      <c r="J152" s="119">
        <f t="shared" si="76"/>
        <v>0.07622308435424596</v>
      </c>
      <c r="K152" s="125">
        <f>'Input Data'!D193</f>
        <v>500736420</v>
      </c>
      <c r="L152" s="119">
        <f t="shared" si="77"/>
        <v>-0.04440691916778927</v>
      </c>
      <c r="M152" s="119">
        <f t="shared" si="78"/>
        <v>0.06506097186910842</v>
      </c>
    </row>
    <row r="153" spans="1:13" ht="12.75">
      <c r="A153" s="130">
        <f>'Input Data'!A194</f>
        <v>41548</v>
      </c>
      <c r="B153" s="125">
        <f>'Input Data'!B194</f>
        <v>805331163</v>
      </c>
      <c r="C153" s="119">
        <f t="shared" si="71"/>
        <v>0.064675808231351</v>
      </c>
      <c r="D153" s="119">
        <f t="shared" si="72"/>
        <v>0.03651963334767849</v>
      </c>
      <c r="E153" s="127">
        <f>'Input Data'!C194</f>
        <v>50208</v>
      </c>
      <c r="F153" s="119">
        <f t="shared" si="73"/>
        <v>0.030753438718948978</v>
      </c>
      <c r="G153" s="119">
        <f t="shared" si="74"/>
        <v>-0.03886059956353616</v>
      </c>
      <c r="H153" s="125">
        <f>'Table 2 - Month to month'!B153/'Table 2 - Month to month'!E153</f>
        <v>16039.897287284895</v>
      </c>
      <c r="I153" s="119">
        <f t="shared" si="75"/>
        <v>0.03291026567377919</v>
      </c>
      <c r="J153" s="119">
        <f t="shared" si="76"/>
        <v>0.07842799169088654</v>
      </c>
      <c r="K153" s="125">
        <f>'Input Data'!D194</f>
        <v>569265976</v>
      </c>
      <c r="L153" s="119">
        <f t="shared" si="77"/>
        <v>0.13685754273675554</v>
      </c>
      <c r="M153" s="119">
        <f t="shared" si="78"/>
        <v>0.1019648122902519</v>
      </c>
    </row>
    <row r="154" spans="1:13" ht="12.75">
      <c r="A154" s="130">
        <f>'Input Data'!A195</f>
        <v>41579</v>
      </c>
      <c r="B154" s="125">
        <f>'Input Data'!B195</f>
        <v>779007853</v>
      </c>
      <c r="C154" s="119">
        <f t="shared" si="71"/>
        <v>-0.03268631739263761</v>
      </c>
      <c r="D154" s="119">
        <f t="shared" si="72"/>
        <v>0.06353657011040625</v>
      </c>
      <c r="E154" s="127">
        <f>'Input Data'!C195</f>
        <v>46863</v>
      </c>
      <c r="F154" s="119">
        <f t="shared" si="73"/>
        <v>-0.06662284894837478</v>
      </c>
      <c r="G154" s="119">
        <f t="shared" si="74"/>
        <v>-0.05204709118860751</v>
      </c>
      <c r="H154" s="125">
        <f>'Table 2 - Month to month'!B154/'Table 2 - Month to month'!E154</f>
        <v>16623.08970829866</v>
      </c>
      <c r="I154" s="119">
        <f t="shared" si="75"/>
        <v>0.03635886256429277</v>
      </c>
      <c r="J154" s="119">
        <f t="shared" si="76"/>
        <v>0.12192975012222984</v>
      </c>
      <c r="K154" s="125">
        <f>'Input Data'!D195</f>
        <v>535055068</v>
      </c>
      <c r="L154" s="119">
        <f t="shared" si="77"/>
        <v>-0.06009652682984168</v>
      </c>
      <c r="M154" s="119">
        <f t="shared" si="78"/>
        <v>0.08736073787964527</v>
      </c>
    </row>
    <row r="155" spans="1:13" ht="12.75">
      <c r="A155" s="130">
        <f>'Input Data'!A196</f>
        <v>41609</v>
      </c>
      <c r="B155" s="125">
        <f>'Input Data'!B196</f>
        <v>756062872</v>
      </c>
      <c r="C155" s="119">
        <f t="shared" si="71"/>
        <v>-0.029454107441456046</v>
      </c>
      <c r="D155" s="119">
        <f t="shared" si="72"/>
        <v>0.005373614190600451</v>
      </c>
      <c r="E155" s="127">
        <f>'Input Data'!C196</f>
        <v>48605</v>
      </c>
      <c r="F155" s="119">
        <f t="shared" si="73"/>
        <v>0.03717218274544942</v>
      </c>
      <c r="G155" s="119">
        <f t="shared" si="74"/>
        <v>-0.05723873070059737</v>
      </c>
      <c r="H155" s="125">
        <f>'Table 2 - Month to month'!B155/'Table 2 - Month to month'!E155</f>
        <v>15555.248883859686</v>
      </c>
      <c r="I155" s="119">
        <f t="shared" si="75"/>
        <v>-0.06423840833307182</v>
      </c>
      <c r="J155" s="119">
        <f t="shared" si="76"/>
        <v>0.06641378568481837</v>
      </c>
      <c r="K155" s="125">
        <f>'Input Data'!D196</f>
        <v>519545815</v>
      </c>
      <c r="L155" s="119">
        <f t="shared" si="77"/>
        <v>-0.02898627436232415</v>
      </c>
      <c r="M155" s="119">
        <f t="shared" si="78"/>
        <v>0.10949304201208943</v>
      </c>
    </row>
    <row r="156" spans="1:13" ht="12.75">
      <c r="A156" s="130">
        <f>'Input Data'!A197</f>
        <v>41640</v>
      </c>
      <c r="B156" s="125">
        <f>'Input Data'!B197</f>
        <v>834271989</v>
      </c>
      <c r="C156" s="119">
        <f>(B156/B155)-1</f>
        <v>0.10344261025953405</v>
      </c>
      <c r="D156" s="119">
        <f>B156/B144-1</f>
        <v>-0.006708042600689912</v>
      </c>
      <c r="E156" s="127">
        <f>'Input Data'!C197</f>
        <v>51498</v>
      </c>
      <c r="F156" s="119">
        <f>(E156/E155)-1</f>
        <v>0.05952062545005665</v>
      </c>
      <c r="G156" s="119">
        <f>E156/E144-1</f>
        <v>-0.06020402576783401</v>
      </c>
      <c r="H156" s="125">
        <f>'Table 2 - Month to month'!B156/'Table 2 - Month to month'!E156</f>
        <v>16200.085226610741</v>
      </c>
      <c r="I156" s="119">
        <f>(H156/H155)-1</f>
        <v>0.04145458215201847</v>
      </c>
      <c r="J156" s="119">
        <f>H156/H144-1</f>
        <v>0.05692297544778424</v>
      </c>
      <c r="K156" s="125">
        <f>'Input Data'!D197</f>
        <v>537519400</v>
      </c>
      <c r="L156" s="119">
        <f>(K156/K155)-1</f>
        <v>0.03459480277018501</v>
      </c>
      <c r="M156" s="119">
        <f>K156/K144-1</f>
        <v>0.03290985884256026</v>
      </c>
    </row>
    <row r="157" spans="1:13" s="175" customFormat="1" ht="12.75">
      <c r="A157" s="173">
        <f>'Input Data'!A198</f>
        <v>41671</v>
      </c>
      <c r="B157" s="167">
        <f>'Input Data'!B198</f>
        <v>747841926</v>
      </c>
      <c r="C157" s="174">
        <f>(B157/B156)-1</f>
        <v>-0.10359938262292534</v>
      </c>
      <c r="D157" s="174">
        <f>B157/B145-1</f>
        <v>0.01950194750695</v>
      </c>
      <c r="E157" s="169">
        <f>'Input Data'!C198</f>
        <v>45761</v>
      </c>
      <c r="F157" s="174">
        <f>(E157/E156)-1</f>
        <v>-0.11140238455862361</v>
      </c>
      <c r="G157" s="174">
        <f>E157/E145-1</f>
        <v>-0.042256174131435786</v>
      </c>
      <c r="H157" s="167">
        <f>'Table 2 - Month to month'!B157/'Table 2 - Month to month'!E157</f>
        <v>16342.34230021197</v>
      </c>
      <c r="I157" s="174">
        <f>(H157/H156)-1</f>
        <v>0.008781254642262759</v>
      </c>
      <c r="J157" s="174">
        <f>H157/H145-1</f>
        <v>0.06448292327270089</v>
      </c>
      <c r="K157" s="167">
        <f>'Input Data'!D198</f>
        <v>490972204</v>
      </c>
      <c r="L157" s="174">
        <f>(K157/K156)-1</f>
        <v>-0.08659630889601377</v>
      </c>
      <c r="M157" s="174">
        <f>K157/K145-1</f>
        <v>0.030372375370738336</v>
      </c>
    </row>
    <row r="159" ht="12.75">
      <c r="A159" s="34" t="s">
        <v>42</v>
      </c>
    </row>
    <row r="160" spans="1:5" ht="12.75">
      <c r="A160" s="34" t="str">
        <f>'Table 1 - 12 month average'!A160</f>
        <v>            Figures are based on the data available as of February 2014.</v>
      </c>
      <c r="E160" s="29"/>
    </row>
    <row r="161" spans="1:4" ht="12.75">
      <c r="A161" s="35" t="str">
        <f>'Table 1 - 12 month average'!A161</f>
        <v>Source: HSCRC monthly data from MS, NS, RS schedules.</v>
      </c>
      <c r="B161" s="25"/>
      <c r="C161" s="33"/>
      <c r="D161" s="22"/>
    </row>
  </sheetData>
  <sheetProtection/>
  <mergeCells count="1">
    <mergeCell ref="A2:M2"/>
  </mergeCells>
  <printOptions horizontalCentered="1"/>
  <pageMargins left="0.6" right="0.64" top="0.24" bottom="0.48" header="0.1" footer="0.25"/>
  <pageSetup firstPageNumber="6" useFirstPageNumber="1" fitToHeight="3" fitToWidth="1" horizontalDpi="600" verticalDpi="600" orientation="landscape" scale="84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0"/>
  <sheetViews>
    <sheetView showOutlineSymbols="0" zoomScaleSheetLayoutView="100" zoomScalePageLayoutView="0" workbookViewId="0" topLeftCell="A144">
      <selection activeCell="H196" sqref="H196"/>
    </sheetView>
  </sheetViews>
  <sheetFormatPr defaultColWidth="19.625" defaultRowHeight="15.75"/>
  <cols>
    <col min="1" max="1" width="8.875" style="26" customWidth="1"/>
    <col min="2" max="2" width="16.375" style="26" customWidth="1"/>
    <col min="3" max="3" width="14.875" style="26" customWidth="1"/>
    <col min="4" max="4" width="13.875" style="26" customWidth="1"/>
    <col min="5" max="5" width="18.125" style="26" customWidth="1"/>
    <col min="6" max="6" width="12.50390625" style="26" customWidth="1"/>
    <col min="7" max="7" width="11.625" style="26" customWidth="1"/>
    <col min="8" max="16384" width="19.625" style="26" customWidth="1"/>
  </cols>
  <sheetData>
    <row r="1" spans="1:7" s="23" customFormat="1" ht="18" customHeight="1">
      <c r="A1" s="37" t="s">
        <v>46</v>
      </c>
      <c r="B1" s="43"/>
      <c r="C1" s="44"/>
      <c r="D1" s="44"/>
      <c r="E1" s="44"/>
      <c r="F1" s="44"/>
      <c r="G1" s="44"/>
    </row>
    <row r="2" spans="1:7" s="23" customFormat="1" ht="18" customHeight="1">
      <c r="A2" s="37" t="str">
        <f>'Table 1 - 12 month average'!A2</f>
        <v>Feb 2004 to Feb 2014</v>
      </c>
      <c r="B2" s="44"/>
      <c r="C2" s="44"/>
      <c r="D2" s="44"/>
      <c r="E2" s="44"/>
      <c r="F2" s="44"/>
      <c r="G2" s="44"/>
    </row>
    <row r="3" spans="1:7" ht="13.5" customHeight="1">
      <c r="A3" s="39"/>
      <c r="B3" s="66" t="s">
        <v>7</v>
      </c>
      <c r="C3" s="67"/>
      <c r="D3" s="68"/>
      <c r="E3" s="66" t="s">
        <v>8</v>
      </c>
      <c r="F3" s="67"/>
      <c r="G3" s="68"/>
    </row>
    <row r="4" spans="1:7" ht="28.5" customHeight="1">
      <c r="A4" s="38" t="s">
        <v>1</v>
      </c>
      <c r="B4" s="69" t="s">
        <v>17</v>
      </c>
      <c r="C4" s="41" t="s">
        <v>2</v>
      </c>
      <c r="D4" s="62" t="s">
        <v>22</v>
      </c>
      <c r="E4" s="69" t="s">
        <v>18</v>
      </c>
      <c r="F4" s="41" t="s">
        <v>2</v>
      </c>
      <c r="G4" s="62" t="s">
        <v>3</v>
      </c>
    </row>
    <row r="5" spans="1:7" ht="12.75" hidden="1">
      <c r="A5" s="72">
        <f>'Input Data'!A46</f>
        <v>37043</v>
      </c>
      <c r="B5" s="63">
        <f>'Input Data'!E46</f>
        <v>578532783</v>
      </c>
      <c r="C5" s="24" t="s">
        <v>0</v>
      </c>
      <c r="D5" s="60" t="s">
        <v>0</v>
      </c>
      <c r="E5" s="63">
        <f>SUM('Input Data'!E35:'Input Data'!E46)</f>
        <v>6733066447.480599</v>
      </c>
      <c r="F5" s="24" t="s">
        <v>0</v>
      </c>
      <c r="G5" s="60" t="s">
        <v>0</v>
      </c>
    </row>
    <row r="6" spans="1:7" ht="12.75" hidden="1">
      <c r="A6" s="73">
        <f>'Input Data'!A47</f>
        <v>37073</v>
      </c>
      <c r="B6" s="64">
        <f>'Input Data'!E47</f>
        <v>580899103</v>
      </c>
      <c r="C6" s="42">
        <f aca="true" t="shared" si="0" ref="C6:C15">(B6/B5)-1</f>
        <v>0.004090209007222345</v>
      </c>
      <c r="D6" s="61" t="s">
        <v>0</v>
      </c>
      <c r="E6" s="64">
        <f>SUM('Input Data'!E36:'Input Data'!E47)</f>
        <v>6795500408.3906</v>
      </c>
      <c r="F6" s="42">
        <f aca="true" t="shared" si="1" ref="F6:F31">(E6/E5)-1</f>
        <v>0.009272737971175449</v>
      </c>
      <c r="G6" s="61" t="s">
        <v>0</v>
      </c>
    </row>
    <row r="7" spans="1:7" ht="12.75" hidden="1">
      <c r="A7" s="73">
        <f>'Input Data'!A48</f>
        <v>37104</v>
      </c>
      <c r="B7" s="64">
        <f>'Input Data'!E48</f>
        <v>613824024</v>
      </c>
      <c r="C7" s="42">
        <f t="shared" si="0"/>
        <v>0.05667924228142596</v>
      </c>
      <c r="D7" s="61" t="s">
        <v>0</v>
      </c>
      <c r="E7" s="64">
        <f>SUM('Input Data'!E37:'Input Data'!E48)</f>
        <v>6853633667.2106</v>
      </c>
      <c r="F7" s="42">
        <f t="shared" si="1"/>
        <v>0.008554669314451147</v>
      </c>
      <c r="G7" s="61" t="s">
        <v>0</v>
      </c>
    </row>
    <row r="8" spans="1:7" ht="12.75" hidden="1">
      <c r="A8" s="73">
        <f>'Input Data'!A49</f>
        <v>37135</v>
      </c>
      <c r="B8" s="64">
        <f>'Input Data'!E49</f>
        <v>568615766</v>
      </c>
      <c r="C8" s="42">
        <f t="shared" si="0"/>
        <v>-0.07365019326776956</v>
      </c>
      <c r="D8" s="61" t="s">
        <v>0</v>
      </c>
      <c r="E8" s="64">
        <f>SUM('Input Data'!E38:'Input Data'!E49)</f>
        <v>6897418624.751</v>
      </c>
      <c r="F8" s="42">
        <f t="shared" si="1"/>
        <v>0.006388575705450705</v>
      </c>
      <c r="G8" s="61" t="s">
        <v>0</v>
      </c>
    </row>
    <row r="9" spans="1:7" ht="12.75" hidden="1">
      <c r="A9" s="73">
        <f>'Input Data'!A50</f>
        <v>37165</v>
      </c>
      <c r="B9" s="64">
        <f>'Input Data'!E50</f>
        <v>644611212</v>
      </c>
      <c r="C9" s="42">
        <f t="shared" si="0"/>
        <v>0.13364991008708693</v>
      </c>
      <c r="D9" s="61"/>
      <c r="E9" s="64">
        <f>SUM('Input Data'!E39:'Input Data'!E50)</f>
        <v>6979176614.308001</v>
      </c>
      <c r="F9" s="42">
        <f t="shared" si="1"/>
        <v>0.011853418504078617</v>
      </c>
      <c r="G9" s="61"/>
    </row>
    <row r="10" spans="1:7" ht="12.75" hidden="1">
      <c r="A10" s="73">
        <f>'Input Data'!A51</f>
        <v>37196</v>
      </c>
      <c r="B10" s="64">
        <f>'Input Data'!E51</f>
        <v>604038189</v>
      </c>
      <c r="C10" s="42">
        <f t="shared" si="0"/>
        <v>-0.06294185121930518</v>
      </c>
      <c r="D10" s="61" t="s">
        <v>0</v>
      </c>
      <c r="E10" s="64">
        <f>SUM('Input Data'!E40:'Input Data'!E51)</f>
        <v>7043920182.231</v>
      </c>
      <c r="F10" s="42">
        <f t="shared" si="1"/>
        <v>0.009276677106905273</v>
      </c>
      <c r="G10" s="61" t="s">
        <v>0</v>
      </c>
    </row>
    <row r="11" spans="1:7" ht="12.75" hidden="1">
      <c r="A11" s="77">
        <f>'Input Data'!A52</f>
        <v>37226</v>
      </c>
      <c r="B11" s="78">
        <f>'Input Data'!E52</f>
        <v>577788757</v>
      </c>
      <c r="C11" s="31">
        <f t="shared" si="0"/>
        <v>-0.043456576882095144</v>
      </c>
      <c r="D11" s="79"/>
      <c r="E11" s="78">
        <f>SUM('Input Data'!E41:'Input Data'!E52)</f>
        <v>7085601067.441</v>
      </c>
      <c r="F11" s="31">
        <f t="shared" si="1"/>
        <v>0.00591728528031088</v>
      </c>
      <c r="G11" s="79" t="s">
        <v>0</v>
      </c>
    </row>
    <row r="12" spans="1:7" ht="12.75" hidden="1">
      <c r="A12" s="77">
        <f>'Input Data'!A53</f>
        <v>37257</v>
      </c>
      <c r="B12" s="78">
        <f>'Input Data'!E53</f>
        <v>656529796</v>
      </c>
      <c r="C12" s="31">
        <f t="shared" si="0"/>
        <v>0.136279977839721</v>
      </c>
      <c r="D12" s="79" t="s">
        <v>0</v>
      </c>
      <c r="E12" s="78">
        <f>SUM('Input Data'!E42:'Input Data'!E53)</f>
        <v>7136977556.441</v>
      </c>
      <c r="F12" s="31">
        <f t="shared" si="1"/>
        <v>0.0072508300299434225</v>
      </c>
      <c r="G12" s="79" t="s">
        <v>0</v>
      </c>
    </row>
    <row r="13" spans="1:7" ht="12.75" hidden="1">
      <c r="A13" s="73">
        <f>'Input Data'!A54</f>
        <v>37288</v>
      </c>
      <c r="B13" s="64">
        <f>'Input Data'!E54</f>
        <v>607973222</v>
      </c>
      <c r="C13" s="42">
        <f t="shared" si="0"/>
        <v>-0.0739594368691836</v>
      </c>
      <c r="D13" s="61" t="s">
        <v>0</v>
      </c>
      <c r="E13" s="64">
        <f>SUM('Input Data'!E43:'Input Data'!E54)</f>
        <v>7200335969.7576</v>
      </c>
      <c r="F13" s="42">
        <f t="shared" si="1"/>
        <v>0.008877485296197918</v>
      </c>
      <c r="G13" s="61" t="s">
        <v>0</v>
      </c>
    </row>
    <row r="14" spans="1:7" ht="12.75" hidden="1">
      <c r="A14" s="73">
        <f>'Input Data'!A55</f>
        <v>37316</v>
      </c>
      <c r="B14" s="64">
        <f>'Input Data'!E55</f>
        <v>641590465</v>
      </c>
      <c r="C14" s="42">
        <f t="shared" si="0"/>
        <v>0.055293953390598505</v>
      </c>
      <c r="D14" s="61" t="s">
        <v>0</v>
      </c>
      <c r="E14" s="64">
        <f>SUM('Input Data'!E44:'Input Data'!E55)</f>
        <v>7241556241.1476</v>
      </c>
      <c r="F14" s="42">
        <f t="shared" si="1"/>
        <v>0.005724770561142067</v>
      </c>
      <c r="G14" s="61" t="s">
        <v>0</v>
      </c>
    </row>
    <row r="15" spans="1:7" ht="12.75" hidden="1">
      <c r="A15" s="74">
        <f>'Input Data'!A56</f>
        <v>37347</v>
      </c>
      <c r="B15" s="70">
        <f>'Input Data'!E56</f>
        <v>638501404</v>
      </c>
      <c r="C15" s="32">
        <f t="shared" si="0"/>
        <v>-0.0048146928118703025</v>
      </c>
      <c r="D15" s="71" t="s">
        <v>0</v>
      </c>
      <c r="E15" s="70">
        <f>SUM('Input Data'!E45:'Input Data'!E56)</f>
        <v>7312224737.1476</v>
      </c>
      <c r="F15" s="32">
        <f t="shared" si="1"/>
        <v>0.009758744342611259</v>
      </c>
      <c r="G15" s="71" t="s">
        <v>0</v>
      </c>
    </row>
    <row r="16" spans="1:7" ht="12.75" hidden="1">
      <c r="A16" s="73">
        <f>'Input Data'!A57</f>
        <v>37377</v>
      </c>
      <c r="B16" s="64">
        <f>'Input Data'!E57</f>
        <v>653298149</v>
      </c>
      <c r="C16" s="42">
        <f>B16/B5-1</f>
        <v>0.1292327214584139</v>
      </c>
      <c r="D16" s="61" t="s">
        <v>0</v>
      </c>
      <c r="E16" s="64">
        <f>SUM('Input Data'!E46:'Input Data'!E57)</f>
        <v>7366202870</v>
      </c>
      <c r="F16" s="42">
        <f t="shared" si="1"/>
        <v>0.0073819028808264076</v>
      </c>
      <c r="G16" s="65"/>
    </row>
    <row r="17" spans="1:7" ht="12.75" hidden="1">
      <c r="A17" s="73">
        <f>'Input Data'!A58</f>
        <v>37408</v>
      </c>
      <c r="B17" s="64">
        <f>'Input Data'!E58</f>
        <v>602657841</v>
      </c>
      <c r="C17" s="42">
        <f aca="true" t="shared" si="2" ref="C17:C31">(B17/B16)-1</f>
        <v>-0.07751484996171332</v>
      </c>
      <c r="D17" s="61">
        <f aca="true" t="shared" si="3" ref="D17:D25">B17/B5-1</f>
        <v>0.041700416482707725</v>
      </c>
      <c r="E17" s="64">
        <f>SUM('Input Data'!E47:'Input Data'!E58)</f>
        <v>7390327928</v>
      </c>
      <c r="F17" s="42">
        <f t="shared" si="1"/>
        <v>0.0032751009476337245</v>
      </c>
      <c r="G17" s="61">
        <f aca="true" t="shared" si="4" ref="G17:G43">E17/E5-1</f>
        <v>0.09761696036214484</v>
      </c>
    </row>
    <row r="18" spans="1:7" ht="12.75" hidden="1">
      <c r="A18" s="73">
        <f>'Input Data'!A59</f>
        <v>37438</v>
      </c>
      <c r="B18" s="64">
        <f>'Input Data'!E59</f>
        <v>640349778</v>
      </c>
      <c r="C18" s="42">
        <f t="shared" si="2"/>
        <v>0.06254284676269561</v>
      </c>
      <c r="D18" s="61">
        <f t="shared" si="3"/>
        <v>0.10234251472066735</v>
      </c>
      <c r="E18" s="64">
        <f>SUM('Input Data'!E48:'Input Data'!E59)</f>
        <v>7449778603</v>
      </c>
      <c r="F18" s="42">
        <f t="shared" si="1"/>
        <v>0.008044389312517053</v>
      </c>
      <c r="G18" s="61">
        <f t="shared" si="4"/>
        <v>0.09628109120581363</v>
      </c>
    </row>
    <row r="19" spans="1:7" ht="12.75" hidden="1">
      <c r="A19" s="73">
        <f>'Input Data'!A60</f>
        <v>37469</v>
      </c>
      <c r="B19" s="64">
        <f>'Input Data'!E60</f>
        <v>648061152</v>
      </c>
      <c r="C19" s="42">
        <f t="shared" si="2"/>
        <v>0.012042440342659111</v>
      </c>
      <c r="D19" s="61">
        <f t="shared" si="3"/>
        <v>0.055776780740663945</v>
      </c>
      <c r="E19" s="64">
        <f>SUM('Input Data'!E49:'Input Data'!E60)</f>
        <v>7484015731</v>
      </c>
      <c r="F19" s="42">
        <f t="shared" si="1"/>
        <v>0.0045957242254437425</v>
      </c>
      <c r="G19" s="61">
        <f t="shared" si="4"/>
        <v>0.09197778790035072</v>
      </c>
    </row>
    <row r="20" spans="1:7" ht="12.75" hidden="1">
      <c r="A20" s="73">
        <f>'Input Data'!A61</f>
        <v>37500</v>
      </c>
      <c r="B20" s="64">
        <f>'Input Data'!E61</f>
        <v>636018338</v>
      </c>
      <c r="C20" s="42">
        <f t="shared" si="2"/>
        <v>-0.01858283583707232</v>
      </c>
      <c r="D20" s="61">
        <f t="shared" si="3"/>
        <v>0.11853799354553951</v>
      </c>
      <c r="E20" s="64">
        <f>SUM('Input Data'!E50:'Input Data'!E61)</f>
        <v>7551418303</v>
      </c>
      <c r="F20" s="42">
        <f t="shared" si="1"/>
        <v>0.009006203944869728</v>
      </c>
      <c r="G20" s="61">
        <f t="shared" si="4"/>
        <v>0.09481803466330985</v>
      </c>
    </row>
    <row r="21" spans="1:7" ht="12.75" hidden="1">
      <c r="A21" s="73">
        <f>'Input Data'!A62</f>
        <v>37530</v>
      </c>
      <c r="B21" s="64">
        <f>'Input Data'!E62</f>
        <v>693823628</v>
      </c>
      <c r="C21" s="42">
        <f t="shared" si="2"/>
        <v>0.09088620020261118</v>
      </c>
      <c r="D21" s="61">
        <f t="shared" si="3"/>
        <v>0.07634433761602022</v>
      </c>
      <c r="E21" s="64">
        <f>SUM('Input Data'!E51:'Input Data'!E62)</f>
        <v>7600630719</v>
      </c>
      <c r="F21" s="42">
        <f t="shared" si="1"/>
        <v>0.006516976550014375</v>
      </c>
      <c r="G21" s="61">
        <f t="shared" si="4"/>
        <v>0.08904404330705096</v>
      </c>
    </row>
    <row r="22" spans="1:7" ht="12.75" hidden="1">
      <c r="A22" s="73">
        <f>'Input Data'!A63</f>
        <v>37561</v>
      </c>
      <c r="B22" s="64">
        <f>'Input Data'!E63</f>
        <v>644999448</v>
      </c>
      <c r="C22" s="42">
        <f t="shared" si="2"/>
        <v>-0.07036972802546293</v>
      </c>
      <c r="D22" s="61">
        <f t="shared" si="3"/>
        <v>0.06781236641314403</v>
      </c>
      <c r="E22" s="64">
        <f>SUM('Input Data'!E52:'Input Data'!E63)</f>
        <v>7641591978</v>
      </c>
      <c r="F22" s="42">
        <f t="shared" si="1"/>
        <v>0.005389192096598716</v>
      </c>
      <c r="G22" s="61">
        <f t="shared" si="4"/>
        <v>0.08484931406188956</v>
      </c>
    </row>
    <row r="23" spans="1:7" ht="12.75" hidden="1">
      <c r="A23" s="73">
        <f>'Input Data'!A64</f>
        <v>37591</v>
      </c>
      <c r="B23" s="64">
        <f>'Input Data'!E64</f>
        <v>634717334</v>
      </c>
      <c r="C23" s="42">
        <f t="shared" si="2"/>
        <v>-0.01594127565826997</v>
      </c>
      <c r="D23" s="61">
        <f t="shared" si="3"/>
        <v>0.09852835713797048</v>
      </c>
      <c r="E23" s="64">
        <f>SUM('Input Data'!E53:'Input Data'!E64)</f>
        <v>7698520555</v>
      </c>
      <c r="F23" s="42">
        <f t="shared" si="1"/>
        <v>0.007449832072151441</v>
      </c>
      <c r="G23" s="61">
        <f t="shared" si="4"/>
        <v>0.08650211629545757</v>
      </c>
    </row>
    <row r="24" spans="1:7" s="175" customFormat="1" ht="12.75" hidden="1">
      <c r="A24" s="176">
        <f>'Input Data'!A65</f>
        <v>37622</v>
      </c>
      <c r="B24" s="177">
        <f>'Input Data'!E65</f>
        <v>690215422</v>
      </c>
      <c r="C24" s="178">
        <f t="shared" si="2"/>
        <v>0.08743748599120504</v>
      </c>
      <c r="D24" s="179">
        <f t="shared" si="3"/>
        <v>0.051308601993747205</v>
      </c>
      <c r="E24" s="177">
        <f>SUM('Input Data'!E54:'Input Data'!E65)</f>
        <v>7732206181</v>
      </c>
      <c r="F24" s="178">
        <f t="shared" si="1"/>
        <v>0.00437559733189552</v>
      </c>
      <c r="G24" s="179">
        <f t="shared" si="4"/>
        <v>0.0834006580309079</v>
      </c>
    </row>
    <row r="25" spans="1:7" ht="12.75" hidden="1">
      <c r="A25" s="73">
        <f>'Input Data'!A66</f>
        <v>37653</v>
      </c>
      <c r="B25" s="64">
        <f>'Input Data'!E66</f>
        <v>607486160</v>
      </c>
      <c r="C25" s="42">
        <f t="shared" si="2"/>
        <v>-0.11986006015379935</v>
      </c>
      <c r="D25" s="61">
        <f t="shared" si="3"/>
        <v>-0.0008011240995084989</v>
      </c>
      <c r="E25" s="64">
        <f>SUM('Input Data'!E55:'Input Data'!E66)</f>
        <v>7731719119</v>
      </c>
      <c r="F25" s="42">
        <f t="shared" si="1"/>
        <v>-6.29913363144885E-05</v>
      </c>
      <c r="G25" s="61">
        <f t="shared" si="4"/>
        <v>0.07379977149320283</v>
      </c>
    </row>
    <row r="26" spans="1:7" ht="12.75" hidden="1">
      <c r="A26" s="73">
        <f>'Input Data'!A67</f>
        <v>37681</v>
      </c>
      <c r="B26" s="64">
        <f>'Input Data'!E67</f>
        <v>680131794</v>
      </c>
      <c r="C26" s="42">
        <f t="shared" si="2"/>
        <v>0.11958401488521164</v>
      </c>
      <c r="D26" s="61">
        <f>B26/B14-1</f>
        <v>0.060071542677929246</v>
      </c>
      <c r="E26" s="64">
        <f>SUM('Input Data'!E56:'Input Data'!E67)</f>
        <v>7770260448</v>
      </c>
      <c r="F26" s="42">
        <f t="shared" si="1"/>
        <v>0.0049848330502964</v>
      </c>
      <c r="G26" s="61">
        <f t="shared" si="4"/>
        <v>0.0730097494580273</v>
      </c>
    </row>
    <row r="27" spans="1:7" ht="12.75" hidden="1">
      <c r="A27" s="73">
        <f>'Input Data'!A68</f>
        <v>37712</v>
      </c>
      <c r="B27" s="64">
        <f>'Input Data'!E68</f>
        <v>667979781</v>
      </c>
      <c r="C27" s="42">
        <f t="shared" si="2"/>
        <v>-0.01786714443759707</v>
      </c>
      <c r="D27" s="61">
        <f aca="true" t="shared" si="5" ref="D27:D36">B27/B15-1</f>
        <v>0.046168069193470496</v>
      </c>
      <c r="E27" s="64">
        <f>SUM('Input Data'!E57:'Input Data'!E68)</f>
        <v>7799738825</v>
      </c>
      <c r="F27" s="42">
        <f t="shared" si="1"/>
        <v>0.0037937437486523784</v>
      </c>
      <c r="G27" s="61">
        <f t="shared" si="4"/>
        <v>0.06667110289645883</v>
      </c>
    </row>
    <row r="28" spans="1:7" ht="12.75" hidden="1">
      <c r="A28" s="73">
        <f>'Input Data'!A69</f>
        <v>37742</v>
      </c>
      <c r="B28" s="64">
        <f>'Input Data'!E69</f>
        <v>682780605</v>
      </c>
      <c r="C28" s="42">
        <f t="shared" si="2"/>
        <v>0.02215759282091212</v>
      </c>
      <c r="D28" s="61">
        <f t="shared" si="5"/>
        <v>0.0451286385016223</v>
      </c>
      <c r="E28" s="64">
        <f>SUM('Input Data'!E58:'Input Data'!E69)</f>
        <v>7829221281</v>
      </c>
      <c r="F28" s="42">
        <f t="shared" si="1"/>
        <v>0.0037799286183148872</v>
      </c>
      <c r="G28" s="61">
        <f t="shared" si="4"/>
        <v>0.06285713537509463</v>
      </c>
    </row>
    <row r="29" spans="1:7" ht="12.75" hidden="1">
      <c r="A29" s="73">
        <f>'Input Data'!A70</f>
        <v>37773</v>
      </c>
      <c r="B29" s="64">
        <f>'Input Data'!E70</f>
        <v>683516643</v>
      </c>
      <c r="C29" s="42">
        <f>(B29/B28)-1</f>
        <v>0.0010780007437380945</v>
      </c>
      <c r="D29" s="61">
        <f t="shared" si="5"/>
        <v>0.1341703309888571</v>
      </c>
      <c r="E29" s="64">
        <f>SUM('Input Data'!E59:'Input Data'!E70)</f>
        <v>7910080083</v>
      </c>
      <c r="F29" s="42">
        <f>(E29/E28)-1</f>
        <v>0.010327821771525247</v>
      </c>
      <c r="G29" s="61">
        <f t="shared" si="4"/>
        <v>0.07032869989852508</v>
      </c>
    </row>
    <row r="30" spans="1:7" ht="12.75" hidden="1">
      <c r="A30" s="73">
        <f>'Input Data'!A71</f>
        <v>37803</v>
      </c>
      <c r="B30" s="64">
        <f>'Input Data'!E71</f>
        <v>711485614</v>
      </c>
      <c r="C30" s="42">
        <f>(B30/B28)-1</f>
        <v>0.04204133625031714</v>
      </c>
      <c r="D30" s="61">
        <f t="shared" si="5"/>
        <v>0.11108903047046881</v>
      </c>
      <c r="E30" s="64">
        <f>SUM('Input Data'!E59:'Input Data'!E71)</f>
        <v>8621565697</v>
      </c>
      <c r="F30" s="42">
        <f>(E30/E28)-1</f>
        <v>0.10120347702048815</v>
      </c>
      <c r="G30" s="61">
        <f t="shared" si="4"/>
        <v>0.15729153260046225</v>
      </c>
    </row>
    <row r="31" spans="1:7" ht="12.75" hidden="1">
      <c r="A31" s="73">
        <f>'Input Data'!A72</f>
        <v>37834</v>
      </c>
      <c r="B31" s="64">
        <f>'Input Data'!E72</f>
        <v>704923616</v>
      </c>
      <c r="C31" s="42">
        <f t="shared" si="2"/>
        <v>-0.009222952468579404</v>
      </c>
      <c r="D31" s="61">
        <f t="shared" si="5"/>
        <v>0.0877424357632226</v>
      </c>
      <c r="E31" s="64">
        <f>SUM('Input Data'!E60:'Input Data'!E72)</f>
        <v>8686139535</v>
      </c>
      <c r="F31" s="42">
        <f t="shared" si="1"/>
        <v>0.00748980408772737</v>
      </c>
      <c r="G31" s="61">
        <f t="shared" si="4"/>
        <v>0.16062550470339199</v>
      </c>
    </row>
    <row r="32" spans="1:7" ht="12.75" hidden="1">
      <c r="A32" s="73">
        <f>'Input Data'!A73</f>
        <v>37865</v>
      </c>
      <c r="B32" s="64">
        <f>'Input Data'!E73</f>
        <v>714320832</v>
      </c>
      <c r="C32" s="42">
        <f>(B32/'Table 3 - Total gross pt rev'!B31)-1</f>
        <v>0.013330828740457434</v>
      </c>
      <c r="D32" s="61">
        <f t="shared" si="5"/>
        <v>0.12311357915595189</v>
      </c>
      <c r="E32" s="64">
        <f>SUM('Input Data'!E61:'Input Data'!E73)</f>
        <v>8752399215</v>
      </c>
      <c r="F32" s="42">
        <f>(E32/'Table 3 - Total gross pt rev'!E31)-1</f>
        <v>0.007628208104764278</v>
      </c>
      <c r="G32" s="61">
        <f t="shared" si="4"/>
        <v>0.15904044297517972</v>
      </c>
    </row>
    <row r="33" spans="1:7" ht="12.75" hidden="1">
      <c r="A33" s="73">
        <f>'Input Data'!A74</f>
        <v>37895</v>
      </c>
      <c r="B33" s="64">
        <f>'Input Data'!E74</f>
        <v>763869752</v>
      </c>
      <c r="C33" s="42">
        <f>(B33/B32)-1</f>
        <v>0.06936507767982891</v>
      </c>
      <c r="D33" s="61">
        <f t="shared" si="5"/>
        <v>0.1009566713689376</v>
      </c>
      <c r="E33" s="64">
        <f>SUM('Input Data'!E62:'Input Data'!E74)</f>
        <v>8880250629</v>
      </c>
      <c r="F33" s="42">
        <f>(E33/E32)-1</f>
        <v>0.014607584830098608</v>
      </c>
      <c r="G33" s="61">
        <f t="shared" si="4"/>
        <v>0.16835706894708302</v>
      </c>
    </row>
    <row r="34" spans="1:7" ht="12.75" hidden="1">
      <c r="A34" s="73">
        <f>'Input Data'!A75</f>
        <v>37926</v>
      </c>
      <c r="B34" s="64">
        <f>'Input Data'!E75</f>
        <v>682353821</v>
      </c>
      <c r="C34" s="42">
        <f>(B34/B33)-1</f>
        <v>-0.10671443762051203</v>
      </c>
      <c r="D34" s="61">
        <f t="shared" si="5"/>
        <v>0.057913806152590785</v>
      </c>
      <c r="E34" s="64">
        <f>SUM('Input Data'!E63:'Input Data'!E75)</f>
        <v>8868780822</v>
      </c>
      <c r="F34" s="42">
        <f>(E34/E33)-1</f>
        <v>-0.0012916084780921766</v>
      </c>
      <c r="G34" s="61">
        <f t="shared" si="4"/>
        <v>0.16059334855002128</v>
      </c>
    </row>
    <row r="35" spans="1:7" ht="12.75" hidden="1">
      <c r="A35" s="73">
        <f>'Input Data'!A76</f>
        <v>37956</v>
      </c>
      <c r="B35" s="64">
        <f>'Input Data'!E76</f>
        <v>739376642</v>
      </c>
      <c r="C35" s="42">
        <f>(B35/B34)-1</f>
        <v>0.08356781957552784</v>
      </c>
      <c r="D35" s="61">
        <f t="shared" si="5"/>
        <v>0.1648912080916951</v>
      </c>
      <c r="E35" s="64">
        <f>SUM('Input Data'!E65:'Input Data'!E76)</f>
        <v>8328440682</v>
      </c>
      <c r="F35" s="42">
        <f>(E35/E34)-1</f>
        <v>-0.060926090163331836</v>
      </c>
      <c r="G35" s="61">
        <f>E35/E23-1</f>
        <v>0.08182352992366604</v>
      </c>
    </row>
    <row r="36" spans="1:7" ht="12.75">
      <c r="A36" s="73">
        <f>'Input Data'!A77</f>
        <v>37987</v>
      </c>
      <c r="B36" s="64">
        <f>'Input Data'!E77</f>
        <v>733304754</v>
      </c>
      <c r="C36" s="42">
        <f>(B36/B35)-1</f>
        <v>-0.008212171787812528</v>
      </c>
      <c r="D36" s="61">
        <f t="shared" si="5"/>
        <v>0.06242881660792565</v>
      </c>
      <c r="E36" s="64">
        <f>SUM('Input Data'!E66:'Input Data'!E77)</f>
        <v>8371530014</v>
      </c>
      <c r="F36" s="42">
        <f>(E36/E35)-1</f>
        <v>0.005173757446952587</v>
      </c>
      <c r="G36" s="61">
        <f>E36/E24-1</f>
        <v>0.08268323658660082</v>
      </c>
    </row>
    <row r="37" spans="1:7" s="175" customFormat="1" ht="12.75">
      <c r="A37" s="176">
        <f>'Input Data'!A78</f>
        <v>38018</v>
      </c>
      <c r="B37" s="177">
        <f>'Input Data'!E78</f>
        <v>706254562</v>
      </c>
      <c r="C37" s="178">
        <f>(B37/'Table 3 - Total gross pt rev'!B36)-1</f>
        <v>-0.03688806304943171</v>
      </c>
      <c r="D37" s="179">
        <f>B37/B25-1</f>
        <v>0.16258543569124284</v>
      </c>
      <c r="E37" s="177">
        <f>SUM('Input Data'!E66:'Input Data'!E78)</f>
        <v>9077784576</v>
      </c>
      <c r="F37" s="178">
        <f>(E37/'Table 3 - Total gross pt rev'!E36)-1</f>
        <v>0.08436385712276073</v>
      </c>
      <c r="G37" s="179">
        <f t="shared" si="4"/>
        <v>0.1740965283764857</v>
      </c>
    </row>
    <row r="38" spans="1:7" ht="12.75">
      <c r="A38" s="73">
        <f>'Input Data'!A79</f>
        <v>38047</v>
      </c>
      <c r="B38" s="64">
        <f>'Input Data'!E79</f>
        <v>772588054</v>
      </c>
      <c r="C38" s="42">
        <f aca="true" t="shared" si="6" ref="C38:C43">(B38/B37)-1</f>
        <v>0.09392292180337103</v>
      </c>
      <c r="D38" s="61">
        <f>B38/'Table 3 - Total gross pt rev'!B26-1</f>
        <v>0.13593874130812944</v>
      </c>
      <c r="E38" s="64">
        <f>SUM('Input Data'!E67:'Input Data'!E79)</f>
        <v>9242886470</v>
      </c>
      <c r="F38" s="42">
        <f aca="true" t="shared" si="7" ref="F38:F43">(E38/E37)-1</f>
        <v>0.018187465522865542</v>
      </c>
      <c r="G38" s="61">
        <f t="shared" si="4"/>
        <v>0.18952080587968467</v>
      </c>
    </row>
    <row r="39" spans="1:7" ht="12.75">
      <c r="A39" s="73">
        <f>'Input Data'!A80</f>
        <v>38078</v>
      </c>
      <c r="B39" s="64">
        <f>'Input Data'!E80</f>
        <v>745532140</v>
      </c>
      <c r="C39" s="42">
        <f t="shared" si="6"/>
        <v>-0.03501984512952361</v>
      </c>
      <c r="D39" s="61">
        <f>B39/'Table 3 - Total gross pt rev'!B26-1</f>
        <v>0.09615834251089272</v>
      </c>
      <c r="E39" s="64">
        <f>SUM('Input Data'!E68:'Input Data'!E80)</f>
        <v>9308286816</v>
      </c>
      <c r="F39" s="42">
        <f t="shared" si="7"/>
        <v>0.007075749140949883</v>
      </c>
      <c r="G39" s="61">
        <f t="shared" si="4"/>
        <v>0.19341006472739175</v>
      </c>
    </row>
    <row r="40" spans="1:7" ht="12.75">
      <c r="A40" s="73">
        <f>'Input Data'!A81</f>
        <v>38108</v>
      </c>
      <c r="B40" s="64">
        <f>'Input Data'!E81</f>
        <v>732245383</v>
      </c>
      <c r="C40" s="42">
        <f t="shared" si="6"/>
        <v>-0.017821843334614673</v>
      </c>
      <c r="D40" s="61">
        <f>B40/'Table 3 - Total gross pt rev'!B27-1</f>
        <v>0.0962089030655855</v>
      </c>
      <c r="E40" s="64">
        <f>SUM('Input Data'!E69:'Input Data'!E81)</f>
        <v>9372552418</v>
      </c>
      <c r="F40" s="42">
        <f t="shared" si="7"/>
        <v>0.006904127823987416</v>
      </c>
      <c r="G40" s="61">
        <f t="shared" si="4"/>
        <v>0.19712447529684285</v>
      </c>
    </row>
    <row r="41" spans="1:7" ht="12.75">
      <c r="A41" s="73">
        <f>'Input Data'!A82</f>
        <v>38139</v>
      </c>
      <c r="B41" s="64">
        <f>'Input Data'!E82</f>
        <v>768640109</v>
      </c>
      <c r="C41" s="42">
        <f t="shared" si="6"/>
        <v>0.04970290949584588</v>
      </c>
      <c r="D41" s="61">
        <f>B41/'Table 3 - Total gross pt rev'!B28-1</f>
        <v>0.1257497699425718</v>
      </c>
      <c r="E41" s="64">
        <f>SUM('Input Data'!E71:'Input Data'!E82)</f>
        <v>8774895279</v>
      </c>
      <c r="F41" s="42">
        <f t="shared" si="7"/>
        <v>-0.0637667427553884</v>
      </c>
      <c r="G41" s="61">
        <f t="shared" si="4"/>
        <v>0.10933077629120636</v>
      </c>
    </row>
    <row r="42" spans="1:7" ht="12.75">
      <c r="A42" s="73">
        <f>'Input Data'!A83</f>
        <v>38169</v>
      </c>
      <c r="B42" s="64">
        <f>'Input Data'!E83</f>
        <v>750464720</v>
      </c>
      <c r="C42" s="42">
        <f t="shared" si="6"/>
        <v>-0.023646162602217302</v>
      </c>
      <c r="D42" s="61">
        <f>B42/'Table 3 - Total gross pt rev'!B30-1</f>
        <v>0.054785515311909005</v>
      </c>
      <c r="E42" s="64">
        <f>SUM('Input Data'!E72:'Input Data'!E83)</f>
        <v>8813874385</v>
      </c>
      <c r="F42" s="42">
        <f t="shared" si="7"/>
        <v>0.0044421163741161784</v>
      </c>
      <c r="G42" s="61">
        <f t="shared" si="4"/>
        <v>0.02230554109990912</v>
      </c>
    </row>
    <row r="43" spans="1:7" ht="12.75">
      <c r="A43" s="73">
        <f>'Input Data'!A84</f>
        <v>38200</v>
      </c>
      <c r="B43" s="64">
        <f>'Input Data'!E84</f>
        <v>776059008</v>
      </c>
      <c r="C43" s="42">
        <f t="shared" si="6"/>
        <v>0.03410458522287363</v>
      </c>
      <c r="D43" s="61">
        <f>B43/'Table 3 - Total gross pt rev'!B31-1</f>
        <v>0.10091219869132595</v>
      </c>
      <c r="E43" s="64">
        <f>SUM('Input Data'!E73:'Input Data'!E84)</f>
        <v>8885009777</v>
      </c>
      <c r="F43" s="42">
        <f t="shared" si="7"/>
        <v>0.008070842502709397</v>
      </c>
      <c r="G43" s="61">
        <f t="shared" si="4"/>
        <v>0.022895124030493763</v>
      </c>
    </row>
    <row r="44" spans="1:7" ht="12.75">
      <c r="A44" s="73">
        <f>'Input Data'!A85</f>
        <v>38231</v>
      </c>
      <c r="B44" s="64">
        <f>'Input Data'!E85</f>
        <v>782190030</v>
      </c>
      <c r="C44" s="42">
        <f>(B44/'Table 3 - Total gross pt rev'!B43)-1</f>
        <v>0.007900200805349034</v>
      </c>
      <c r="D44" s="61">
        <f>B44/'Table 3 - Total gross pt rev'!B32-1</f>
        <v>0.09501220594389714</v>
      </c>
      <c r="E44" s="64">
        <f>SUM('Input Data'!E74:'Input Data'!E85)</f>
        <v>8952878975</v>
      </c>
      <c r="F44" s="42">
        <f>(E44/'Table 3 - Total gross pt rev'!E43)-1</f>
        <v>0.00763861826868073</v>
      </c>
      <c r="G44" s="61">
        <f>E44/'Table 3 - Total gross pt rev'!E32-1</f>
        <v>0.022905691922326277</v>
      </c>
    </row>
    <row r="45" spans="1:7" ht="12.75">
      <c r="A45" s="73">
        <f>'Input Data'!A86</f>
        <v>38261</v>
      </c>
      <c r="B45" s="64">
        <f>'Input Data'!E86</f>
        <v>814775922</v>
      </c>
      <c r="C45" s="42">
        <f>(B45/B44)-1</f>
        <v>0.04165981507076988</v>
      </c>
      <c r="D45" s="61">
        <f>B45/'Table 3 - Total gross pt rev'!B33-1</f>
        <v>0.06664247388604538</v>
      </c>
      <c r="E45" s="64">
        <f>SUM('Input Data'!E75:'Input Data'!E86)</f>
        <v>9003785145</v>
      </c>
      <c r="F45" s="42">
        <f>(E45/E44)-1</f>
        <v>0.005686011186139206</v>
      </c>
      <c r="G45" s="61">
        <f>E45/'Table 3 - Total gross pt rev'!E33-1</f>
        <v>0.013911151966429447</v>
      </c>
    </row>
    <row r="46" spans="1:7" ht="12.75">
      <c r="A46" s="73">
        <f>'Input Data'!A87</f>
        <v>38292</v>
      </c>
      <c r="B46" s="64">
        <f>'Input Data'!E87</f>
        <v>794943571</v>
      </c>
      <c r="C46" s="42">
        <f>(B46/B45)-1</f>
        <v>-0.024340865340397255</v>
      </c>
      <c r="D46" s="61">
        <f>B46/'Table 3 - Total gross pt rev'!B34-1</f>
        <v>0.16500200707456725</v>
      </c>
      <c r="E46" s="64">
        <f>SUM('Input Data'!E76:'Input Data'!E87)</f>
        <v>9116374895</v>
      </c>
      <c r="F46" s="42">
        <f>(E46/E45)-1</f>
        <v>0.012504713094195097</v>
      </c>
      <c r="G46" s="61">
        <f>E46/'Table 3 - Total gross pt rev'!E34-1</f>
        <v>0.027917486965718608</v>
      </c>
    </row>
    <row r="47" spans="1:7" ht="12.75">
      <c r="A47" s="73">
        <f>'Input Data'!A88</f>
        <v>38322</v>
      </c>
      <c r="B47" s="64">
        <f>'Input Data'!E88</f>
        <v>787941188</v>
      </c>
      <c r="C47" s="42">
        <f>(B47/B46)-1</f>
        <v>-0.008808654167982488</v>
      </c>
      <c r="D47" s="61">
        <f>B47/'Table 3 - Total gross pt rev'!B35-1</f>
        <v>0.06568309470614841</v>
      </c>
      <c r="E47" s="64">
        <f>SUM('Input Data'!E77:'Input Data'!E88)</f>
        <v>9164939441</v>
      </c>
      <c r="F47" s="42">
        <f>(E47/E46)-1</f>
        <v>0.005327177365932689</v>
      </c>
      <c r="G47" s="61">
        <f>E47/'Table 3 - Total gross pt rev'!E35-1</f>
        <v>0.10043882053550535</v>
      </c>
    </row>
    <row r="48" spans="1:7" ht="12.75">
      <c r="A48" s="73">
        <f>'Input Data'!A89</f>
        <v>38353</v>
      </c>
      <c r="B48" s="64">
        <f>'Input Data'!E89</f>
        <v>828356703</v>
      </c>
      <c r="C48" s="42">
        <f>(B48/B47)-1</f>
        <v>0.051292552814233616</v>
      </c>
      <c r="D48" s="61">
        <f>B48/B36-1</f>
        <v>0.12962134567042494</v>
      </c>
      <c r="E48" s="64">
        <f>SUM('Input Data'!E78:'Input Data'!E89)</f>
        <v>9259991390</v>
      </c>
      <c r="F48" s="42">
        <f>(E48/E47)-1</f>
        <v>0.010371257727550098</v>
      </c>
      <c r="G48" s="61">
        <f>E48/E36-1</f>
        <v>0.10612891245855849</v>
      </c>
    </row>
    <row r="49" spans="1:7" s="175" customFormat="1" ht="12.75">
      <c r="A49" s="176">
        <f>'Input Data'!A90</f>
        <v>38384</v>
      </c>
      <c r="B49" s="177">
        <f>'Input Data'!E90</f>
        <v>772326257</v>
      </c>
      <c r="C49" s="178">
        <f>(B49/'Table 3 - Total gross pt rev'!B48)-1</f>
        <v>-0.06764048120462907</v>
      </c>
      <c r="D49" s="179">
        <f>B49/'Table 3 - Total gross pt rev'!B37-1</f>
        <v>0.09355223818009129</v>
      </c>
      <c r="E49" s="177">
        <f>SUM('Input Data'!E79:'Input Data'!E90)</f>
        <v>9326063085</v>
      </c>
      <c r="F49" s="178">
        <f>(E49/'Table 3 - Total gross pt rev'!E48)-1</f>
        <v>0.0071351788805495975</v>
      </c>
      <c r="G49" s="179">
        <f>(E49/'Table 3 - Total gross pt rev'!E37)-1</f>
        <v>0.027350121268178373</v>
      </c>
    </row>
    <row r="50" spans="1:7" ht="12.75">
      <c r="A50" s="73">
        <f>'Input Data'!A91</f>
        <v>38412</v>
      </c>
      <c r="B50" s="64">
        <f>'Input Data'!E91</f>
        <v>841451352</v>
      </c>
      <c r="C50" s="42">
        <f aca="true" t="shared" si="8" ref="C50:C79">(B50/B49)-1</f>
        <v>0.08950245362433673</v>
      </c>
      <c r="D50" s="61">
        <f>B50/'Table 3 - Total gross pt rev'!B38-1</f>
        <v>0.08913326790838516</v>
      </c>
      <c r="E50" s="64">
        <f>SUM('Input Data'!E80:'Input Data'!E91)</f>
        <v>9394926383</v>
      </c>
      <c r="F50" s="42">
        <f aca="true" t="shared" si="9" ref="F50:F79">(E50/E49)-1</f>
        <v>0.007383962275653078</v>
      </c>
      <c r="G50" s="61">
        <f>(E50/'Table 3 - Total gross pt rev'!E38)-1</f>
        <v>0.01644939743590723</v>
      </c>
    </row>
    <row r="51" spans="1:7" ht="12.75">
      <c r="A51" s="73">
        <f>'Input Data'!A92</f>
        <v>38443</v>
      </c>
      <c r="B51" s="64">
        <f>'Input Data'!E92</f>
        <v>806366784</v>
      </c>
      <c r="C51" s="42">
        <f t="shared" si="8"/>
        <v>-0.04169530171483993</v>
      </c>
      <c r="D51" s="61">
        <f>B51/'Table 3 - Total gross pt rev'!B39-1</f>
        <v>0.08159895561310071</v>
      </c>
      <c r="E51" s="64">
        <f>SUM('Input Data'!E81:'Input Data'!E92)</f>
        <v>9455761027</v>
      </c>
      <c r="F51" s="42">
        <f t="shared" si="9"/>
        <v>0.00647526564019496</v>
      </c>
      <c r="G51" s="61">
        <f>(E51/'Table 3 - Total gross pt rev'!E39)-1</f>
        <v>0.01584332476159922</v>
      </c>
    </row>
    <row r="52" spans="1:7" ht="12.75">
      <c r="A52" s="73">
        <f>'Input Data'!A93</f>
        <v>38473</v>
      </c>
      <c r="B52" s="64">
        <f>'Input Data'!E93</f>
        <v>833349704</v>
      </c>
      <c r="C52" s="42">
        <f t="shared" si="8"/>
        <v>0.033462340631332355</v>
      </c>
      <c r="D52" s="61">
        <f>B52/'Table 3 - Total gross pt rev'!B40-1</f>
        <v>0.13807437144332257</v>
      </c>
      <c r="E52" s="64">
        <f>SUM('Input Data'!E82:'Input Data'!E93)</f>
        <v>9556865348</v>
      </c>
      <c r="F52" s="42">
        <f t="shared" si="9"/>
        <v>0.010692351542229916</v>
      </c>
      <c r="G52" s="61">
        <f>(E52/'Table 3 - Total gross pt rev'!E40)-1</f>
        <v>0.0196651799616534</v>
      </c>
    </row>
    <row r="53" spans="1:7" ht="12.75">
      <c r="A53" s="73">
        <f>'Input Data'!A94</f>
        <v>38504</v>
      </c>
      <c r="B53" s="64">
        <f>'Input Data'!E94</f>
        <v>852532775</v>
      </c>
      <c r="C53" s="42">
        <f t="shared" si="8"/>
        <v>0.023019232991771776</v>
      </c>
      <c r="D53" s="61">
        <f>B53/'Table 3 - Total gross pt rev'!B41-1</f>
        <v>0.10914427313602504</v>
      </c>
      <c r="E53" s="64">
        <f>SUM('Input Data'!E83:'Input Data'!E94)</f>
        <v>9640758014</v>
      </c>
      <c r="F53" s="42">
        <f t="shared" si="9"/>
        <v>0.008778261798734643</v>
      </c>
      <c r="G53" s="61">
        <f>(E53/'Table 3 - Total gross pt rev'!E41)-1</f>
        <v>0.09867499354347564</v>
      </c>
    </row>
    <row r="54" spans="1:7" ht="12.75">
      <c r="A54" s="73">
        <f>'Input Data'!A95</f>
        <v>38534</v>
      </c>
      <c r="B54" s="64">
        <f>'Input Data'!E95</f>
        <v>828830253</v>
      </c>
      <c r="C54" s="42">
        <f t="shared" si="8"/>
        <v>-0.02780247598105534</v>
      </c>
      <c r="D54" s="61">
        <f>(B54/'Table 3 - Total gross pt rev'!B42)-1</f>
        <v>0.10442267425975738</v>
      </c>
      <c r="E54" s="64">
        <f>SUM('Input Data'!E84:'Input Data'!E95)</f>
        <v>9719123547</v>
      </c>
      <c r="F54" s="42">
        <f t="shared" si="9"/>
        <v>0.008128565501405616</v>
      </c>
      <c r="G54" s="61">
        <f>(E54/'Table 3 - Total gross pt rev'!E42)-1</f>
        <v>0.10270729107968779</v>
      </c>
    </row>
    <row r="55" spans="1:7" ht="12.75">
      <c r="A55" s="73">
        <f>'Input Data'!A96</f>
        <v>38565</v>
      </c>
      <c r="B55" s="64">
        <f>'Input Data'!E96</f>
        <v>873559527</v>
      </c>
      <c r="C55" s="42">
        <f t="shared" si="8"/>
        <v>0.05396674872580931</v>
      </c>
      <c r="D55" s="61">
        <f>(B55/'Table 3 - Total gross pt rev'!B43)-1</f>
        <v>0.12563544523665904</v>
      </c>
      <c r="E55" s="64">
        <f>SUM('Input Data'!E85:'Input Data'!E96)</f>
        <v>9816624066</v>
      </c>
      <c r="F55" s="42">
        <f t="shared" si="9"/>
        <v>0.010031822162616333</v>
      </c>
      <c r="G55" s="61">
        <f>(E55/'Table 3 - Total gross pt rev'!E43)-1</f>
        <v>0.10485236509380158</v>
      </c>
    </row>
    <row r="56" spans="1:7" ht="12.75">
      <c r="A56" s="73">
        <f>'Input Data'!A97</f>
        <v>38596</v>
      </c>
      <c r="B56" s="64">
        <f>'Input Data'!E97</f>
        <v>853028718</v>
      </c>
      <c r="C56" s="42">
        <f t="shared" si="8"/>
        <v>-0.02350247277424522</v>
      </c>
      <c r="D56" s="61">
        <f>(B56/B44)-1</f>
        <v>0.09056454989588647</v>
      </c>
      <c r="E56" s="64">
        <f>SUM('Input Data'!E86:'Input Data'!E97)</f>
        <v>9887462754</v>
      </c>
      <c r="F56" s="42">
        <f t="shared" si="9"/>
        <v>0.0072161964768877596</v>
      </c>
      <c r="G56" s="61">
        <f aca="true" t="shared" si="10" ref="G56:G79">(E56/E44)-1</f>
        <v>0.104389189400385</v>
      </c>
    </row>
    <row r="57" spans="1:7" ht="12.75">
      <c r="A57" s="73">
        <f>'Input Data'!A98</f>
        <v>38626</v>
      </c>
      <c r="B57" s="64">
        <f>'Input Data'!E98</f>
        <v>865306913</v>
      </c>
      <c r="C57" s="42">
        <f t="shared" si="8"/>
        <v>0.01439364788185249</v>
      </c>
      <c r="D57" s="61">
        <f>(B57/B45)-1</f>
        <v>0.06201826739794103</v>
      </c>
      <c r="E57" s="64">
        <f>SUM('Input Data'!E87:'Input Data'!E98)</f>
        <v>9937993745</v>
      </c>
      <c r="F57" s="42">
        <f t="shared" si="9"/>
        <v>0.005110612525903724</v>
      </c>
      <c r="G57" s="61">
        <f t="shared" si="10"/>
        <v>0.10375731816732503</v>
      </c>
    </row>
    <row r="58" spans="1:7" ht="12.75">
      <c r="A58" s="73">
        <f>'Input Data'!A99</f>
        <v>38657</v>
      </c>
      <c r="B58" s="64">
        <f>'Input Data'!E99</f>
        <v>849596993</v>
      </c>
      <c r="C58" s="42">
        <f t="shared" si="8"/>
        <v>-0.01815531548862137</v>
      </c>
      <c r="D58" s="61">
        <f>(B58/B46)-1</f>
        <v>0.06875132272753492</v>
      </c>
      <c r="E58" s="64">
        <f>SUM('Input Data'!E88:'Input Data'!E99)</f>
        <v>9992647167</v>
      </c>
      <c r="F58" s="42">
        <f t="shared" si="9"/>
        <v>0.00549944218142584</v>
      </c>
      <c r="G58" s="61">
        <f t="shared" si="10"/>
        <v>0.0961206929390983</v>
      </c>
    </row>
    <row r="59" spans="1:7" ht="12.75">
      <c r="A59" s="73">
        <f>'Input Data'!A100</f>
        <v>38687</v>
      </c>
      <c r="B59" s="64">
        <f>'Input Data'!E100</f>
        <v>856692021</v>
      </c>
      <c r="C59" s="42">
        <f t="shared" si="8"/>
        <v>0.008351051214231298</v>
      </c>
      <c r="D59" s="61">
        <f>(B59/B47)-1</f>
        <v>0.08725376214246072</v>
      </c>
      <c r="E59" s="64">
        <f>SUM('Input Data'!E89:'Input Data'!E100)</f>
        <v>10061398000</v>
      </c>
      <c r="F59" s="42">
        <f t="shared" si="9"/>
        <v>0.006880142153627089</v>
      </c>
      <c r="G59" s="61">
        <f t="shared" si="10"/>
        <v>0.09781390971222681</v>
      </c>
    </row>
    <row r="60" spans="1:7" ht="12.75">
      <c r="A60" s="73">
        <f>'Input Data'!A101</f>
        <v>38718</v>
      </c>
      <c r="B60" s="64">
        <f>'Input Data'!E101</f>
        <v>902854638</v>
      </c>
      <c r="C60" s="42">
        <f t="shared" si="8"/>
        <v>0.05388472854703985</v>
      </c>
      <c r="D60" s="61">
        <f>B60/B48-1</f>
        <v>0.08993460755517058</v>
      </c>
      <c r="E60" s="64">
        <f>SUM('Input Data'!E90:'Input Data'!E101)</f>
        <v>10135895935</v>
      </c>
      <c r="F60" s="42">
        <f t="shared" si="9"/>
        <v>0.0074043323800530025</v>
      </c>
      <c r="G60" s="61">
        <f>E60/E48-1</f>
        <v>0.09459021160061787</v>
      </c>
    </row>
    <row r="61" spans="1:7" s="175" customFormat="1" ht="12.75">
      <c r="A61" s="176">
        <f>'Input Data'!A102</f>
        <v>38749</v>
      </c>
      <c r="B61" s="177">
        <f>'Input Data'!E102</f>
        <v>843304205</v>
      </c>
      <c r="C61" s="178">
        <f t="shared" si="8"/>
        <v>-0.06595794106116115</v>
      </c>
      <c r="D61" s="179">
        <f aca="true" t="shared" si="11" ref="D61:D79">B61/B49-1</f>
        <v>0.09190150840618116</v>
      </c>
      <c r="E61" s="177">
        <f>SUM('Input Data'!E91:'Input Data'!E102)</f>
        <v>10206873883</v>
      </c>
      <c r="F61" s="178">
        <f t="shared" si="9"/>
        <v>0.0070026318793297015</v>
      </c>
      <c r="G61" s="179">
        <f t="shared" si="10"/>
        <v>0.09444615482139418</v>
      </c>
    </row>
    <row r="62" spans="1:7" ht="12.75">
      <c r="A62" s="73">
        <f>'Input Data'!A103</f>
        <v>38777</v>
      </c>
      <c r="B62" s="64">
        <f>'Input Data'!E103</f>
        <v>975676919</v>
      </c>
      <c r="C62" s="42">
        <f t="shared" si="8"/>
        <v>0.15696911412886894</v>
      </c>
      <c r="D62" s="61">
        <f t="shared" si="11"/>
        <v>0.1595167286628829</v>
      </c>
      <c r="E62" s="64">
        <f>SUM('Input Data'!E92:'Input Data'!E103)</f>
        <v>10341099450</v>
      </c>
      <c r="F62" s="42">
        <f t="shared" si="9"/>
        <v>0.013150507054227267</v>
      </c>
      <c r="G62" s="61">
        <f t="shared" si="10"/>
        <v>0.1007110677005505</v>
      </c>
    </row>
    <row r="63" spans="1:7" ht="12.75">
      <c r="A63" s="73">
        <f>'Input Data'!A104</f>
        <v>38808</v>
      </c>
      <c r="B63" s="64">
        <f>'Input Data'!E104</f>
        <v>872892400</v>
      </c>
      <c r="C63" s="42">
        <f t="shared" si="8"/>
        <v>-0.10534687968774226</v>
      </c>
      <c r="D63" s="61">
        <f t="shared" si="11"/>
        <v>0.08250044188328065</v>
      </c>
      <c r="E63" s="64">
        <f>SUM('Input Data'!E93:'Input Data'!E104)</f>
        <v>10407625066</v>
      </c>
      <c r="F63" s="42">
        <f t="shared" si="9"/>
        <v>0.006433127959135865</v>
      </c>
      <c r="G63" s="61">
        <f t="shared" si="10"/>
        <v>0.10066498468838692</v>
      </c>
    </row>
    <row r="64" spans="1:7" ht="12.75">
      <c r="A64" s="73">
        <f>'Input Data'!A105</f>
        <v>38838</v>
      </c>
      <c r="B64" s="64">
        <f>'Input Data'!E105</f>
        <v>922152632</v>
      </c>
      <c r="C64" s="42">
        <f t="shared" si="8"/>
        <v>0.05643333817547269</v>
      </c>
      <c r="D64" s="61">
        <f t="shared" si="11"/>
        <v>0.10656142022221204</v>
      </c>
      <c r="E64" s="64">
        <f>SUM('Input Data'!E94:'Input Data'!E105)</f>
        <v>10496427994</v>
      </c>
      <c r="F64" s="42">
        <f t="shared" si="9"/>
        <v>0.008532487232856267</v>
      </c>
      <c r="G64" s="61">
        <f t="shared" si="10"/>
        <v>0.09831284754855574</v>
      </c>
    </row>
    <row r="65" spans="1:7" ht="12.75">
      <c r="A65" s="73">
        <f>'Input Data'!A106</f>
        <v>38869</v>
      </c>
      <c r="B65" s="64">
        <f>'Input Data'!E106</f>
        <v>913106924</v>
      </c>
      <c r="C65" s="42">
        <f t="shared" si="8"/>
        <v>-0.009809339241792725</v>
      </c>
      <c r="D65" s="61">
        <f t="shared" si="11"/>
        <v>0.07105198858777007</v>
      </c>
      <c r="E65" s="64">
        <f>SUM('Input Data'!E95:'Input Data'!E106)</f>
        <v>10557002143</v>
      </c>
      <c r="F65" s="42">
        <f t="shared" si="9"/>
        <v>0.005770929790079649</v>
      </c>
      <c r="G65" s="61">
        <f t="shared" si="10"/>
        <v>0.09503859838297557</v>
      </c>
    </row>
    <row r="66" spans="1:7" ht="12.75">
      <c r="A66" s="73">
        <f>'Input Data'!A107</f>
        <v>38899</v>
      </c>
      <c r="B66" s="64">
        <f>'Input Data'!E107</f>
        <v>899626088</v>
      </c>
      <c r="C66" s="42">
        <f t="shared" si="8"/>
        <v>-0.014763699240112227</v>
      </c>
      <c r="D66" s="61">
        <f t="shared" si="11"/>
        <v>0.08541656719666091</v>
      </c>
      <c r="E66" s="64">
        <f>SUM('Input Data'!E96:'Input Data'!E107)</f>
        <v>10627797978</v>
      </c>
      <c r="F66" s="42">
        <f t="shared" si="9"/>
        <v>0.006706054809976658</v>
      </c>
      <c r="G66" s="61">
        <f t="shared" si="10"/>
        <v>0.09349345407595733</v>
      </c>
    </row>
    <row r="67" spans="1:7" ht="12.75">
      <c r="A67" s="73">
        <f>'Input Data'!A108</f>
        <v>38930</v>
      </c>
      <c r="B67" s="64">
        <f>'Input Data'!E108</f>
        <v>951657528</v>
      </c>
      <c r="C67" s="42">
        <f t="shared" si="8"/>
        <v>0.05783673983451676</v>
      </c>
      <c r="D67" s="61">
        <f t="shared" si="11"/>
        <v>0.0894020368230728</v>
      </c>
      <c r="E67" s="64">
        <f>SUM('Input Data'!E97:'Input Data'!E108)</f>
        <v>10705895979</v>
      </c>
      <c r="F67" s="42">
        <f t="shared" si="9"/>
        <v>0.007348464955926559</v>
      </c>
      <c r="G67" s="61">
        <f t="shared" si="10"/>
        <v>0.09058836388366998</v>
      </c>
    </row>
    <row r="68" spans="1:7" ht="12.75">
      <c r="A68" s="73">
        <f>'Input Data'!A109</f>
        <v>38961</v>
      </c>
      <c r="B68" s="64">
        <f>'Input Data'!E109</f>
        <v>917490325</v>
      </c>
      <c r="C68" s="42">
        <f t="shared" si="8"/>
        <v>-0.03590283478533052</v>
      </c>
      <c r="D68" s="61">
        <f t="shared" si="11"/>
        <v>0.07556792126663203</v>
      </c>
      <c r="E68" s="64">
        <f>SUM('Input Data'!E98:'Input Data'!E109)</f>
        <v>10770357586</v>
      </c>
      <c r="F68" s="42">
        <f t="shared" si="9"/>
        <v>0.006021131451906747</v>
      </c>
      <c r="G68" s="61">
        <f t="shared" si="10"/>
        <v>0.08929437753308567</v>
      </c>
    </row>
    <row r="69" spans="1:7" ht="12.75">
      <c r="A69" s="73">
        <f>'Input Data'!A110</f>
        <v>38991</v>
      </c>
      <c r="B69" s="64">
        <f>'Input Data'!E110</f>
        <v>975770110</v>
      </c>
      <c r="C69" s="42">
        <f t="shared" si="8"/>
        <v>0.06352087145987073</v>
      </c>
      <c r="D69" s="61">
        <f t="shared" si="11"/>
        <v>0.1276578232999741</v>
      </c>
      <c r="E69" s="64">
        <f>SUM('Input Data'!E99:'Input Data'!E110)</f>
        <v>10880820783</v>
      </c>
      <c r="F69" s="42">
        <f t="shared" si="9"/>
        <v>0.010256223724975255</v>
      </c>
      <c r="G69" s="61">
        <f t="shared" si="10"/>
        <v>0.09487096311308862</v>
      </c>
    </row>
    <row r="70" spans="1:7" ht="12.75">
      <c r="A70" s="73">
        <f>'Input Data'!A111</f>
        <v>39022</v>
      </c>
      <c r="B70" s="64">
        <f>'Input Data'!E111</f>
        <v>930056732</v>
      </c>
      <c r="C70" s="42">
        <f t="shared" si="8"/>
        <v>-0.04684851229968501</v>
      </c>
      <c r="D70" s="61">
        <f t="shared" si="11"/>
        <v>0.09470341781212022</v>
      </c>
      <c r="E70" s="64">
        <f>SUM('Input Data'!E100:'Input Data'!E111)</f>
        <v>10961280522</v>
      </c>
      <c r="F70" s="42">
        <f t="shared" si="9"/>
        <v>0.007394638750571891</v>
      </c>
      <c r="G70" s="61">
        <f t="shared" si="10"/>
        <v>0.09693460989985137</v>
      </c>
    </row>
    <row r="71" spans="1:7" ht="12.75">
      <c r="A71" s="73">
        <f>'Input Data'!A112</f>
        <v>39052</v>
      </c>
      <c r="B71" s="64">
        <f>'Input Data'!E112</f>
        <v>916427417</v>
      </c>
      <c r="C71" s="42">
        <f t="shared" si="8"/>
        <v>-0.01465428347654818</v>
      </c>
      <c r="D71" s="61">
        <f t="shared" si="11"/>
        <v>0.06972797053750068</v>
      </c>
      <c r="E71" s="64">
        <f>SUM('Input Data'!E101:'Input Data'!E112)</f>
        <v>11021015918</v>
      </c>
      <c r="F71" s="42">
        <f t="shared" si="9"/>
        <v>0.005449673136282529</v>
      </c>
      <c r="G71" s="61">
        <f t="shared" si="10"/>
        <v>0.09537620100109345</v>
      </c>
    </row>
    <row r="72" spans="1:7" ht="12.75">
      <c r="A72" s="73">
        <f>'Input Data'!A113</f>
        <v>39083</v>
      </c>
      <c r="B72" s="64">
        <f>'Input Data'!E113</f>
        <v>1022633354</v>
      </c>
      <c r="C72" s="42">
        <f t="shared" si="8"/>
        <v>0.11589126976108344</v>
      </c>
      <c r="D72" s="61">
        <f t="shared" si="11"/>
        <v>0.1326666674331245</v>
      </c>
      <c r="E72" s="64">
        <f>SUM('Input Data'!E102:'Input Data'!E113)</f>
        <v>11140794634</v>
      </c>
      <c r="F72" s="42">
        <f t="shared" si="9"/>
        <v>0.0108682100535189</v>
      </c>
      <c r="G72" s="61">
        <f>E72/E60-1</f>
        <v>0.09914256277336175</v>
      </c>
    </row>
    <row r="73" spans="1:7" s="175" customFormat="1" ht="12.75">
      <c r="A73" s="176">
        <f>'Input Data'!A114</f>
        <v>39114</v>
      </c>
      <c r="B73" s="177">
        <f>'Input Data'!E114</f>
        <v>910523651</v>
      </c>
      <c r="C73" s="178">
        <f t="shared" si="8"/>
        <v>-0.10962844362692281</v>
      </c>
      <c r="D73" s="179">
        <f t="shared" si="11"/>
        <v>0.07970960609641442</v>
      </c>
      <c r="E73" s="177">
        <f>SUM('Input Data'!E103:'Input Data'!E114)</f>
        <v>11208014080</v>
      </c>
      <c r="F73" s="178">
        <f t="shared" si="9"/>
        <v>0.006033631191338484</v>
      </c>
      <c r="G73" s="179">
        <f t="shared" si="10"/>
        <v>0.09808489930177777</v>
      </c>
    </row>
    <row r="74" spans="1:7" ht="12.75">
      <c r="A74" s="73">
        <f>'Input Data'!A115</f>
        <v>39142</v>
      </c>
      <c r="B74" s="64">
        <f>'Input Data'!E115</f>
        <v>1021629133</v>
      </c>
      <c r="C74" s="42">
        <f t="shared" si="8"/>
        <v>0.12202371885450347</v>
      </c>
      <c r="D74" s="61">
        <f t="shared" si="11"/>
        <v>0.04709777704601015</v>
      </c>
      <c r="E74" s="64">
        <f>SUM('Input Data'!E104:'Input Data'!E115)</f>
        <v>11253966294</v>
      </c>
      <c r="F74" s="42">
        <f t="shared" si="9"/>
        <v>0.004099942565382708</v>
      </c>
      <c r="G74" s="61">
        <f t="shared" si="10"/>
        <v>0.08827560825749536</v>
      </c>
    </row>
    <row r="75" spans="1:7" ht="12.75">
      <c r="A75" s="73">
        <f>'Input Data'!A116</f>
        <v>39173</v>
      </c>
      <c r="B75" s="64">
        <f>'Input Data'!E116</f>
        <v>958181278</v>
      </c>
      <c r="C75" s="42">
        <f t="shared" si="8"/>
        <v>-0.06210458663574547</v>
      </c>
      <c r="D75" s="61">
        <f t="shared" si="11"/>
        <v>0.09770835214053863</v>
      </c>
      <c r="E75" s="64">
        <f>SUM('Input Data'!E105:'Input Data'!E116)</f>
        <v>11339255172</v>
      </c>
      <c r="F75" s="42">
        <f t="shared" si="9"/>
        <v>0.0075785617063266475</v>
      </c>
      <c r="G75" s="61">
        <f t="shared" si="10"/>
        <v>0.08951418792395605</v>
      </c>
    </row>
    <row r="76" spans="1:7" ht="12.75">
      <c r="A76" s="73">
        <f>'Input Data'!A117</f>
        <v>39203</v>
      </c>
      <c r="B76" s="64">
        <f>'Input Data'!E117</f>
        <v>981103898</v>
      </c>
      <c r="C76" s="42">
        <f t="shared" si="8"/>
        <v>0.023923051437454657</v>
      </c>
      <c r="D76" s="61">
        <f t="shared" si="11"/>
        <v>0.06392788346994593</v>
      </c>
      <c r="E76" s="64">
        <f>SUM('Input Data'!E106:'Input Data'!E117)</f>
        <v>11398206438</v>
      </c>
      <c r="F76" s="42">
        <f t="shared" si="9"/>
        <v>0.005198865807832576</v>
      </c>
      <c r="G76" s="61">
        <f t="shared" si="10"/>
        <v>0.08591288812874986</v>
      </c>
    </row>
    <row r="77" spans="1:7" ht="12.75">
      <c r="A77" s="73">
        <f>'Input Data'!A118</f>
        <v>39234</v>
      </c>
      <c r="B77" s="64">
        <f>'Input Data'!E118</f>
        <v>971732186</v>
      </c>
      <c r="C77" s="42">
        <f t="shared" si="8"/>
        <v>-0.009552211564039625</v>
      </c>
      <c r="D77" s="61">
        <f t="shared" si="11"/>
        <v>0.0642041588548945</v>
      </c>
      <c r="E77" s="64">
        <f>SUM('Input Data'!E107:'Input Data'!E118)</f>
        <v>11456831700</v>
      </c>
      <c r="F77" s="42">
        <f t="shared" si="9"/>
        <v>0.005143376049459025</v>
      </c>
      <c r="G77" s="61">
        <f t="shared" si="10"/>
        <v>0.08523532957664948</v>
      </c>
    </row>
    <row r="78" spans="1:7" ht="12.75">
      <c r="A78" s="73">
        <f>'Input Data'!A119</f>
        <v>39264</v>
      </c>
      <c r="B78" s="64">
        <f>'Input Data'!E119</f>
        <v>972779445</v>
      </c>
      <c r="C78" s="42">
        <f t="shared" si="8"/>
        <v>0.0010777238987120796</v>
      </c>
      <c r="D78" s="61">
        <f t="shared" si="11"/>
        <v>0.08131529084781275</v>
      </c>
      <c r="E78" s="64">
        <f>SUM('Input Data'!E108:'Input Data'!E119)</f>
        <v>11529985057</v>
      </c>
      <c r="F78" s="42">
        <f t="shared" si="9"/>
        <v>0.006385129756248498</v>
      </c>
      <c r="G78" s="61">
        <f t="shared" si="10"/>
        <v>0.08488937039145505</v>
      </c>
    </row>
    <row r="79" spans="1:7" ht="12.75">
      <c r="A79" s="73">
        <f>'Input Data'!A120</f>
        <v>39295</v>
      </c>
      <c r="B79" s="64">
        <f>'Input Data'!E120</f>
        <v>1015385168</v>
      </c>
      <c r="C79" s="42">
        <f t="shared" si="8"/>
        <v>0.04379792687745376</v>
      </c>
      <c r="D79" s="61">
        <f t="shared" si="11"/>
        <v>0.06696488823445734</v>
      </c>
      <c r="E79" s="64">
        <f>SUM('Input Data'!E109:'Input Data'!E120)</f>
        <v>11593712697</v>
      </c>
      <c r="F79" s="42">
        <f t="shared" si="9"/>
        <v>0.005527122514465965</v>
      </c>
      <c r="G79" s="61">
        <f t="shared" si="10"/>
        <v>0.08292782965026779</v>
      </c>
    </row>
    <row r="80" spans="1:7" ht="12.75">
      <c r="A80" s="73">
        <f>'Input Data'!A121</f>
        <v>39326</v>
      </c>
      <c r="B80" s="64">
        <f>'Input Data'!E121</f>
        <v>945741246</v>
      </c>
      <c r="C80" s="42">
        <f>(B80/'Table 3 - Total gross pt rev'!B79)-1</f>
        <v>-0.06858867373174005</v>
      </c>
      <c r="D80" s="61">
        <f>B80/'Table 3 - Total gross pt rev'!B68-1</f>
        <v>0.030791519245720655</v>
      </c>
      <c r="E80" s="64">
        <f>SUM('Input Data'!E110:'Input Data'!E121)</f>
        <v>11621963618</v>
      </c>
      <c r="F80" s="42">
        <f>(E80/'Table 3 - Total gross pt rev'!E79)-1</f>
        <v>0.0024367449615436687</v>
      </c>
      <c r="G80" s="131">
        <f>E80/'Table 3 - Total gross pt rev'!E68-1</f>
        <v>0.07906942970092024</v>
      </c>
    </row>
    <row r="81" spans="1:7" ht="12.75">
      <c r="A81" s="73">
        <f>'Input Data'!A122</f>
        <v>39356</v>
      </c>
      <c r="B81" s="64">
        <f>'Input Data'!E122</f>
        <v>1055747057</v>
      </c>
      <c r="C81" s="42">
        <f aca="true" t="shared" si="12" ref="C81:C112">(B81/B80)-1</f>
        <v>0.11631702800873711</v>
      </c>
      <c r="D81" s="61">
        <f>B81/'Table 3 - Total gross pt rev'!B69-1</f>
        <v>0.08196289902751785</v>
      </c>
      <c r="E81" s="64">
        <f>SUM('Input Data'!E111:'Input Data'!E122)</f>
        <v>11701940565</v>
      </c>
      <c r="F81" s="42">
        <f aca="true" t="shared" si="13" ref="F81:F112">E81/E80-1</f>
        <v>0.006881534792978705</v>
      </c>
      <c r="G81" s="131">
        <f>E81/'Table 3 - Total gross pt rev'!E69-1</f>
        <v>0.07546487515747913</v>
      </c>
    </row>
    <row r="82" spans="1:7" ht="12.75">
      <c r="A82" s="73">
        <f>'Input Data'!A123</f>
        <v>39387</v>
      </c>
      <c r="B82" s="64">
        <f>'Input Data'!E123</f>
        <v>1002920406</v>
      </c>
      <c r="C82" s="42">
        <f t="shared" si="12"/>
        <v>-0.050037223073215675</v>
      </c>
      <c r="D82" s="61">
        <f>B82/'Table 3 - Total gross pt rev'!B70-1</f>
        <v>0.07834325745195514</v>
      </c>
      <c r="E82" s="64">
        <f>SUM('Input Data'!E112:'Input Data'!E123)</f>
        <v>11774804239</v>
      </c>
      <c r="F82" s="42">
        <f t="shared" si="13"/>
        <v>0.006226631693715179</v>
      </c>
      <c r="G82" s="131">
        <f>E82/'Table 3 - Total gross pt rev'!E70-1</f>
        <v>0.07421794519054647</v>
      </c>
    </row>
    <row r="83" spans="1:7" ht="12.75">
      <c r="A83" s="73">
        <f>'Input Data'!A124</f>
        <v>39417</v>
      </c>
      <c r="B83" s="64">
        <f>'Input Data'!E124</f>
        <v>968444054</v>
      </c>
      <c r="C83" s="42">
        <f t="shared" si="12"/>
        <v>-0.03437596023946088</v>
      </c>
      <c r="D83" s="61">
        <f>B83/'Table 3 - Total gross pt rev'!B71-1</f>
        <v>0.05676023658292628</v>
      </c>
      <c r="E83" s="64">
        <f>SUM('Input Data'!E113:'Input Data'!E124)</f>
        <v>11826820876</v>
      </c>
      <c r="F83" s="42">
        <f t="shared" si="13"/>
        <v>0.004417622233388263</v>
      </c>
      <c r="G83" s="131">
        <f>E83/'Table 3 - Total gross pt rev'!E71-1</f>
        <v>0.07311530661015775</v>
      </c>
    </row>
    <row r="84" spans="1:7" ht="12.75">
      <c r="A84" s="73">
        <f>'Input Data'!A125</f>
        <v>39448</v>
      </c>
      <c r="B84" s="64">
        <f>'Input Data'!E125</f>
        <v>1085007080</v>
      </c>
      <c r="C84" s="42">
        <f t="shared" si="12"/>
        <v>0.12036113549208705</v>
      </c>
      <c r="D84" s="61">
        <f>B84/B72-1</f>
        <v>0.06099324430992503</v>
      </c>
      <c r="E84" s="64">
        <f>SUM('Input Data'!E114:'Input Data'!E125)</f>
        <v>11889194602</v>
      </c>
      <c r="F84" s="42">
        <f>(E84/E83)-1</f>
        <v>0.005273921593466735</v>
      </c>
      <c r="G84" s="61">
        <f>E84/E72-1</f>
        <v>0.06717653386375133</v>
      </c>
    </row>
    <row r="85" spans="1:7" s="175" customFormat="1" ht="12.75">
      <c r="A85" s="176">
        <f>'Input Data'!A126</f>
        <v>39479</v>
      </c>
      <c r="B85" s="177">
        <f>'Input Data'!E126</f>
        <v>1062143290</v>
      </c>
      <c r="C85" s="178">
        <f t="shared" si="12"/>
        <v>-0.02107248000630557</v>
      </c>
      <c r="D85" s="179">
        <f>B85/'Table 3 - Total gross pt rev'!B73-1</f>
        <v>0.16651916601340422</v>
      </c>
      <c r="E85" s="177">
        <f>SUM('Input Data'!E115:'Input Data'!E126)</f>
        <v>12040814241</v>
      </c>
      <c r="F85" s="178">
        <f t="shared" si="13"/>
        <v>0.012752725821688182</v>
      </c>
      <c r="G85" s="180">
        <f>E85/'Table 3 - Total gross pt rev'!E73-1</f>
        <v>0.07430398954316808</v>
      </c>
    </row>
    <row r="86" spans="1:7" ht="12.75">
      <c r="A86" s="73">
        <f>'Input Data'!A127</f>
        <v>39508</v>
      </c>
      <c r="B86" s="64">
        <f>'Input Data'!E127</f>
        <v>1072747572</v>
      </c>
      <c r="C86" s="42">
        <f t="shared" si="12"/>
        <v>0.009983852555336403</v>
      </c>
      <c r="D86" s="61">
        <f>B86/'Table 3 - Total gross pt rev'!B74-1</f>
        <v>0.05003619938860915</v>
      </c>
      <c r="E86" s="64">
        <f>SUM('Input Data'!E116:'Input Data'!E127)</f>
        <v>12091932680</v>
      </c>
      <c r="F86" s="42">
        <f t="shared" si="13"/>
        <v>0.004245430414991258</v>
      </c>
      <c r="G86" s="61">
        <f>E86/'Table 3 - Total gross pt rev'!E74-1</f>
        <v>0.07445964952345352</v>
      </c>
    </row>
    <row r="87" spans="1:7" ht="12.75">
      <c r="A87" s="73">
        <f>'Input Data'!A128</f>
        <v>39539</v>
      </c>
      <c r="B87" s="64">
        <f>'Input Data'!E128</f>
        <v>1059020556</v>
      </c>
      <c r="C87" s="42">
        <f t="shared" si="12"/>
        <v>-0.01279612870566349</v>
      </c>
      <c r="D87" s="61">
        <f>B87/'Table 3 - Total gross pt rev'!B75-1</f>
        <v>0.10524029253679501</v>
      </c>
      <c r="E87" s="64">
        <f>SUM('Input Data'!E117:'Input Data'!E128)</f>
        <v>12192771958</v>
      </c>
      <c r="F87" s="42">
        <f t="shared" si="13"/>
        <v>0.008339384668158756</v>
      </c>
      <c r="G87" s="131">
        <f>E87/'Table 3 - Total gross pt rev'!E75-1</f>
        <v>0.0752709744205764</v>
      </c>
    </row>
    <row r="88" spans="1:7" ht="12.75">
      <c r="A88" s="73">
        <f>'Input Data'!A129</f>
        <v>39569</v>
      </c>
      <c r="B88" s="64">
        <f>'Input Data'!E129</f>
        <v>1031548579</v>
      </c>
      <c r="C88" s="42">
        <f t="shared" si="12"/>
        <v>-0.025940928950202502</v>
      </c>
      <c r="D88" s="61">
        <f>B88/'Table 3 - Total gross pt rev'!B76-1</f>
        <v>0.05141624766024533</v>
      </c>
      <c r="E88" s="64">
        <f>SUM('Input Data'!E118:'Input Data'!E129)</f>
        <v>12243216639</v>
      </c>
      <c r="F88" s="42">
        <f t="shared" si="13"/>
        <v>0.004137261089911748</v>
      </c>
      <c r="G88" s="131">
        <f>E88/'Table 3 - Total gross pt rev'!E76-1</f>
        <v>0.07413536555916878</v>
      </c>
    </row>
    <row r="89" spans="1:7" ht="12.75">
      <c r="A89" s="73">
        <f>'Input Data'!A130</f>
        <v>39600</v>
      </c>
      <c r="B89" s="64">
        <f>'Input Data'!E130</f>
        <v>1036767207</v>
      </c>
      <c r="C89" s="42">
        <f t="shared" si="12"/>
        <v>0.005059023012817354</v>
      </c>
      <c r="D89" s="61">
        <f>B89/'Table 3 - Total gross pt rev'!B77-1</f>
        <v>0.06692689810729391</v>
      </c>
      <c r="E89" s="64">
        <f>SUM('Input Data'!E119:'Input Data'!E130)</f>
        <v>12308251660</v>
      </c>
      <c r="F89" s="42">
        <f t="shared" si="13"/>
        <v>0.005311922750173004</v>
      </c>
      <c r="G89" s="131">
        <f>E89/'Table 3 - Total gross pt rev'!E77-1</f>
        <v>0.0743154811290454</v>
      </c>
    </row>
    <row r="90" spans="1:7" ht="12.75">
      <c r="A90" s="73">
        <f>'Input Data'!A131</f>
        <v>39630</v>
      </c>
      <c r="B90" s="64">
        <f>'Input Data'!E131</f>
        <v>1093266870</v>
      </c>
      <c r="C90" s="42">
        <f t="shared" si="12"/>
        <v>0.054495997383528394</v>
      </c>
      <c r="D90" s="61">
        <f>B90/'Table 3 - Total gross pt rev'!B78-1</f>
        <v>0.12385893392309488</v>
      </c>
      <c r="E90" s="64">
        <f>SUM('Input Data'!E120:'Input Data'!E131)</f>
        <v>12428739085</v>
      </c>
      <c r="F90" s="42">
        <f t="shared" si="13"/>
        <v>0.009789158389697628</v>
      </c>
      <c r="G90" s="131">
        <f>E90/'Table 3 - Total gross pt rev'!E78-1</f>
        <v>0.0779492795139709</v>
      </c>
    </row>
    <row r="91" spans="1:7" ht="12.75">
      <c r="A91" s="73">
        <f>'Input Data'!A132</f>
        <v>39661</v>
      </c>
      <c r="B91" s="64">
        <f>'Input Data'!E132</f>
        <v>1047795168</v>
      </c>
      <c r="C91" s="42">
        <f t="shared" si="12"/>
        <v>-0.041592499734305455</v>
      </c>
      <c r="D91" s="61">
        <f>B91/'Table 3 - Total gross pt rev'!B79-1</f>
        <v>0.03191892202230795</v>
      </c>
      <c r="E91" s="64">
        <f>SUM('Input Data'!E121:'Input Data'!E132)</f>
        <v>12461149085</v>
      </c>
      <c r="F91" s="42">
        <f t="shared" si="13"/>
        <v>0.0026076659730602803</v>
      </c>
      <c r="G91" s="131">
        <f>E91/'Table 3 - Total gross pt rev'!E79-1</f>
        <v>0.07481955182695343</v>
      </c>
    </row>
    <row r="92" spans="1:7" ht="12.75">
      <c r="A92" s="73">
        <f>'Input Data'!A133</f>
        <v>39692</v>
      </c>
      <c r="B92" s="64">
        <f>'Input Data'!E133</f>
        <v>1071875357</v>
      </c>
      <c r="C92" s="42">
        <f t="shared" si="12"/>
        <v>0.02298177137613977</v>
      </c>
      <c r="D92" s="61">
        <f aca="true" t="shared" si="14" ref="D92:D131">B92/B80-1</f>
        <v>0.133370635502557</v>
      </c>
      <c r="E92" s="64">
        <f>SUM('Input Data'!E122:'Input Data'!E133)</f>
        <v>12587283196</v>
      </c>
      <c r="F92" s="42">
        <f t="shared" si="13"/>
        <v>0.010122189385554536</v>
      </c>
      <c r="G92" s="131">
        <f aca="true" t="shared" si="15" ref="G92:G131">E92/E80-1</f>
        <v>0.08305993803877687</v>
      </c>
    </row>
    <row r="93" spans="1:7" ht="12.75">
      <c r="A93" s="73">
        <f>'Input Data'!A134</f>
        <v>39722</v>
      </c>
      <c r="B93" s="64">
        <f>'Input Data'!E134</f>
        <v>1127409000</v>
      </c>
      <c r="C93" s="42">
        <f t="shared" si="12"/>
        <v>0.05180979545553632</v>
      </c>
      <c r="D93" s="61">
        <f t="shared" si="14"/>
        <v>0.06787794720795515</v>
      </c>
      <c r="E93" s="64">
        <f>SUM('Input Data'!E123:'Input Data'!E134)</f>
        <v>12658945139</v>
      </c>
      <c r="F93" s="42">
        <f t="shared" si="13"/>
        <v>0.005693201772307255</v>
      </c>
      <c r="G93" s="131">
        <f t="shared" si="15"/>
        <v>0.08178169840157623</v>
      </c>
    </row>
    <row r="94" spans="1:7" ht="12.75">
      <c r="A94" s="73">
        <f>'Input Data'!A135</f>
        <v>39753</v>
      </c>
      <c r="B94" s="64">
        <f>'Input Data'!E135</f>
        <v>1018871555</v>
      </c>
      <c r="C94" s="42">
        <f t="shared" si="12"/>
        <v>-0.0962715793469806</v>
      </c>
      <c r="D94" s="61">
        <f t="shared" si="14"/>
        <v>0.015904700816307793</v>
      </c>
      <c r="E94" s="64">
        <f>SUM('Input Data'!E124:'Input Data'!E135)</f>
        <v>12674896288</v>
      </c>
      <c r="F94" s="42">
        <f t="shared" si="13"/>
        <v>0.0012600693679332142</v>
      </c>
      <c r="G94" s="131">
        <f t="shared" si="15"/>
        <v>0.07644220920622646</v>
      </c>
    </row>
    <row r="95" spans="1:7" ht="12.75">
      <c r="A95" s="73">
        <f>'Input Data'!A136</f>
        <v>39783</v>
      </c>
      <c r="B95" s="64">
        <f>'Input Data'!E136</f>
        <v>1074628265</v>
      </c>
      <c r="C95" s="42">
        <f t="shared" si="12"/>
        <v>0.0547239833386064</v>
      </c>
      <c r="D95" s="61">
        <f t="shared" si="14"/>
        <v>0.10964413541641704</v>
      </c>
      <c r="E95" s="64">
        <f>SUM('Input Data'!E125:'Input Data'!E136)</f>
        <v>12781080499</v>
      </c>
      <c r="F95" s="42">
        <f t="shared" si="13"/>
        <v>0.008377521092660212</v>
      </c>
      <c r="G95" s="131">
        <f t="shared" si="15"/>
        <v>0.08068606373640663</v>
      </c>
    </row>
    <row r="96" spans="1:7" ht="12.75">
      <c r="A96" s="73">
        <f>'Input Data'!A137</f>
        <v>39814</v>
      </c>
      <c r="B96" s="64">
        <f>'Input Data'!E137</f>
        <v>1100531337</v>
      </c>
      <c r="C96" s="42">
        <f t="shared" si="12"/>
        <v>0.02410421616818348</v>
      </c>
      <c r="D96" s="61">
        <f t="shared" si="14"/>
        <v>0.014307977603242872</v>
      </c>
      <c r="E96" s="64">
        <f>SUM('Input Data'!E126:'Input Data'!E137)</f>
        <v>12796604756</v>
      </c>
      <c r="F96" s="42">
        <f>(E96/E95)-1</f>
        <v>0.0012146279026421514</v>
      </c>
      <c r="G96" s="61">
        <f t="shared" si="15"/>
        <v>0.07632225599599107</v>
      </c>
    </row>
    <row r="97" spans="1:7" s="175" customFormat="1" ht="12.75">
      <c r="A97" s="176">
        <f>'Input Data'!A138</f>
        <v>39845</v>
      </c>
      <c r="B97" s="177">
        <f>'Input Data'!E138</f>
        <v>1061155664</v>
      </c>
      <c r="C97" s="178">
        <f t="shared" si="12"/>
        <v>-0.03577878400749257</v>
      </c>
      <c r="D97" s="179">
        <f t="shared" si="14"/>
        <v>-0.0009298425262377341</v>
      </c>
      <c r="E97" s="177">
        <f>SUM('Input Data'!E127:'Input Data'!E138)</f>
        <v>12795617130</v>
      </c>
      <c r="F97" s="178">
        <f t="shared" si="13"/>
        <v>-7.717875317958534E-05</v>
      </c>
      <c r="G97" s="180">
        <f t="shared" si="15"/>
        <v>0.06268703045262769</v>
      </c>
    </row>
    <row r="98" spans="1:7" ht="12.75">
      <c r="A98" s="73">
        <f>'Input Data'!A139</f>
        <v>39873</v>
      </c>
      <c r="B98" s="64">
        <f>'Input Data'!E139</f>
        <v>1157282995</v>
      </c>
      <c r="C98" s="42">
        <f t="shared" si="12"/>
        <v>0.09058739849500541</v>
      </c>
      <c r="D98" s="61">
        <f t="shared" si="14"/>
        <v>0.078802716693541</v>
      </c>
      <c r="E98" s="64">
        <f>SUM('Input Data'!E128:'Input Data'!E139)</f>
        <v>12880152553</v>
      </c>
      <c r="F98" s="42">
        <f t="shared" si="13"/>
        <v>0.006606592096429775</v>
      </c>
      <c r="G98" s="61">
        <f t="shared" si="15"/>
        <v>0.06518559885002606</v>
      </c>
    </row>
    <row r="99" spans="1:7" ht="12.75">
      <c r="A99" s="73">
        <f>'Input Data'!A140</f>
        <v>39904</v>
      </c>
      <c r="B99" s="64">
        <f>'Input Data'!E140</f>
        <v>1113970860</v>
      </c>
      <c r="C99" s="42">
        <f t="shared" si="12"/>
        <v>-0.03742570761613928</v>
      </c>
      <c r="D99" s="61">
        <f t="shared" si="14"/>
        <v>0.051887854006867906</v>
      </c>
      <c r="E99" s="64">
        <f>SUM('Input Data'!E129:'Input Data'!E140)</f>
        <v>12935102857</v>
      </c>
      <c r="F99" s="42">
        <f t="shared" si="13"/>
        <v>0.004266277419765485</v>
      </c>
      <c r="G99" s="131">
        <f t="shared" si="15"/>
        <v>0.06088286581239122</v>
      </c>
    </row>
    <row r="100" spans="1:7" ht="12.75">
      <c r="A100" s="73">
        <f>'Input Data'!A141</f>
        <v>39934</v>
      </c>
      <c r="B100" s="64">
        <f>'Input Data'!E141</f>
        <v>1062900689</v>
      </c>
      <c r="C100" s="42">
        <f t="shared" si="12"/>
        <v>-0.04584515882219753</v>
      </c>
      <c r="D100" s="61">
        <f t="shared" si="14"/>
        <v>0.030393246269015517</v>
      </c>
      <c r="E100" s="64">
        <f>SUM('Input Data'!E130:'Input Data'!E141)</f>
        <v>12966454967</v>
      </c>
      <c r="F100" s="42">
        <f t="shared" si="13"/>
        <v>0.002423800594908654</v>
      </c>
      <c r="G100" s="131">
        <f t="shared" si="15"/>
        <v>0.059072574579475345</v>
      </c>
    </row>
    <row r="101" spans="1:7" ht="12.75">
      <c r="A101" s="73">
        <f>'Input Data'!A142</f>
        <v>39965</v>
      </c>
      <c r="B101" s="64">
        <f>'Input Data'!E142</f>
        <v>1104977294</v>
      </c>
      <c r="C101" s="42">
        <f t="shared" si="12"/>
        <v>0.039586581733789705</v>
      </c>
      <c r="D101" s="61">
        <f t="shared" si="14"/>
        <v>0.06579113087244859</v>
      </c>
      <c r="E101" s="64">
        <f>SUM('Input Data'!E131:'Input Data'!E142)</f>
        <v>13034665054</v>
      </c>
      <c r="F101" s="42">
        <f t="shared" si="13"/>
        <v>0.005260503905932357</v>
      </c>
      <c r="G101" s="131">
        <f t="shared" si="15"/>
        <v>0.059018406030869164</v>
      </c>
    </row>
    <row r="102" spans="1:7" ht="12.75">
      <c r="A102" s="73">
        <f>'Input Data'!A143</f>
        <v>39995</v>
      </c>
      <c r="B102" s="64">
        <f>'Input Data'!E143</f>
        <v>1141968621</v>
      </c>
      <c r="C102" s="42">
        <f t="shared" si="12"/>
        <v>0.033477001926521144</v>
      </c>
      <c r="D102" s="61">
        <f t="shared" si="14"/>
        <v>0.04454699244659266</v>
      </c>
      <c r="E102" s="64">
        <f>SUM('Input Data'!E132:'Input Data'!E143)</f>
        <v>13083366805</v>
      </c>
      <c r="F102" s="42">
        <f t="shared" si="13"/>
        <v>0.003736325467377899</v>
      </c>
      <c r="G102" s="131">
        <f t="shared" si="15"/>
        <v>0.05267048535841079</v>
      </c>
    </row>
    <row r="103" spans="1:7" ht="12.75">
      <c r="A103" s="73">
        <f>'Input Data'!A144</f>
        <v>40026</v>
      </c>
      <c r="B103" s="64">
        <f>'Input Data'!E144</f>
        <v>1084552739</v>
      </c>
      <c r="C103" s="42">
        <f t="shared" si="12"/>
        <v>-0.05027798570307651</v>
      </c>
      <c r="D103" s="61">
        <f t="shared" si="14"/>
        <v>0.03508087470012078</v>
      </c>
      <c r="E103" s="64">
        <f>SUM('Input Data'!E133:'Input Data'!E144)</f>
        <v>13120124376</v>
      </c>
      <c r="F103" s="42">
        <f t="shared" si="13"/>
        <v>0.002809488684972994</v>
      </c>
      <c r="G103" s="131">
        <f t="shared" si="15"/>
        <v>0.05288238560545233</v>
      </c>
    </row>
    <row r="104" spans="1:7" ht="12.75">
      <c r="A104" s="73">
        <f>'Input Data'!A145</f>
        <v>40057</v>
      </c>
      <c r="B104" s="64">
        <f>'Input Data'!E145</f>
        <v>1110522207</v>
      </c>
      <c r="C104" s="42">
        <f t="shared" si="12"/>
        <v>0.02394486415104624</v>
      </c>
      <c r="D104" s="61">
        <f t="shared" si="14"/>
        <v>0.03605535825374884</v>
      </c>
      <c r="E104" s="64">
        <f>SUM('Input Data'!E134:'Input Data'!E145)</f>
        <v>13158771226</v>
      </c>
      <c r="F104" s="42">
        <f t="shared" si="13"/>
        <v>0.002945616130796358</v>
      </c>
      <c r="G104" s="131">
        <f t="shared" si="15"/>
        <v>0.04540201575679248</v>
      </c>
    </row>
    <row r="105" spans="1:7" ht="12.75">
      <c r="A105" s="73">
        <f>'Input Data'!A146</f>
        <v>40087</v>
      </c>
      <c r="B105" s="64">
        <f>'Input Data'!E146</f>
        <v>1172025181</v>
      </c>
      <c r="C105" s="42">
        <f t="shared" si="12"/>
        <v>0.05538202983454621</v>
      </c>
      <c r="D105" s="61">
        <f t="shared" si="14"/>
        <v>0.03957408624554182</v>
      </c>
      <c r="E105" s="64">
        <f>SUM('Input Data'!E135:'Input Data'!E146)</f>
        <v>13203387407</v>
      </c>
      <c r="F105" s="42">
        <f t="shared" si="13"/>
        <v>0.0033906038971058816</v>
      </c>
      <c r="G105" s="131">
        <f t="shared" si="15"/>
        <v>0.04300850205303974</v>
      </c>
    </row>
    <row r="106" spans="1:7" ht="12.75">
      <c r="A106" s="73">
        <f>'Input Data'!A147</f>
        <v>40118</v>
      </c>
      <c r="B106" s="64">
        <f>'Input Data'!E147</f>
        <v>1081697233</v>
      </c>
      <c r="C106" s="42">
        <f t="shared" si="12"/>
        <v>-0.07706997209985711</v>
      </c>
      <c r="D106" s="61">
        <f t="shared" si="14"/>
        <v>0.06166201980189734</v>
      </c>
      <c r="E106" s="64">
        <f>SUM('Input Data'!E136:'Input Data'!E147)</f>
        <v>13266213085</v>
      </c>
      <c r="F106" s="42">
        <f t="shared" si="13"/>
        <v>0.00475829997737498</v>
      </c>
      <c r="G106" s="131">
        <f t="shared" si="15"/>
        <v>0.046652594511548795</v>
      </c>
    </row>
    <row r="107" spans="1:7" ht="12.75">
      <c r="A107" s="73">
        <f>'Input Data'!A148</f>
        <v>40148</v>
      </c>
      <c r="B107" s="64">
        <f>'Input Data'!E148</f>
        <v>1112841767</v>
      </c>
      <c r="C107" s="42">
        <f t="shared" si="12"/>
        <v>0.0287922840605066</v>
      </c>
      <c r="D107" s="61">
        <f t="shared" si="14"/>
        <v>0.03555974027911879</v>
      </c>
      <c r="E107" s="64">
        <f>SUM('Input Data'!E137:'Input Data'!E148)</f>
        <v>13304426587</v>
      </c>
      <c r="F107" s="42">
        <f t="shared" si="13"/>
        <v>0.0028805132071343387</v>
      </c>
      <c r="G107" s="131">
        <f t="shared" si="15"/>
        <v>0.04094693621880774</v>
      </c>
    </row>
    <row r="108" spans="1:7" ht="12.75">
      <c r="A108" s="73">
        <f>'Input Data'!A149</f>
        <v>40179</v>
      </c>
      <c r="B108" s="64">
        <f>'Input Data'!E149</f>
        <v>1118572914</v>
      </c>
      <c r="C108" s="42">
        <f t="shared" si="12"/>
        <v>0.005150010693299123</v>
      </c>
      <c r="D108" s="61">
        <f t="shared" si="14"/>
        <v>0.016393515017192106</v>
      </c>
      <c r="E108" s="64">
        <f>SUM('Input Data'!E138:'Input Data'!E149)</f>
        <v>13322468164</v>
      </c>
      <c r="F108" s="42">
        <f>(E108/E107)-1</f>
        <v>0.0013560582173175462</v>
      </c>
      <c r="G108" s="61">
        <f t="shared" si="15"/>
        <v>0.04109397906920864</v>
      </c>
    </row>
    <row r="109" spans="1:7" s="175" customFormat="1" ht="12.75">
      <c r="A109" s="176">
        <f>'Input Data'!A150</f>
        <v>40210</v>
      </c>
      <c r="B109" s="177">
        <f>'Input Data'!E150</f>
        <v>1008918953</v>
      </c>
      <c r="C109" s="178">
        <f t="shared" si="12"/>
        <v>-0.09803023086611229</v>
      </c>
      <c r="D109" s="179">
        <f t="shared" si="14"/>
        <v>-0.049226247168200565</v>
      </c>
      <c r="E109" s="177">
        <f>SUM('Input Data'!E139:'Input Data'!E150)</f>
        <v>13270231453</v>
      </c>
      <c r="F109" s="178">
        <f t="shared" si="13"/>
        <v>-0.003920948457670437</v>
      </c>
      <c r="G109" s="180">
        <f t="shared" si="15"/>
        <v>0.03709194470091193</v>
      </c>
    </row>
    <row r="110" spans="1:7" ht="12.75">
      <c r="A110" s="73">
        <f>'Input Data'!A151</f>
        <v>40238</v>
      </c>
      <c r="B110" s="64">
        <f>'Input Data'!E151</f>
        <v>1195560144</v>
      </c>
      <c r="C110" s="42">
        <f t="shared" si="12"/>
        <v>0.1849912626232526</v>
      </c>
      <c r="D110" s="61">
        <f t="shared" si="14"/>
        <v>0.033075012045778784</v>
      </c>
      <c r="E110" s="64">
        <f>SUM('Input Data'!E140:'Input Data'!E151)</f>
        <v>13308508602</v>
      </c>
      <c r="F110" s="42">
        <f t="shared" si="13"/>
        <v>0.0028844371807354996</v>
      </c>
      <c r="G110" s="61">
        <f t="shared" si="15"/>
        <v>0.03325706331795186</v>
      </c>
    </row>
    <row r="111" spans="1:7" ht="12.75">
      <c r="A111" s="73">
        <f>'Input Data'!A152</f>
        <v>40269</v>
      </c>
      <c r="B111" s="64">
        <f>'Input Data'!E152</f>
        <v>1130827725</v>
      </c>
      <c r="C111" s="42">
        <f t="shared" si="12"/>
        <v>-0.05414400883540993</v>
      </c>
      <c r="D111" s="61">
        <f t="shared" si="14"/>
        <v>0.015132231555859521</v>
      </c>
      <c r="E111" s="64">
        <f>SUM('Input Data'!E141:'Input Data'!E152)</f>
        <v>13325365467</v>
      </c>
      <c r="F111" s="42">
        <f t="shared" si="13"/>
        <v>0.0012666231434428354</v>
      </c>
      <c r="G111" s="131">
        <f t="shared" si="15"/>
        <v>0.03017081613609318</v>
      </c>
    </row>
    <row r="112" spans="1:7" ht="12.75">
      <c r="A112" s="73">
        <f>'Input Data'!A153</f>
        <v>40299</v>
      </c>
      <c r="B112" s="64">
        <f>'Input Data'!E153</f>
        <v>1104023687</v>
      </c>
      <c r="C112" s="42">
        <f t="shared" si="12"/>
        <v>-0.023703025144701018</v>
      </c>
      <c r="D112" s="61">
        <f t="shared" si="14"/>
        <v>0.03868940760466466</v>
      </c>
      <c r="E112" s="64">
        <f>SUM('Input Data'!E142:'Input Data'!E153)</f>
        <v>13366488465</v>
      </c>
      <c r="F112" s="42">
        <f t="shared" si="13"/>
        <v>0.0030860690539287194</v>
      </c>
      <c r="G112" s="131">
        <f t="shared" si="15"/>
        <v>0.030851416136337795</v>
      </c>
    </row>
    <row r="113" spans="1:7" ht="12.75">
      <c r="A113" s="73">
        <f>'Input Data'!A154</f>
        <v>40330</v>
      </c>
      <c r="B113" s="64">
        <f>'Input Data'!E154</f>
        <v>1125207986</v>
      </c>
      <c r="C113" s="42">
        <f aca="true" t="shared" si="16" ref="C113:C131">(B113/B112)-1</f>
        <v>0.01918826493439174</v>
      </c>
      <c r="D113" s="61">
        <f t="shared" si="14"/>
        <v>0.018308694766717926</v>
      </c>
      <c r="E113" s="64">
        <f>SUM('Input Data'!E143:'Input Data'!E154)</f>
        <v>13386719157</v>
      </c>
      <c r="F113" s="42">
        <f aca="true" t="shared" si="17" ref="F113:F131">E113/E112-1</f>
        <v>0.001513538282921001</v>
      </c>
      <c r="G113" s="131">
        <f t="shared" si="15"/>
        <v>0.027009064025927065</v>
      </c>
    </row>
    <row r="114" spans="1:7" ht="12.75">
      <c r="A114" s="73">
        <f>'Input Data'!A155</f>
        <v>40360</v>
      </c>
      <c r="B114" s="64">
        <f>'Input Data'!E155</f>
        <v>1142007143</v>
      </c>
      <c r="C114" s="42">
        <f t="shared" si="16"/>
        <v>0.014929823827254607</v>
      </c>
      <c r="D114" s="61">
        <f t="shared" si="14"/>
        <v>3.373297592568214E-05</v>
      </c>
      <c r="E114" s="64">
        <f>SUM('Input Data'!E144:'Input Data'!E155)</f>
        <v>13386757679</v>
      </c>
      <c r="F114" s="42">
        <f t="shared" si="17"/>
        <v>2.8776281588704933E-06</v>
      </c>
      <c r="G114" s="131">
        <f t="shared" si="15"/>
        <v>0.023189052062964066</v>
      </c>
    </row>
    <row r="115" spans="1:7" ht="12.75">
      <c r="A115" s="73">
        <f>'Input Data'!A156</f>
        <v>40391</v>
      </c>
      <c r="B115" s="64">
        <f>'Input Data'!E156</f>
        <v>1143858713</v>
      </c>
      <c r="C115" s="42">
        <f t="shared" si="16"/>
        <v>0.001621329613697542</v>
      </c>
      <c r="D115" s="61">
        <f t="shared" si="14"/>
        <v>0.0546824251761906</v>
      </c>
      <c r="E115" s="64">
        <f>SUM('Input Data'!E145:'Input Data'!E156)</f>
        <v>13446063653</v>
      </c>
      <c r="F115" s="42">
        <f t="shared" si="17"/>
        <v>0.004430197021720428</v>
      </c>
      <c r="G115" s="131">
        <f t="shared" si="15"/>
        <v>0.02484269719243093</v>
      </c>
    </row>
    <row r="116" spans="1:7" ht="12.75">
      <c r="A116" s="73">
        <f>'Input Data'!A157</f>
        <v>40422</v>
      </c>
      <c r="B116" s="64">
        <f>'Input Data'!E157</f>
        <v>1145998343</v>
      </c>
      <c r="C116" s="42">
        <f t="shared" si="16"/>
        <v>0.001870536960275837</v>
      </c>
      <c r="D116" s="61">
        <f t="shared" si="14"/>
        <v>0.03194545392823467</v>
      </c>
      <c r="E116" s="64">
        <f>SUM('Input Data'!E146:'Input Data'!E157)</f>
        <v>13481539789</v>
      </c>
      <c r="F116" s="42">
        <f t="shared" si="17"/>
        <v>0.0026384030981501105</v>
      </c>
      <c r="G116" s="131">
        <f t="shared" si="15"/>
        <v>0.024528776848270706</v>
      </c>
    </row>
    <row r="117" spans="1:7" ht="12.75">
      <c r="A117" s="73">
        <f>'Input Data'!A158</f>
        <v>40452</v>
      </c>
      <c r="B117" s="64">
        <f>'Input Data'!E158</f>
        <v>1166000083</v>
      </c>
      <c r="C117" s="42">
        <f t="shared" si="16"/>
        <v>0.01745355054147746</v>
      </c>
      <c r="D117" s="61">
        <f t="shared" si="14"/>
        <v>-0.0051407581489496534</v>
      </c>
      <c r="E117" s="64">
        <f>SUM('Input Data'!E147:'Input Data'!E158)</f>
        <v>13475514691</v>
      </c>
      <c r="F117" s="42">
        <f t="shared" si="17"/>
        <v>-0.00044691467698043663</v>
      </c>
      <c r="G117" s="131">
        <f t="shared" si="15"/>
        <v>0.020610414252915765</v>
      </c>
    </row>
    <row r="118" spans="1:7" ht="12.75">
      <c r="A118" s="73">
        <f>'Input Data'!A159</f>
        <v>40483</v>
      </c>
      <c r="B118" s="64">
        <f>'Input Data'!E159</f>
        <v>1135001580</v>
      </c>
      <c r="C118" s="42">
        <f t="shared" si="16"/>
        <v>-0.026585335157304657</v>
      </c>
      <c r="D118" s="61">
        <f t="shared" si="14"/>
        <v>0.0492784351977722</v>
      </c>
      <c r="E118" s="64">
        <f>SUM('Input Data'!E148:'Input Data'!E159)</f>
        <v>13528819038</v>
      </c>
      <c r="F118" s="42">
        <f t="shared" si="17"/>
        <v>0.003955644605960762</v>
      </c>
      <c r="G118" s="131">
        <f t="shared" si="15"/>
        <v>0.01979509535369406</v>
      </c>
    </row>
    <row r="119" spans="1:7" ht="12.75">
      <c r="A119" s="73">
        <f>'Input Data'!A160</f>
        <v>40513</v>
      </c>
      <c r="B119" s="64">
        <f>'Input Data'!E160</f>
        <v>1149863769</v>
      </c>
      <c r="C119" s="42">
        <f t="shared" si="16"/>
        <v>0.01309442141921946</v>
      </c>
      <c r="D119" s="61">
        <f t="shared" si="14"/>
        <v>0.03326798391095975</v>
      </c>
      <c r="E119" s="64">
        <f>SUM('Input Data'!E149:'Input Data'!E160)</f>
        <v>13565841040</v>
      </c>
      <c r="F119" s="42">
        <f t="shared" si="17"/>
        <v>0.0027365287314444764</v>
      </c>
      <c r="G119" s="131">
        <f t="shared" si="15"/>
        <v>0.019648682435921883</v>
      </c>
    </row>
    <row r="120" spans="1:7" ht="12.75">
      <c r="A120" s="73">
        <f>'Input Data'!A161</f>
        <v>40544</v>
      </c>
      <c r="B120" s="64">
        <f>'Input Data'!E161</f>
        <v>1200516939</v>
      </c>
      <c r="C120" s="42">
        <f t="shared" si="16"/>
        <v>0.04405145319436543</v>
      </c>
      <c r="D120" s="61">
        <f t="shared" si="14"/>
        <v>0.07325765175822951</v>
      </c>
      <c r="E120" s="64">
        <f>SUM('Input Data'!E150:'Input Data'!E161)</f>
        <v>13647785065</v>
      </c>
      <c r="F120" s="42">
        <f>(E120/E119)-1</f>
        <v>0.0060404677276093555</v>
      </c>
      <c r="G120" s="61">
        <f t="shared" si="15"/>
        <v>0.024418666045610937</v>
      </c>
    </row>
    <row r="121" spans="1:7" s="175" customFormat="1" ht="12.75">
      <c r="A121" s="176">
        <f>'Input Data'!A162</f>
        <v>40575</v>
      </c>
      <c r="B121" s="177">
        <f>'Input Data'!E162</f>
        <v>1153325838</v>
      </c>
      <c r="C121" s="178">
        <f t="shared" si="16"/>
        <v>-0.03930898387765269</v>
      </c>
      <c r="D121" s="179">
        <f t="shared" si="14"/>
        <v>0.14313031247020302</v>
      </c>
      <c r="E121" s="177">
        <f>SUM('Input Data'!E151:'Input Data'!E162)</f>
        <v>13792191950</v>
      </c>
      <c r="F121" s="178">
        <f t="shared" si="17"/>
        <v>0.010580975910174262</v>
      </c>
      <c r="G121" s="180">
        <f t="shared" si="15"/>
        <v>0.039333187130055736</v>
      </c>
    </row>
    <row r="122" spans="1:7" ht="12.75">
      <c r="A122" s="73">
        <f>'Input Data'!A163</f>
        <v>40603</v>
      </c>
      <c r="B122" s="64">
        <f>'Input Data'!E163</f>
        <v>1295324804</v>
      </c>
      <c r="C122" s="42">
        <f t="shared" si="16"/>
        <v>0.12312129089749924</v>
      </c>
      <c r="D122" s="61">
        <f t="shared" si="14"/>
        <v>0.08344595669291555</v>
      </c>
      <c r="E122" s="64">
        <f>SUM('Input Data'!E152:'Input Data'!E163)</f>
        <v>13891956610</v>
      </c>
      <c r="F122" s="42">
        <f t="shared" si="17"/>
        <v>0.007233415860341097</v>
      </c>
      <c r="G122" s="131">
        <f t="shared" si="15"/>
        <v>0.043840224735048006</v>
      </c>
    </row>
    <row r="123" spans="1:7" ht="12.75">
      <c r="A123" s="73">
        <f>'Input Data'!A164</f>
        <v>40634</v>
      </c>
      <c r="B123" s="64">
        <f>'Input Data'!E164</f>
        <v>1161295271</v>
      </c>
      <c r="C123" s="42">
        <f t="shared" si="16"/>
        <v>-0.10347175672550468</v>
      </c>
      <c r="D123" s="61">
        <f t="shared" si="14"/>
        <v>0.026942694564726866</v>
      </c>
      <c r="E123" s="64">
        <f>SUM('Input Data'!E153:'Input Data'!E164)</f>
        <v>13922424156</v>
      </c>
      <c r="F123" s="42">
        <f t="shared" si="17"/>
        <v>0.0021931788915945383</v>
      </c>
      <c r="G123" s="131">
        <f t="shared" si="15"/>
        <v>0.04480617739743087</v>
      </c>
    </row>
    <row r="124" spans="1:7" ht="12.75">
      <c r="A124" s="73">
        <f>'Input Data'!A165</f>
        <v>40664</v>
      </c>
      <c r="B124" s="64">
        <f>'Input Data'!E165</f>
        <v>1181066005</v>
      </c>
      <c r="C124" s="42">
        <f t="shared" si="16"/>
        <v>0.017024726177499394</v>
      </c>
      <c r="D124" s="61">
        <f t="shared" si="14"/>
        <v>0.06978321109155705</v>
      </c>
      <c r="E124" s="64">
        <f>SUM('Input Data'!E154:'Input Data'!E165)</f>
        <v>13999466474</v>
      </c>
      <c r="F124" s="42">
        <f t="shared" si="17"/>
        <v>0.0055336855950332</v>
      </c>
      <c r="G124" s="131">
        <f t="shared" si="15"/>
        <v>0.04735559460193639</v>
      </c>
    </row>
    <row r="125" spans="1:7" ht="12.75">
      <c r="A125" s="73">
        <f>'Input Data'!A166</f>
        <v>40695</v>
      </c>
      <c r="B125" s="64">
        <f>'Input Data'!E166</f>
        <v>1195786820</v>
      </c>
      <c r="C125" s="42">
        <f t="shared" si="16"/>
        <v>0.012464007039132419</v>
      </c>
      <c r="D125" s="61">
        <f t="shared" si="14"/>
        <v>0.06272514493156112</v>
      </c>
      <c r="E125" s="64">
        <f>SUM('Input Data'!E155:'Input Data'!E166)</f>
        <v>14070045308</v>
      </c>
      <c r="F125" s="42">
        <f t="shared" si="17"/>
        <v>0.005041537413663644</v>
      </c>
      <c r="G125" s="131">
        <f t="shared" si="15"/>
        <v>0.051045080051797864</v>
      </c>
    </row>
    <row r="126" spans="1:7" ht="12.75">
      <c r="A126" s="73">
        <f>'Input Data'!A167</f>
        <v>40725</v>
      </c>
      <c r="B126" s="64">
        <f>'Input Data'!E167</f>
        <v>1180020204</v>
      </c>
      <c r="C126" s="42">
        <f t="shared" si="16"/>
        <v>-0.013185139471599161</v>
      </c>
      <c r="D126" s="61">
        <f t="shared" si="14"/>
        <v>0.0332861849709114</v>
      </c>
      <c r="E126" s="64">
        <f>SUM('Input Data'!E156:'Input Data'!E167)</f>
        <v>14108058369</v>
      </c>
      <c r="F126" s="42">
        <f t="shared" si="17"/>
        <v>0.0027017013924175437</v>
      </c>
      <c r="G126" s="131">
        <f t="shared" si="15"/>
        <v>0.053881657328534116</v>
      </c>
    </row>
    <row r="127" spans="1:7" ht="12.75">
      <c r="A127" s="73">
        <f>'Input Data'!A168</f>
        <v>40756</v>
      </c>
      <c r="B127" s="64">
        <f>'Input Data'!E168</f>
        <v>1245705707</v>
      </c>
      <c r="C127" s="42">
        <f t="shared" si="16"/>
        <v>0.05566472741512474</v>
      </c>
      <c r="D127" s="61">
        <f t="shared" si="14"/>
        <v>0.08903808909483746</v>
      </c>
      <c r="E127" s="64">
        <f>SUM('Input Data'!E157:'Input Data'!E168)</f>
        <v>14209905363</v>
      </c>
      <c r="F127" s="42">
        <f t="shared" si="17"/>
        <v>0.007219065255910095</v>
      </c>
      <c r="G127" s="131">
        <f t="shared" si="15"/>
        <v>0.05680783087990049</v>
      </c>
    </row>
    <row r="128" spans="1:7" ht="12.75">
      <c r="A128" s="73">
        <f>'Input Data'!A169</f>
        <v>40787</v>
      </c>
      <c r="B128" s="64">
        <f>'Input Data'!E169</f>
        <v>1211177777</v>
      </c>
      <c r="C128" s="42">
        <f t="shared" si="16"/>
        <v>-0.027717565879306072</v>
      </c>
      <c r="D128" s="61">
        <f t="shared" si="14"/>
        <v>0.05687567909511371</v>
      </c>
      <c r="E128" s="64">
        <f>SUM('Input Data'!E158:'Input Data'!E169)</f>
        <v>14275084797</v>
      </c>
      <c r="F128" s="42">
        <f t="shared" si="17"/>
        <v>0.0045869013434611805</v>
      </c>
      <c r="G128" s="131">
        <f t="shared" si="15"/>
        <v>0.05886160041210409</v>
      </c>
    </row>
    <row r="129" spans="1:7" ht="12.75">
      <c r="A129" s="73">
        <f>'Input Data'!A170</f>
        <v>40817</v>
      </c>
      <c r="B129" s="64">
        <f>'Input Data'!E170</f>
        <v>1256062686</v>
      </c>
      <c r="C129" s="42">
        <f t="shared" si="16"/>
        <v>0.037058894121370534</v>
      </c>
      <c r="D129" s="61">
        <f t="shared" si="14"/>
        <v>0.07724064887566562</v>
      </c>
      <c r="E129" s="64">
        <f>SUM('Input Data'!E159:'Input Data'!E170)</f>
        <v>14365147400</v>
      </c>
      <c r="F129" s="42">
        <f t="shared" si="17"/>
        <v>0.006309076568072447</v>
      </c>
      <c r="G129" s="131">
        <f t="shared" si="15"/>
        <v>0.06601845861918476</v>
      </c>
    </row>
    <row r="130" spans="1:7" ht="12.75">
      <c r="A130" s="73">
        <f>'Input Data'!A171</f>
        <v>40848</v>
      </c>
      <c r="B130" s="64">
        <f>'Input Data'!E171</f>
        <v>1228961426</v>
      </c>
      <c r="C130" s="42">
        <f t="shared" si="16"/>
        <v>-0.021576359446124016</v>
      </c>
      <c r="D130" s="61">
        <f t="shared" si="14"/>
        <v>0.08278389004533371</v>
      </c>
      <c r="E130" s="64">
        <f>SUM('Input Data'!E160:'Input Data'!E171)</f>
        <v>14459107246</v>
      </c>
      <c r="F130" s="42">
        <f t="shared" si="17"/>
        <v>0.006540820179819384</v>
      </c>
      <c r="G130" s="131">
        <f t="shared" si="15"/>
        <v>0.06876344530790068</v>
      </c>
    </row>
    <row r="131" spans="1:7" ht="12.75">
      <c r="A131" s="73">
        <f>'Input Data'!A172</f>
        <v>40878</v>
      </c>
      <c r="B131" s="64">
        <f>'Input Data'!E172</f>
        <v>1232372359</v>
      </c>
      <c r="C131" s="42">
        <f t="shared" si="16"/>
        <v>0.002775459772648814</v>
      </c>
      <c r="D131" s="61">
        <f t="shared" si="14"/>
        <v>0.07175510023396514</v>
      </c>
      <c r="E131" s="64">
        <f>SUM('Input Data'!E161:'Input Data'!E172)</f>
        <v>14541615836</v>
      </c>
      <c r="F131" s="42">
        <f t="shared" si="17"/>
        <v>0.005706340550370115</v>
      </c>
      <c r="G131" s="131">
        <f t="shared" si="15"/>
        <v>0.07192880950932912</v>
      </c>
    </row>
    <row r="132" spans="1:7" ht="12.75">
      <c r="A132" s="73">
        <f>'Input Data'!A173</f>
        <v>40909</v>
      </c>
      <c r="B132" s="64">
        <f>'Input Data'!E173</f>
        <v>1294954607</v>
      </c>
      <c r="C132" s="42">
        <f aca="true" t="shared" si="18" ref="C132:C137">(B132/B131)-1</f>
        <v>0.050781930918007534</v>
      </c>
      <c r="D132" s="61">
        <f aca="true" t="shared" si="19" ref="D132:D137">B132/B120-1</f>
        <v>0.07866416951906086</v>
      </c>
      <c r="E132" s="64">
        <f>SUM('Input Data'!E162:'Input Data'!E173)</f>
        <v>14636053504</v>
      </c>
      <c r="F132" s="42">
        <f aca="true" t="shared" si="20" ref="F132:F137">E132/E131-1</f>
        <v>0.006494303594942075</v>
      </c>
      <c r="G132" s="131">
        <f aca="true" t="shared" si="21" ref="G132:G137">E132/E120-1</f>
        <v>0.07241236832886777</v>
      </c>
    </row>
    <row r="133" spans="1:7" s="175" customFormat="1" ht="12.75">
      <c r="A133" s="176">
        <f>'Input Data'!A174</f>
        <v>40940</v>
      </c>
      <c r="B133" s="177">
        <f>'Input Data'!E174</f>
        <v>1239239900</v>
      </c>
      <c r="C133" s="178">
        <f t="shared" si="18"/>
        <v>-0.04302444788321447</v>
      </c>
      <c r="D133" s="179">
        <f t="shared" si="19"/>
        <v>0.07449244538645283</v>
      </c>
      <c r="E133" s="177">
        <f>SUM('Input Data'!E163:'Input Data'!E174)</f>
        <v>14721967566</v>
      </c>
      <c r="F133" s="178">
        <f t="shared" si="20"/>
        <v>0.0058700292381768104</v>
      </c>
      <c r="G133" s="180">
        <f t="shared" si="21"/>
        <v>0.06741318706777433</v>
      </c>
    </row>
    <row r="134" spans="1:7" ht="12.75">
      <c r="A134" s="73">
        <f>'Input Data'!A175</f>
        <v>40969</v>
      </c>
      <c r="B134" s="64">
        <f>'Input Data'!E175</f>
        <v>1281465140</v>
      </c>
      <c r="C134" s="42">
        <f t="shared" si="18"/>
        <v>0.034073499408790786</v>
      </c>
      <c r="D134" s="61">
        <f t="shared" si="19"/>
        <v>-0.010699759594814284</v>
      </c>
      <c r="E134" s="64">
        <f>SUM('Input Data'!E164:'Input Data'!E175)</f>
        <v>14708107902</v>
      </c>
      <c r="F134" s="42">
        <f t="shared" si="20"/>
        <v>-0.0009414274238729314</v>
      </c>
      <c r="G134" s="131">
        <f t="shared" si="21"/>
        <v>0.05874991658212503</v>
      </c>
    </row>
    <row r="135" spans="1:7" ht="12.75">
      <c r="A135" s="73">
        <f>'Input Data'!A176</f>
        <v>41000</v>
      </c>
      <c r="B135" s="64">
        <f>'Input Data'!E176</f>
        <v>1178542747</v>
      </c>
      <c r="C135" s="42">
        <f t="shared" si="18"/>
        <v>-0.08031618636149551</v>
      </c>
      <c r="D135" s="61">
        <f t="shared" si="19"/>
        <v>0.014851929936086083</v>
      </c>
      <c r="E135" s="64">
        <f>SUM('Input Data'!E165:'Input Data'!E176)</f>
        <v>14725355378</v>
      </c>
      <c r="F135" s="42">
        <f t="shared" si="20"/>
        <v>0.001172650902136363</v>
      </c>
      <c r="G135" s="131">
        <f t="shared" si="21"/>
        <v>0.057671797167159866</v>
      </c>
    </row>
    <row r="136" spans="1:7" ht="12.75">
      <c r="A136" s="73">
        <f>'Input Data'!A177</f>
        <v>41030</v>
      </c>
      <c r="B136" s="64">
        <f>'Input Data'!E177</f>
        <v>1253636537</v>
      </c>
      <c r="C136" s="42">
        <f t="shared" si="18"/>
        <v>0.06371749365150525</v>
      </c>
      <c r="D136" s="61">
        <f t="shared" si="19"/>
        <v>0.06144494185149285</v>
      </c>
      <c r="E136" s="64">
        <f>SUM('Input Data'!E166:'Input Data'!E177)</f>
        <v>14797925910</v>
      </c>
      <c r="F136" s="42">
        <f t="shared" si="20"/>
        <v>0.004928270329449758</v>
      </c>
      <c r="G136" s="131">
        <f t="shared" si="21"/>
        <v>0.057034990403592056</v>
      </c>
    </row>
    <row r="137" spans="1:7" ht="12.75">
      <c r="A137" s="73">
        <f>'Input Data'!A178</f>
        <v>41061</v>
      </c>
      <c r="B137" s="64">
        <f>'Input Data'!E178</f>
        <v>1257883145</v>
      </c>
      <c r="C137" s="42">
        <f t="shared" si="18"/>
        <v>0.00338743158376853</v>
      </c>
      <c r="D137" s="61">
        <f t="shared" si="19"/>
        <v>0.05192926026731093</v>
      </c>
      <c r="E137" s="64">
        <f>SUM('Input Data'!E167:'Input Data'!E178)</f>
        <v>14860022235</v>
      </c>
      <c r="F137" s="42">
        <f t="shared" si="20"/>
        <v>0.004196285707717795</v>
      </c>
      <c r="G137" s="131">
        <f t="shared" si="21"/>
        <v>0.05614601159463439</v>
      </c>
    </row>
    <row r="138" spans="1:7" ht="12.75">
      <c r="A138" s="73">
        <f>'Input Data'!A179</f>
        <v>41091</v>
      </c>
      <c r="B138" s="64">
        <f>'Input Data'!E179</f>
        <v>1270956250</v>
      </c>
      <c r="C138" s="42">
        <f aca="true" t="shared" si="22" ref="C138:C143">(B138/B137)-1</f>
        <v>0.010392940752855129</v>
      </c>
      <c r="D138" s="61">
        <f aca="true" t="shared" si="23" ref="D138:D143">B138/B126-1</f>
        <v>0.07706312628525125</v>
      </c>
      <c r="E138" s="64">
        <f>SUM('Input Data'!E168:'Input Data'!E179)</f>
        <v>14950958281</v>
      </c>
      <c r="F138" s="42">
        <f aca="true" t="shared" si="24" ref="F138:F143">E138/E137-1</f>
        <v>0.006119509416736779</v>
      </c>
      <c r="G138" s="131">
        <f aca="true" t="shared" si="25" ref="G138:G143">E138/E126-1</f>
        <v>0.059745989841672786</v>
      </c>
    </row>
    <row r="139" spans="1:7" ht="12.75">
      <c r="A139" s="73">
        <f>'Input Data'!A180</f>
        <v>41122</v>
      </c>
      <c r="B139" s="64">
        <f>'Input Data'!E180</f>
        <v>1294037428</v>
      </c>
      <c r="C139" s="42">
        <f t="shared" si="22"/>
        <v>0.018160481920601157</v>
      </c>
      <c r="D139" s="61">
        <f t="shared" si="23"/>
        <v>0.03879866707554558</v>
      </c>
      <c r="E139" s="64">
        <f>SUM('Input Data'!E169:'Input Data'!E180)</f>
        <v>14999290002</v>
      </c>
      <c r="F139" s="42">
        <f t="shared" si="24"/>
        <v>0.0032326838247833667</v>
      </c>
      <c r="G139" s="131">
        <f t="shared" si="25"/>
        <v>0.05555171683658178</v>
      </c>
    </row>
    <row r="140" spans="1:7" ht="12.75">
      <c r="A140" s="73">
        <f>'Input Data'!A181</f>
        <v>41153</v>
      </c>
      <c r="B140" s="64">
        <f>'Input Data'!E181</f>
        <v>1193633369</v>
      </c>
      <c r="C140" s="42">
        <f t="shared" si="22"/>
        <v>-0.07758976427380426</v>
      </c>
      <c r="D140" s="61">
        <f t="shared" si="23"/>
        <v>-0.014485411087591271</v>
      </c>
      <c r="E140" s="64">
        <f>SUM('Input Data'!E170:'Input Data'!E181)</f>
        <v>14981745594</v>
      </c>
      <c r="F140" s="42">
        <f t="shared" si="24"/>
        <v>-0.0011696825648187525</v>
      </c>
      <c r="G140" s="131">
        <f t="shared" si="25"/>
        <v>0.04950308926700808</v>
      </c>
    </row>
    <row r="141" spans="1:7" ht="12.75">
      <c r="A141" s="73">
        <f>'Input Data'!A182</f>
        <v>41183</v>
      </c>
      <c r="B141" s="64">
        <f>'Input Data'!E182</f>
        <v>1293548770</v>
      </c>
      <c r="C141" s="42">
        <f t="shared" si="22"/>
        <v>0.08370694351793051</v>
      </c>
      <c r="D141" s="61">
        <f t="shared" si="23"/>
        <v>0.029844118783097118</v>
      </c>
      <c r="E141" s="64">
        <f>SUM('Input Data'!E171:'Input Data'!E182)</f>
        <v>15019231678</v>
      </c>
      <c r="F141" s="42">
        <f t="shared" si="24"/>
        <v>0.0025021172442691864</v>
      </c>
      <c r="G141" s="131">
        <f t="shared" si="25"/>
        <v>0.04553272304048894</v>
      </c>
    </row>
    <row r="142" spans="1:7" ht="12.75">
      <c r="A142" s="73">
        <f>'Input Data'!A183</f>
        <v>41214</v>
      </c>
      <c r="B142" s="64">
        <f>'Input Data'!E183</f>
        <v>1224536941</v>
      </c>
      <c r="C142" s="42">
        <f t="shared" si="22"/>
        <v>-0.0533507747063916</v>
      </c>
      <c r="D142" s="61">
        <f t="shared" si="23"/>
        <v>-0.0036001821590126992</v>
      </c>
      <c r="E142" s="64">
        <f>SUM('Input Data'!E172:'Input Data'!E183)</f>
        <v>15014807193</v>
      </c>
      <c r="F142" s="42">
        <f t="shared" si="24"/>
        <v>-0.00029458797193204767</v>
      </c>
      <c r="G142" s="131">
        <f t="shared" si="25"/>
        <v>0.03843252128541552</v>
      </c>
    </row>
    <row r="143" spans="1:7" ht="12.75">
      <c r="A143" s="73">
        <f>'Input Data'!A184</f>
        <v>41244</v>
      </c>
      <c r="B143" s="64">
        <f>'Input Data'!E184</f>
        <v>1220294959</v>
      </c>
      <c r="C143" s="42">
        <f t="shared" si="22"/>
        <v>-0.003464151923857739</v>
      </c>
      <c r="D143" s="61">
        <f t="shared" si="23"/>
        <v>-0.009800122431989688</v>
      </c>
      <c r="E143" s="64">
        <f>SUM('Input Data'!E173:'Input Data'!E184)</f>
        <v>15002729793</v>
      </c>
      <c r="F143" s="42">
        <f t="shared" si="24"/>
        <v>-0.0008043659731861164</v>
      </c>
      <c r="G143" s="131">
        <f t="shared" si="25"/>
        <v>0.031709953157918136</v>
      </c>
    </row>
    <row r="144" spans="1:7" ht="12.75">
      <c r="A144" s="73">
        <f>'Input Data'!A185</f>
        <v>41275</v>
      </c>
      <c r="B144" s="64">
        <f>'Input Data'!E185</f>
        <v>1360299444</v>
      </c>
      <c r="C144" s="42">
        <f aca="true" t="shared" si="26" ref="C144:C149">(B144/B143)-1</f>
        <v>0.11473003634689283</v>
      </c>
      <c r="D144" s="61">
        <f aca="true" t="shared" si="27" ref="D144:D149">B144/B132-1</f>
        <v>0.0504611023790118</v>
      </c>
      <c r="E144" s="64">
        <f>SUM('Input Data'!E174:'Input Data'!E185)</f>
        <v>15068074630</v>
      </c>
      <c r="F144" s="42">
        <f aca="true" t="shared" si="28" ref="F144:F149">E144/E143-1</f>
        <v>0.004355529820345705</v>
      </c>
      <c r="G144" s="131">
        <f aca="true" t="shared" si="29" ref="G144:G149">E144/E132-1</f>
        <v>0.029517596794923495</v>
      </c>
    </row>
    <row r="145" spans="1:7" s="175" customFormat="1" ht="12.75">
      <c r="A145" s="176">
        <f>'Input Data'!A186</f>
        <v>41306</v>
      </c>
      <c r="B145" s="177">
        <f>'Input Data'!E186</f>
        <v>1210036309</v>
      </c>
      <c r="C145" s="178">
        <f t="shared" si="26"/>
        <v>-0.11046327752523877</v>
      </c>
      <c r="D145" s="179">
        <f t="shared" si="27"/>
        <v>-0.023565728475979486</v>
      </c>
      <c r="E145" s="177">
        <f>SUM('Input Data'!E175:'Input Data'!E186)</f>
        <v>15038871039</v>
      </c>
      <c r="F145" s="178">
        <f t="shared" si="28"/>
        <v>-0.0019381103237872122</v>
      </c>
      <c r="G145" s="180">
        <f t="shared" si="29"/>
        <v>0.021525891262787367</v>
      </c>
    </row>
    <row r="146" spans="1:7" ht="12.75">
      <c r="A146" s="73">
        <f>'Input Data'!A187</f>
        <v>41334</v>
      </c>
      <c r="B146" s="64">
        <f>'Input Data'!E187</f>
        <v>1269473031</v>
      </c>
      <c r="C146" s="42">
        <f t="shared" si="26"/>
        <v>0.04911978389236915</v>
      </c>
      <c r="D146" s="61">
        <f t="shared" si="27"/>
        <v>-0.009358123467954838</v>
      </c>
      <c r="E146" s="64">
        <f>SUM('Input Data'!E176:'Input Data'!E187)</f>
        <v>15026878930</v>
      </c>
      <c r="F146" s="42">
        <f t="shared" si="28"/>
        <v>-0.0007974075293883942</v>
      </c>
      <c r="G146" s="131">
        <f t="shared" si="29"/>
        <v>0.021673149947224246</v>
      </c>
    </row>
    <row r="147" spans="1:7" ht="12.75">
      <c r="A147" s="73">
        <f>'Input Data'!A188</f>
        <v>41365</v>
      </c>
      <c r="B147" s="64">
        <f>'Input Data'!E188</f>
        <v>1299756478</v>
      </c>
      <c r="C147" s="42">
        <f t="shared" si="26"/>
        <v>0.023855132216668462</v>
      </c>
      <c r="D147" s="61">
        <f t="shared" si="27"/>
        <v>0.10285051713953663</v>
      </c>
      <c r="E147" s="64">
        <f>SUM('Input Data'!E177:'Input Data'!E188)</f>
        <v>15148092661</v>
      </c>
      <c r="F147" s="42">
        <f t="shared" si="28"/>
        <v>0.008066460877514947</v>
      </c>
      <c r="G147" s="131">
        <f t="shared" si="29"/>
        <v>0.028708120934831882</v>
      </c>
    </row>
    <row r="148" spans="1:7" ht="12.75">
      <c r="A148" s="73">
        <f>'Input Data'!A189</f>
        <v>41395</v>
      </c>
      <c r="B148" s="64">
        <f>'Input Data'!E189</f>
        <v>1315288590</v>
      </c>
      <c r="C148" s="42">
        <f t="shared" si="26"/>
        <v>0.011950016993875767</v>
      </c>
      <c r="D148" s="61">
        <f t="shared" si="27"/>
        <v>0.04917857064658926</v>
      </c>
      <c r="E148" s="64">
        <f>SUM('Input Data'!E178:'Input Data'!E189)</f>
        <v>15209744714</v>
      </c>
      <c r="F148" s="42">
        <f t="shared" si="28"/>
        <v>0.004069954837200518</v>
      </c>
      <c r="G148" s="131">
        <f t="shared" si="29"/>
        <v>0.027829494924130227</v>
      </c>
    </row>
    <row r="149" spans="1:7" ht="12.75">
      <c r="A149" s="73">
        <f>'Input Data'!A190</f>
        <v>41426</v>
      </c>
      <c r="B149" s="64">
        <f>'Input Data'!E190</f>
        <v>1263147687</v>
      </c>
      <c r="C149" s="42">
        <f t="shared" si="26"/>
        <v>-0.03964217693091976</v>
      </c>
      <c r="D149" s="61">
        <f t="shared" si="27"/>
        <v>0.004185239321256695</v>
      </c>
      <c r="E149" s="64">
        <f>SUM('Input Data'!E179:'Input Data'!E190)</f>
        <v>15215009256</v>
      </c>
      <c r="F149" s="42">
        <f t="shared" si="28"/>
        <v>0.0003461295438544898</v>
      </c>
      <c r="G149" s="131">
        <f t="shared" si="29"/>
        <v>0.02388872744509718</v>
      </c>
    </row>
    <row r="150" spans="1:7" ht="12.75">
      <c r="A150" s="73">
        <f>'Input Data'!A191</f>
        <v>41456</v>
      </c>
      <c r="B150" s="64">
        <f>'Input Data'!E191</f>
        <v>1303144932</v>
      </c>
      <c r="C150" s="42">
        <f aca="true" t="shared" si="30" ref="C150:C155">(B150/B149)-1</f>
        <v>0.03166474151173415</v>
      </c>
      <c r="D150" s="61">
        <f aca="true" t="shared" si="31" ref="D150:D155">B150/B138-1</f>
        <v>0.0253263493530953</v>
      </c>
      <c r="E150" s="64">
        <f>SUM('Input Data'!E180:'Input Data'!E191)</f>
        <v>15247197938</v>
      </c>
      <c r="F150" s="42">
        <f aca="true" t="shared" si="32" ref="F150:F155">E150/E149-1</f>
        <v>0.0021155874083551574</v>
      </c>
      <c r="G150" s="131">
        <f aca="true" t="shared" si="33" ref="G150:G155">E150/E138-1</f>
        <v>0.019814091607523787</v>
      </c>
    </row>
    <row r="151" spans="1:7" ht="12.75">
      <c r="A151" s="73">
        <f>'Input Data'!A192</f>
        <v>41487</v>
      </c>
      <c r="B151" s="64">
        <f>'Input Data'!E192</f>
        <v>1281479433</v>
      </c>
      <c r="C151" s="42">
        <f t="shared" si="30"/>
        <v>-0.01662554829319629</v>
      </c>
      <c r="D151" s="61">
        <f t="shared" si="31"/>
        <v>-0.009704506784945943</v>
      </c>
      <c r="E151" s="64">
        <f>SUM('Input Data'!E181:'Input Data'!E192)</f>
        <v>15234639943</v>
      </c>
      <c r="F151" s="42">
        <f t="shared" si="32"/>
        <v>-0.0008236264165432106</v>
      </c>
      <c r="G151" s="131">
        <f t="shared" si="33"/>
        <v>0.01569073875954241</v>
      </c>
    </row>
    <row r="152" spans="1:7" ht="12.75">
      <c r="A152" s="73">
        <f>'Input Data'!A193</f>
        <v>41518</v>
      </c>
      <c r="B152" s="64">
        <f>'Input Data'!E193</f>
        <v>1257146171</v>
      </c>
      <c r="C152" s="42">
        <f t="shared" si="30"/>
        <v>-0.018988413995092213</v>
      </c>
      <c r="D152" s="61">
        <f t="shared" si="31"/>
        <v>0.05320964012024021</v>
      </c>
      <c r="E152" s="64">
        <f>SUM('Input Data'!E182:'Input Data'!E193)</f>
        <v>15298152745</v>
      </c>
      <c r="F152" s="42">
        <f t="shared" si="32"/>
        <v>0.0041689729614635684</v>
      </c>
      <c r="G152" s="131">
        <f t="shared" si="33"/>
        <v>0.021119511676043645</v>
      </c>
    </row>
    <row r="153" spans="1:7" ht="12.75">
      <c r="A153" s="73">
        <f>'Input Data'!A194</f>
        <v>41548</v>
      </c>
      <c r="B153" s="64">
        <f>'Input Data'!E194</f>
        <v>1374597139</v>
      </c>
      <c r="C153" s="42">
        <f t="shared" si="30"/>
        <v>0.09342666008883693</v>
      </c>
      <c r="D153" s="61">
        <f t="shared" si="31"/>
        <v>0.06265582781235213</v>
      </c>
      <c r="E153" s="64">
        <f>SUM('Input Data'!E183:'Input Data'!E194)</f>
        <v>15379201114</v>
      </c>
      <c r="F153" s="42">
        <f t="shared" si="32"/>
        <v>0.005297918667107604</v>
      </c>
      <c r="G153" s="131">
        <f t="shared" si="33"/>
        <v>0.023967233725229686</v>
      </c>
    </row>
    <row r="154" spans="1:7" ht="12.75">
      <c r="A154" s="73">
        <f>'Input Data'!A195</f>
        <v>41579</v>
      </c>
      <c r="B154" s="64">
        <f>'Input Data'!E195</f>
        <v>1314062921</v>
      </c>
      <c r="C154" s="42">
        <f t="shared" si="30"/>
        <v>-0.0440377884418105</v>
      </c>
      <c r="D154" s="61">
        <f t="shared" si="31"/>
        <v>0.07311006879620141</v>
      </c>
      <c r="E154" s="64">
        <f>SUM('Input Data'!E184:'Input Data'!E195)</f>
        <v>15468727094</v>
      </c>
      <c r="F154" s="42">
        <f t="shared" si="32"/>
        <v>0.005821237354032727</v>
      </c>
      <c r="G154" s="131">
        <f t="shared" si="33"/>
        <v>0.030231483838941253</v>
      </c>
    </row>
    <row r="155" spans="1:7" ht="12.75">
      <c r="A155" s="73">
        <f>'Input Data'!A196</f>
        <v>41609</v>
      </c>
      <c r="B155" s="64">
        <f>'Input Data'!E196</f>
        <v>1275608687</v>
      </c>
      <c r="C155" s="42">
        <f t="shared" si="30"/>
        <v>-0.029263616974091633</v>
      </c>
      <c r="D155" s="61">
        <f t="shared" si="31"/>
        <v>0.04532816233652892</v>
      </c>
      <c r="E155" s="64">
        <f>SUM('Input Data'!E185:'Input Data'!E196)</f>
        <v>15524040822</v>
      </c>
      <c r="F155" s="42">
        <f t="shared" si="32"/>
        <v>0.0035758422566944947</v>
      </c>
      <c r="G155" s="131">
        <f t="shared" si="33"/>
        <v>0.03474774498993072</v>
      </c>
    </row>
    <row r="156" spans="1:7" ht="12.75">
      <c r="A156" s="73">
        <f>'Input Data'!A197</f>
        <v>41640</v>
      </c>
      <c r="B156" s="64">
        <f>'Input Data'!E197</f>
        <v>1371791389</v>
      </c>
      <c r="C156" s="42">
        <f>(B156/B155)-1</f>
        <v>0.07540141657878197</v>
      </c>
      <c r="D156" s="61">
        <f>B156/B144-1</f>
        <v>0.008448099461253689</v>
      </c>
      <c r="E156" s="64">
        <f>SUM('Input Data'!E186:'Input Data'!E197)</f>
        <v>15535532767</v>
      </c>
      <c r="F156" s="42">
        <f>E156/E155-1</f>
        <v>0.0007402676359697935</v>
      </c>
      <c r="G156" s="131">
        <f>E156/E144-1</f>
        <v>0.031023083471414914</v>
      </c>
    </row>
    <row r="157" spans="1:7" s="175" customFormat="1" ht="12.75">
      <c r="A157" s="176">
        <f>'Input Data'!A198</f>
        <v>41671</v>
      </c>
      <c r="B157" s="177">
        <f>'Input Data'!E198</f>
        <v>1238814130</v>
      </c>
      <c r="C157" s="178">
        <f>(B157/B156)-1</f>
        <v>-0.09693693958593586</v>
      </c>
      <c r="D157" s="179">
        <f>B157/B145-1</f>
        <v>0.023782609485315964</v>
      </c>
      <c r="E157" s="177">
        <f>SUM('Input Data'!E187:'Input Data'!E198)</f>
        <v>15564310588</v>
      </c>
      <c r="F157" s="178">
        <f>E157/E156-1</f>
        <v>0.0018523871328783859</v>
      </c>
      <c r="G157" s="180">
        <f>E157/E145-1</f>
        <v>0.034938762865735606</v>
      </c>
    </row>
    <row r="159" spans="1:2" ht="12.75">
      <c r="A159" s="35" t="str">
        <f>'Table 1 - 12 month average'!$A$161</f>
        <v>Source: HSCRC monthly data from MS, NS, RS schedules.</v>
      </c>
      <c r="B159" s="120"/>
    </row>
    <row r="160" ht="12.75">
      <c r="A160" s="34" t="str">
        <f>'Table 2 - Month to month'!A160</f>
        <v>            Figures are based on the data available as of February 2014.</v>
      </c>
    </row>
  </sheetData>
  <sheetProtection/>
  <printOptions horizontalCentered="1"/>
  <pageMargins left="0.49" right="0.36" top="0.5" bottom="0.42" header="0.17" footer="0.31"/>
  <pageSetup firstPageNumber="9" useFirstPageNumber="1" fitToHeight="2" horizontalDpi="600" verticalDpi="600" orientation="landscape" scale="82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zoomScalePageLayoutView="0" workbookViewId="0" topLeftCell="A1">
      <selection activeCell="Q29" sqref="Q29"/>
    </sheetView>
  </sheetViews>
  <sheetFormatPr defaultColWidth="9.00390625" defaultRowHeight="15.75"/>
  <cols>
    <col min="1" max="1" width="10.125" style="30" customWidth="1"/>
    <col min="2" max="2" width="52.00390625" style="30" customWidth="1"/>
    <col min="3" max="3" width="14.125" style="30" bestFit="1" customWidth="1"/>
    <col min="4" max="4" width="8.125" style="30" bestFit="1" customWidth="1"/>
    <col min="5" max="5" width="9.375" style="30" customWidth="1"/>
    <col min="6" max="6" width="14.625" style="30" customWidth="1"/>
    <col min="7" max="7" width="8.50390625" style="161" customWidth="1"/>
    <col min="8" max="8" width="15.625" style="30" customWidth="1"/>
    <col min="9" max="9" width="7.50390625" style="30" customWidth="1"/>
    <col min="10" max="10" width="9.375" style="30" customWidth="1"/>
    <col min="11" max="11" width="14.625" style="30" customWidth="1"/>
    <col min="12" max="12" width="8.00390625" style="161" customWidth="1"/>
    <col min="13" max="13" width="8.50390625" style="30" customWidth="1"/>
    <col min="14" max="15" width="8.625" style="30" customWidth="1"/>
    <col min="16" max="16" width="9.375" style="30" customWidth="1"/>
    <col min="17" max="16384" width="9.00390625" style="30" customWidth="1"/>
  </cols>
  <sheetData>
    <row r="1" spans="1:16" s="59" customFormat="1" ht="18" customHeight="1">
      <c r="A1" s="44" t="s">
        <v>43</v>
      </c>
      <c r="B1" s="44"/>
      <c r="C1" s="44"/>
      <c r="D1" s="44"/>
      <c r="E1" s="44"/>
      <c r="F1" s="44"/>
      <c r="G1" s="156"/>
      <c r="H1" s="44"/>
      <c r="I1" s="44"/>
      <c r="J1" s="44"/>
      <c r="K1" s="44"/>
      <c r="L1" s="156"/>
      <c r="M1" s="44"/>
      <c r="N1" s="44"/>
      <c r="O1" s="44"/>
      <c r="P1" s="44"/>
    </row>
    <row r="2" spans="1:16" s="59" customFormat="1" ht="18" customHeight="1">
      <c r="A2" s="192" t="s">
        <v>73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s="59" customFormat="1" ht="18" customHeight="1">
      <c r="A3" s="40"/>
      <c r="B3" s="40"/>
      <c r="C3" s="40"/>
      <c r="D3" s="40"/>
      <c r="E3" s="40"/>
      <c r="F3" s="40"/>
      <c r="G3" s="157"/>
      <c r="H3" s="40"/>
      <c r="I3" s="40"/>
      <c r="J3" s="40"/>
      <c r="K3" s="40"/>
      <c r="L3" s="157"/>
      <c r="M3" s="40"/>
      <c r="N3" s="40"/>
      <c r="O3" s="40"/>
      <c r="P3" s="40"/>
    </row>
    <row r="4" spans="1:18" ht="15">
      <c r="A4" s="121"/>
      <c r="B4" s="122"/>
      <c r="C4" s="196" t="s">
        <v>74</v>
      </c>
      <c r="D4" s="197"/>
      <c r="E4" s="197"/>
      <c r="F4" s="197"/>
      <c r="G4" s="198"/>
      <c r="H4" s="196" t="s">
        <v>75</v>
      </c>
      <c r="I4" s="197"/>
      <c r="J4" s="197"/>
      <c r="K4" s="197"/>
      <c r="L4" s="198"/>
      <c r="M4" s="193" t="s">
        <v>69</v>
      </c>
      <c r="N4" s="194"/>
      <c r="O4" s="194"/>
      <c r="P4" s="195"/>
      <c r="R4" s="30" t="s">
        <v>0</v>
      </c>
    </row>
    <row r="5" spans="1:16" s="83" customFormat="1" ht="57.75" customHeight="1">
      <c r="A5" s="84" t="s">
        <v>9</v>
      </c>
      <c r="B5" s="85" t="s">
        <v>10</v>
      </c>
      <c r="C5" s="84" t="s">
        <v>19</v>
      </c>
      <c r="D5" s="86" t="s">
        <v>11</v>
      </c>
      <c r="E5" s="86" t="s">
        <v>34</v>
      </c>
      <c r="F5" s="84" t="s">
        <v>13</v>
      </c>
      <c r="G5" s="158" t="s">
        <v>41</v>
      </c>
      <c r="H5" s="84" t="s">
        <v>12</v>
      </c>
      <c r="I5" s="84" t="s">
        <v>11</v>
      </c>
      <c r="J5" s="86" t="s">
        <v>34</v>
      </c>
      <c r="K5" s="84" t="s">
        <v>5</v>
      </c>
      <c r="L5" s="158" t="s">
        <v>41</v>
      </c>
      <c r="M5" s="84" t="s">
        <v>12</v>
      </c>
      <c r="N5" s="84" t="s">
        <v>11</v>
      </c>
      <c r="O5" s="86" t="s">
        <v>34</v>
      </c>
      <c r="P5" s="84" t="s">
        <v>5</v>
      </c>
    </row>
    <row r="6" spans="1:16" ht="12.75">
      <c r="A6" s="115">
        <f>'[1]Table4'!$A$2</f>
        <v>210023</v>
      </c>
      <c r="B6" s="116" t="str">
        <f>'[1]Table4'!B2</f>
        <v>ANNE ARUNDEL</v>
      </c>
      <c r="C6" s="117">
        <f>'[1]Table4'!C2</f>
        <v>301684550</v>
      </c>
      <c r="D6" s="118">
        <f>'[1]Table4'!D2</f>
        <v>27293</v>
      </c>
      <c r="E6" s="117">
        <f>'[1]Table4'!E2</f>
        <v>11054</v>
      </c>
      <c r="F6" s="117">
        <f>'[1]Table4'!F2</f>
        <v>241749093</v>
      </c>
      <c r="G6" s="159">
        <f>'[1]Table4'!G2</f>
        <v>3.92</v>
      </c>
      <c r="H6" s="117">
        <f>'[1]Table4'!H2</f>
        <v>315788209</v>
      </c>
      <c r="I6" s="118">
        <f>'[1]Table4'!I2</f>
        <v>28300</v>
      </c>
      <c r="J6" s="117">
        <f>'[1]Table4'!J2</f>
        <v>11159</v>
      </c>
      <c r="K6" s="117">
        <f>'[1]Table4'!K2</f>
        <v>225976829</v>
      </c>
      <c r="L6" s="159">
        <f>'[1]Table4'!L2</f>
        <v>3.81</v>
      </c>
      <c r="M6" s="119">
        <f>C6/H6-1</f>
        <v>-0.044661765696261346</v>
      </c>
      <c r="N6" s="119">
        <f>D6/I6-1</f>
        <v>-0.035583038869257955</v>
      </c>
      <c r="O6" s="119">
        <f>E6/J6-1</f>
        <v>-0.00940944529079668</v>
      </c>
      <c r="P6" s="119">
        <f>F6/K6-1</f>
        <v>0.06979593469735779</v>
      </c>
    </row>
    <row r="7" spans="1:16" ht="12.75">
      <c r="A7" s="115">
        <f>'[1]Table4'!A3</f>
        <v>210061</v>
      </c>
      <c r="B7" s="116" t="str">
        <f>'[1]Table4'!B3</f>
        <v>ATLANTIC GENERAL</v>
      </c>
      <c r="C7" s="117">
        <f>'[1]Table4'!C3</f>
        <v>40307183</v>
      </c>
      <c r="D7" s="118">
        <f>'[1]Table4'!D3</f>
        <v>3355</v>
      </c>
      <c r="E7" s="117">
        <f>'[1]Table4'!E3</f>
        <v>12014</v>
      </c>
      <c r="F7" s="117">
        <f>'[1]Table4'!F3</f>
        <v>62388679</v>
      </c>
      <c r="G7" s="159">
        <f>'[1]Table4'!G3</f>
        <v>3.69</v>
      </c>
      <c r="H7" s="117">
        <f>'[1]Table4'!H3</f>
        <v>37343634</v>
      </c>
      <c r="I7" s="118">
        <f>'[1]Table4'!I3</f>
        <v>3014</v>
      </c>
      <c r="J7" s="117">
        <f>'[1]Table4'!J3</f>
        <v>12390</v>
      </c>
      <c r="K7" s="117">
        <f>'[1]Table4'!K3</f>
        <v>61914057</v>
      </c>
      <c r="L7" s="159">
        <f>'[1]Table4'!L3</f>
        <v>3.95</v>
      </c>
      <c r="M7" s="119">
        <f aca="true" t="shared" si="0" ref="M7:P21">C7/H7-1</f>
        <v>0.07935888082022236</v>
      </c>
      <c r="N7" s="119">
        <f t="shared" si="0"/>
        <v>0.11313868613138678</v>
      </c>
      <c r="O7" s="119">
        <f t="shared" si="0"/>
        <v>-0.030347054075867685</v>
      </c>
      <c r="P7" s="119">
        <f t="shared" si="0"/>
        <v>0.007665819734604007</v>
      </c>
    </row>
    <row r="8" spans="1:16" ht="12.75">
      <c r="A8" s="115">
        <f>'[1]Table4'!A4</f>
        <v>210043</v>
      </c>
      <c r="B8" s="116" t="str">
        <f>'[1]Table4'!B4</f>
        <v>BALTIMORE WASHINGTON MEDICAL CENTER</v>
      </c>
      <c r="C8" s="117">
        <f>'[1]Table4'!C4</f>
        <v>223186629</v>
      </c>
      <c r="D8" s="118">
        <f>'[1]Table4'!D4</f>
        <v>18167</v>
      </c>
      <c r="E8" s="117">
        <f>'[1]Table4'!E4</f>
        <v>12285</v>
      </c>
      <c r="F8" s="117">
        <f>'[1]Table4'!F4</f>
        <v>164934868</v>
      </c>
      <c r="G8" s="159">
        <f>'[1]Table4'!G4</f>
        <v>4.46</v>
      </c>
      <c r="H8" s="117">
        <f>'[1]Table4'!H4</f>
        <v>218599358</v>
      </c>
      <c r="I8" s="118">
        <f>'[1]Table4'!I4</f>
        <v>18729</v>
      </c>
      <c r="J8" s="117">
        <f>'[1]Table4'!J4</f>
        <v>11672</v>
      </c>
      <c r="K8" s="117">
        <f>'[1]Table4'!K4</f>
        <v>155235998</v>
      </c>
      <c r="L8" s="159">
        <f>'[1]Table4'!L4</f>
        <v>4.4</v>
      </c>
      <c r="M8" s="119">
        <f t="shared" si="0"/>
        <v>0.020984832901476347</v>
      </c>
      <c r="N8" s="119">
        <f t="shared" si="0"/>
        <v>-0.030006941107373564</v>
      </c>
      <c r="O8" s="119">
        <f t="shared" si="0"/>
        <v>0.052518848526387885</v>
      </c>
      <c r="P8" s="119">
        <f t="shared" si="0"/>
        <v>0.06247822750493737</v>
      </c>
    </row>
    <row r="9" spans="1:16" ht="12.75">
      <c r="A9" s="115">
        <f>'[1]Table4'!A5</f>
        <v>210013</v>
      </c>
      <c r="B9" s="116" t="str">
        <f>'[1]Table4'!B5</f>
        <v>BON SECOURS</v>
      </c>
      <c r="C9" s="117">
        <f>'[1]Table4'!C5</f>
        <v>76190060</v>
      </c>
      <c r="D9" s="118">
        <f>'[1]Table4'!D5</f>
        <v>5421</v>
      </c>
      <c r="E9" s="117">
        <f>'[1]Table4'!E5</f>
        <v>14055</v>
      </c>
      <c r="F9" s="117">
        <f>'[1]Table4'!F5</f>
        <v>49890921</v>
      </c>
      <c r="G9" s="159">
        <f>'[1]Table4'!G5</f>
        <v>4.62</v>
      </c>
      <c r="H9" s="117">
        <f>'[1]Table4'!H5</f>
        <v>74858805</v>
      </c>
      <c r="I9" s="118">
        <f>'[1]Table4'!I5</f>
        <v>6103</v>
      </c>
      <c r="J9" s="117">
        <f>'[1]Table4'!J5</f>
        <v>12266</v>
      </c>
      <c r="K9" s="117">
        <f>'[1]Table4'!K5</f>
        <v>48759476</v>
      </c>
      <c r="L9" s="159">
        <f>'[1]Table4'!L5</f>
        <v>4.59</v>
      </c>
      <c r="M9" s="119">
        <f t="shared" si="0"/>
        <v>0.0177835459703104</v>
      </c>
      <c r="N9" s="119">
        <f t="shared" si="0"/>
        <v>-0.11174832049811567</v>
      </c>
      <c r="O9" s="119">
        <f t="shared" si="0"/>
        <v>0.1458503179520627</v>
      </c>
      <c r="P9" s="119">
        <f t="shared" si="0"/>
        <v>0.023204617703438846</v>
      </c>
    </row>
    <row r="10" spans="1:16" ht="12.75">
      <c r="A10" s="115">
        <f>'[1]Table4'!A6</f>
        <v>210039</v>
      </c>
      <c r="B10" s="116" t="str">
        <f>'[1]Table4'!B6</f>
        <v>CALVERT</v>
      </c>
      <c r="C10" s="117">
        <f>'[1]Table4'!C6</f>
        <v>65044201</v>
      </c>
      <c r="D10" s="118">
        <f>'[1]Table4'!D6</f>
        <v>6159</v>
      </c>
      <c r="E10" s="117">
        <f>'[1]Table4'!E6</f>
        <v>10561</v>
      </c>
      <c r="F10" s="117">
        <f>'[1]Table4'!F6</f>
        <v>74393291</v>
      </c>
      <c r="G10" s="159">
        <f>'[1]Table4'!G6</f>
        <v>3.64</v>
      </c>
      <c r="H10" s="117">
        <f>'[1]Table4'!H6</f>
        <v>68372893</v>
      </c>
      <c r="I10" s="118">
        <f>'[1]Table4'!I6</f>
        <v>7017</v>
      </c>
      <c r="J10" s="117">
        <f>'[1]Table4'!J6</f>
        <v>9744</v>
      </c>
      <c r="K10" s="117">
        <f>'[1]Table4'!K6</f>
        <v>70225283</v>
      </c>
      <c r="L10" s="159">
        <f>'[1]Table4'!L6</f>
        <v>3.42</v>
      </c>
      <c r="M10" s="119">
        <f t="shared" si="0"/>
        <v>-0.048684381396586485</v>
      </c>
      <c r="N10" s="119">
        <f t="shared" si="0"/>
        <v>-0.12227447627191113</v>
      </c>
      <c r="O10" s="119">
        <f t="shared" si="0"/>
        <v>0.08384646962233178</v>
      </c>
      <c r="P10" s="119">
        <f t="shared" si="0"/>
        <v>0.059351957328530824</v>
      </c>
    </row>
    <row r="11" spans="1:16" ht="12.75">
      <c r="A11" s="115">
        <f>'[1]Table4'!A7</f>
        <v>210033</v>
      </c>
      <c r="B11" s="116" t="str">
        <f>'[1]Table4'!B7</f>
        <v>CARROLL COUNTY</v>
      </c>
      <c r="C11" s="117">
        <f>'[1]Table4'!C7</f>
        <v>141107557</v>
      </c>
      <c r="D11" s="118">
        <f>'[1]Table4'!D7</f>
        <v>11380</v>
      </c>
      <c r="E11" s="117">
        <f>'[1]Table4'!E7</f>
        <v>12400</v>
      </c>
      <c r="F11" s="117">
        <f>'[1]Table4'!F7</f>
        <v>107832600</v>
      </c>
      <c r="G11" s="159">
        <f>'[1]Table4'!G7</f>
        <v>3.35</v>
      </c>
      <c r="H11" s="117">
        <f>'[1]Table4'!H7</f>
        <v>135558804</v>
      </c>
      <c r="I11" s="118">
        <f>'[1]Table4'!I7</f>
        <v>11863</v>
      </c>
      <c r="J11" s="117">
        <f>'[1]Table4'!J7</f>
        <v>11427</v>
      </c>
      <c r="K11" s="117">
        <f>'[1]Table4'!K7</f>
        <v>109204722</v>
      </c>
      <c r="L11" s="159">
        <f>'[1]Table4'!L7</f>
        <v>3.31</v>
      </c>
      <c r="M11" s="119">
        <f t="shared" si="0"/>
        <v>0.04093244286811504</v>
      </c>
      <c r="N11" s="119">
        <f t="shared" si="0"/>
        <v>-0.04071482761527434</v>
      </c>
      <c r="O11" s="119">
        <f t="shared" si="0"/>
        <v>0.08514920801610226</v>
      </c>
      <c r="P11" s="119">
        <f t="shared" si="0"/>
        <v>-0.01256467646151782</v>
      </c>
    </row>
    <row r="12" spans="1:16" ht="12.75">
      <c r="A12" s="115">
        <f>'[1]Table4'!A8</f>
        <v>210035</v>
      </c>
      <c r="B12" s="116" t="str">
        <f>'[1]Table4'!B8</f>
        <v>CHARLES REGIONAL</v>
      </c>
      <c r="C12" s="117">
        <f>'[1]Table4'!C8</f>
        <v>74921842</v>
      </c>
      <c r="D12" s="118">
        <f>'[1]Table4'!D8</f>
        <v>7645</v>
      </c>
      <c r="E12" s="117">
        <f>'[1]Table4'!E8</f>
        <v>9800</v>
      </c>
      <c r="F12" s="117">
        <f>'[1]Table4'!F8</f>
        <v>70503594</v>
      </c>
      <c r="G12" s="159">
        <f>'[1]Table4'!G8</f>
        <v>3.92</v>
      </c>
      <c r="H12" s="117">
        <f>'[1]Table4'!H8</f>
        <v>73638268</v>
      </c>
      <c r="I12" s="118">
        <f>'[1]Table4'!I8</f>
        <v>7407</v>
      </c>
      <c r="J12" s="117">
        <f>'[1]Table4'!J8</f>
        <v>9942</v>
      </c>
      <c r="K12" s="117">
        <f>'[1]Table4'!K8</f>
        <v>59365637</v>
      </c>
      <c r="L12" s="159">
        <f>'[1]Table4'!L8</f>
        <v>4.23</v>
      </c>
      <c r="M12" s="119">
        <f t="shared" si="0"/>
        <v>0.0174308010612092</v>
      </c>
      <c r="N12" s="119">
        <f t="shared" si="0"/>
        <v>0.03213176724719857</v>
      </c>
      <c r="O12" s="119">
        <f t="shared" si="0"/>
        <v>-0.014282840474753589</v>
      </c>
      <c r="P12" s="119">
        <f t="shared" si="0"/>
        <v>0.18761622990754745</v>
      </c>
    </row>
    <row r="13" spans="1:16" ht="12.75">
      <c r="A13" s="115">
        <f>'[1]Table4'!A9</f>
        <v>210030</v>
      </c>
      <c r="B13" s="116" t="str">
        <f>'[1]Table4'!B9</f>
        <v>CHESTERTOWN</v>
      </c>
      <c r="C13" s="117">
        <f>'[1]Table4'!C9</f>
        <v>27859998</v>
      </c>
      <c r="D13" s="118">
        <f>'[1]Table4'!D9</f>
        <v>1939</v>
      </c>
      <c r="E13" s="117">
        <f>'[1]Table4'!E9</f>
        <v>14368</v>
      </c>
      <c r="F13" s="117">
        <f>'[1]Table4'!F9</f>
        <v>32315341</v>
      </c>
      <c r="G13" s="159">
        <f>'[1]Table4'!G9</f>
        <v>4.21</v>
      </c>
      <c r="H13" s="117">
        <f>'[1]Table4'!H9</f>
        <v>30103819</v>
      </c>
      <c r="I13" s="118">
        <f>'[1]Table4'!I9</f>
        <v>2790</v>
      </c>
      <c r="J13" s="117">
        <f>'[1]Table4'!J9</f>
        <v>10790</v>
      </c>
      <c r="K13" s="117">
        <f>'[1]Table4'!K9</f>
        <v>29367242</v>
      </c>
      <c r="L13" s="159">
        <f>'[1]Table4'!L9</f>
        <v>3.89</v>
      </c>
      <c r="M13" s="119">
        <f t="shared" si="0"/>
        <v>-0.07453609125141236</v>
      </c>
      <c r="N13" s="119">
        <f t="shared" si="0"/>
        <v>-0.30501792114695336</v>
      </c>
      <c r="O13" s="119">
        <f t="shared" si="0"/>
        <v>0.33160333642261364</v>
      </c>
      <c r="P13" s="119">
        <f t="shared" si="0"/>
        <v>0.10038732952859508</v>
      </c>
    </row>
    <row r="14" spans="1:16" ht="12.75">
      <c r="A14" s="115">
        <f>'[1]Table4'!A10</f>
        <v>210051</v>
      </c>
      <c r="B14" s="116" t="str">
        <f>'[1]Table4'!B10</f>
        <v>DOCTORS COMMUNITY</v>
      </c>
      <c r="C14" s="117">
        <f>'[1]Table4'!C10</f>
        <v>135018042</v>
      </c>
      <c r="D14" s="118">
        <f>'[1]Table4'!D10</f>
        <v>10286</v>
      </c>
      <c r="E14" s="117">
        <f>'[1]Table4'!E10</f>
        <v>13126</v>
      </c>
      <c r="F14" s="117">
        <f>'[1]Table4'!F10</f>
        <v>91176397</v>
      </c>
      <c r="G14" s="159">
        <f>'[1]Table4'!G10</f>
        <v>4.66</v>
      </c>
      <c r="H14" s="117">
        <f>'[1]Table4'!H10</f>
        <v>134943208</v>
      </c>
      <c r="I14" s="118">
        <f>'[1]Table4'!I10</f>
        <v>11085</v>
      </c>
      <c r="J14" s="117">
        <f>'[1]Table4'!J10</f>
        <v>12173</v>
      </c>
      <c r="K14" s="117">
        <f>'[1]Table4'!K10</f>
        <v>79860399</v>
      </c>
      <c r="L14" s="159">
        <f>'[1]Table4'!L10</f>
        <v>4.68</v>
      </c>
      <c r="M14" s="119">
        <f t="shared" si="0"/>
        <v>0.000554559218719719</v>
      </c>
      <c r="N14" s="119">
        <f t="shared" si="0"/>
        <v>-0.07207938655841228</v>
      </c>
      <c r="O14" s="119">
        <f t="shared" si="0"/>
        <v>0.0782880144582272</v>
      </c>
      <c r="P14" s="119">
        <f t="shared" si="0"/>
        <v>0.14169723845231474</v>
      </c>
    </row>
    <row r="15" spans="1:16" ht="12.75">
      <c r="A15" s="115">
        <f>'[1]Table4'!A11</f>
        <v>210010</v>
      </c>
      <c r="B15" s="116" t="str">
        <f>'[1]Table4'!B11</f>
        <v>DORCHESTER</v>
      </c>
      <c r="C15" s="117">
        <f>'[1]Table4'!C11</f>
        <v>29480756</v>
      </c>
      <c r="D15" s="118">
        <f>'[1]Table4'!D11</f>
        <v>2365</v>
      </c>
      <c r="E15" s="117">
        <f>'[1]Table4'!E11</f>
        <v>12465</v>
      </c>
      <c r="F15" s="117">
        <f>'[1]Table4'!F11</f>
        <v>28915834</v>
      </c>
      <c r="G15" s="159">
        <f>'[1]Table4'!G11</f>
        <v>4.24</v>
      </c>
      <c r="H15" s="117">
        <f>'[1]Table4'!H11</f>
        <v>26563370</v>
      </c>
      <c r="I15" s="118">
        <f>'[1]Table4'!I11</f>
        <v>2737</v>
      </c>
      <c r="J15" s="117">
        <f>'[1]Table4'!J11</f>
        <v>9705</v>
      </c>
      <c r="K15" s="117">
        <f>'[1]Table4'!K11</f>
        <v>32118241</v>
      </c>
      <c r="L15" s="159">
        <f>'[1]Table4'!L11</f>
        <v>3.9</v>
      </c>
      <c r="M15" s="119">
        <f t="shared" si="0"/>
        <v>0.10982740518239975</v>
      </c>
      <c r="N15" s="119">
        <f t="shared" si="0"/>
        <v>-0.13591523565948116</v>
      </c>
      <c r="O15" s="119">
        <f t="shared" si="0"/>
        <v>0.2843894899536321</v>
      </c>
      <c r="P15" s="119">
        <f t="shared" si="0"/>
        <v>-0.0997067990118139</v>
      </c>
    </row>
    <row r="16" spans="1:16" ht="12.75">
      <c r="A16" s="115">
        <f>'[1]Table4'!A12</f>
        <v>210037</v>
      </c>
      <c r="B16" s="116" t="str">
        <f>'[1]Table4'!B12</f>
        <v>EASTON</v>
      </c>
      <c r="C16" s="117">
        <f>'[1]Table4'!C12</f>
        <v>105419572</v>
      </c>
      <c r="D16" s="118">
        <f>'[1]Table4'!D12</f>
        <v>7884</v>
      </c>
      <c r="E16" s="117">
        <f>'[1]Table4'!E12</f>
        <v>13371</v>
      </c>
      <c r="F16" s="117">
        <f>'[1]Table4'!F12</f>
        <v>88245900</v>
      </c>
      <c r="G16" s="159">
        <f>'[1]Table4'!G12</f>
        <v>4.16</v>
      </c>
      <c r="H16" s="117">
        <f>'[1]Table4'!H12</f>
        <v>95616179</v>
      </c>
      <c r="I16" s="118">
        <f>'[1]Table4'!I12</f>
        <v>8312</v>
      </c>
      <c r="J16" s="117">
        <f>'[1]Table4'!J12</f>
        <v>11503</v>
      </c>
      <c r="K16" s="117">
        <f>'[1]Table4'!K12</f>
        <v>92041988</v>
      </c>
      <c r="L16" s="159">
        <f>'[1]Table4'!L12</f>
        <v>3.99</v>
      </c>
      <c r="M16" s="119">
        <f t="shared" si="0"/>
        <v>0.10252860031145983</v>
      </c>
      <c r="N16" s="119">
        <f t="shared" si="0"/>
        <v>-0.05149181905678535</v>
      </c>
      <c r="O16" s="119">
        <f t="shared" si="0"/>
        <v>0.1623924193688604</v>
      </c>
      <c r="P16" s="119">
        <f t="shared" si="0"/>
        <v>-0.04124300313895868</v>
      </c>
    </row>
    <row r="17" spans="1:16" ht="12.75">
      <c r="A17" s="115">
        <f>'[1]Table4'!A13</f>
        <v>210015</v>
      </c>
      <c r="B17" s="116" t="str">
        <f>'[1]Table4'!B13</f>
        <v>FRANKLIN SQUARE</v>
      </c>
      <c r="C17" s="117">
        <f>'[1]Table4'!C13</f>
        <v>285816413</v>
      </c>
      <c r="D17" s="118">
        <f>'[1]Table4'!D13</f>
        <v>21364</v>
      </c>
      <c r="E17" s="117">
        <f>'[1]Table4'!E13</f>
        <v>13378</v>
      </c>
      <c r="F17" s="117">
        <f>'[1]Table4'!F13</f>
        <v>194325841</v>
      </c>
      <c r="G17" s="159">
        <f>'[1]Table4'!G13</f>
        <v>4.48</v>
      </c>
      <c r="H17" s="117">
        <f>'[1]Table4'!H13</f>
        <v>288658140</v>
      </c>
      <c r="I17" s="118">
        <f>'[1]Table4'!I13</f>
        <v>21602</v>
      </c>
      <c r="J17" s="117">
        <f>'[1]Table4'!J13</f>
        <v>13363</v>
      </c>
      <c r="K17" s="117">
        <f>'[1]Table4'!K13</f>
        <v>194657372</v>
      </c>
      <c r="L17" s="159">
        <f>'[1]Table4'!L13</f>
        <v>4.39</v>
      </c>
      <c r="M17" s="119">
        <f t="shared" si="0"/>
        <v>-0.009844610652587127</v>
      </c>
      <c r="N17" s="119">
        <f t="shared" si="0"/>
        <v>-0.011017498379779611</v>
      </c>
      <c r="O17" s="119">
        <f t="shared" si="0"/>
        <v>0.0011225024320886678</v>
      </c>
      <c r="P17" s="119">
        <f t="shared" si="0"/>
        <v>-0.0017031515251321183</v>
      </c>
    </row>
    <row r="18" spans="1:16" ht="12.75">
      <c r="A18" s="115">
        <f>'[1]Table4'!A14</f>
        <v>210005</v>
      </c>
      <c r="B18" s="116" t="str">
        <f>'[1]Table4'!B14</f>
        <v>FREDERICK MEMORIAL</v>
      </c>
      <c r="C18" s="117">
        <f>'[1]Table4'!C14</f>
        <v>188872633</v>
      </c>
      <c r="D18" s="118">
        <f>'[1]Table4'!D14</f>
        <v>16565</v>
      </c>
      <c r="E18" s="117">
        <f>'[1]Table4'!E14</f>
        <v>11402</v>
      </c>
      <c r="F18" s="117">
        <f>'[1]Table4'!F14</f>
        <v>147141669</v>
      </c>
      <c r="G18" s="159">
        <f>'[1]Table4'!G14</f>
        <v>4.27</v>
      </c>
      <c r="H18" s="117">
        <f>'[1]Table4'!H14</f>
        <v>197348526</v>
      </c>
      <c r="I18" s="118">
        <f>'[1]Table4'!I14</f>
        <v>18406</v>
      </c>
      <c r="J18" s="117">
        <f>'[1]Table4'!J14</f>
        <v>10722</v>
      </c>
      <c r="K18" s="117">
        <f>'[1]Table4'!K14</f>
        <v>142125715</v>
      </c>
      <c r="L18" s="159">
        <f>'[1]Table4'!L14</f>
        <v>4.39</v>
      </c>
      <c r="M18" s="119">
        <f t="shared" si="0"/>
        <v>-0.04294885384651925</v>
      </c>
      <c r="N18" s="119">
        <f t="shared" si="0"/>
        <v>-0.10002173204389875</v>
      </c>
      <c r="O18" s="119">
        <f t="shared" si="0"/>
        <v>0.06342100354411495</v>
      </c>
      <c r="P18" s="119">
        <f t="shared" si="0"/>
        <v>0.035292374782424085</v>
      </c>
    </row>
    <row r="19" spans="1:16" ht="12.75">
      <c r="A19" s="115">
        <f>'[1]Table4'!A15</f>
        <v>210060</v>
      </c>
      <c r="B19" s="116" t="str">
        <f>'[1]Table4'!B15</f>
        <v>FT. WASHINGTON</v>
      </c>
      <c r="C19" s="117">
        <f>'[1]Table4'!C15</f>
        <v>18848480</v>
      </c>
      <c r="D19" s="118">
        <f>'[1]Table4'!D15</f>
        <v>2276</v>
      </c>
      <c r="E19" s="117">
        <f>'[1]Table4'!E15</f>
        <v>8281</v>
      </c>
      <c r="F19" s="117">
        <f>'[1]Table4'!F15</f>
        <v>26854582</v>
      </c>
      <c r="G19" s="159">
        <f>'[1]Table4'!G15</f>
        <v>3.56</v>
      </c>
      <c r="H19" s="117">
        <f>'[1]Table4'!H15</f>
        <v>18108241</v>
      </c>
      <c r="I19" s="118">
        <f>'[1]Table4'!I15</f>
        <v>2221</v>
      </c>
      <c r="J19" s="117">
        <f>'[1]Table4'!J15</f>
        <v>8153</v>
      </c>
      <c r="K19" s="117">
        <f>'[1]Table4'!K15</f>
        <v>28341553</v>
      </c>
      <c r="L19" s="159">
        <f>'[1]Table4'!L15</f>
        <v>3.82</v>
      </c>
      <c r="M19" s="119">
        <f t="shared" si="0"/>
        <v>0.04087857014935903</v>
      </c>
      <c r="N19" s="119">
        <f t="shared" si="0"/>
        <v>0.02476361999099508</v>
      </c>
      <c r="O19" s="119">
        <f t="shared" si="0"/>
        <v>0.015699742426100727</v>
      </c>
      <c r="P19" s="119">
        <f t="shared" si="0"/>
        <v>-0.052466108685011004</v>
      </c>
    </row>
    <row r="20" spans="1:16" ht="12.75">
      <c r="A20" s="115">
        <f>'[1]Table4'!A16</f>
        <v>210044</v>
      </c>
      <c r="B20" s="116" t="str">
        <f>'[1]Table4'!B16</f>
        <v>G.B.M.C.</v>
      </c>
      <c r="C20" s="117">
        <f>'[1]Table4'!C16</f>
        <v>204081949</v>
      </c>
      <c r="D20" s="118">
        <f>'[1]Table4'!D16</f>
        <v>16599</v>
      </c>
      <c r="E20" s="117">
        <f>'[1]Table4'!E16</f>
        <v>12295</v>
      </c>
      <c r="F20" s="117">
        <f>'[1]Table4'!F16</f>
        <v>215924153</v>
      </c>
      <c r="G20" s="159">
        <f>'[1]Table4'!G16</f>
        <v>4.32</v>
      </c>
      <c r="H20" s="117">
        <f>'[1]Table4'!H16</f>
        <v>211153729</v>
      </c>
      <c r="I20" s="118">
        <f>'[1]Table4'!I16</f>
        <v>17280</v>
      </c>
      <c r="J20" s="117">
        <f>'[1]Table4'!J16</f>
        <v>12220</v>
      </c>
      <c r="K20" s="117">
        <f>'[1]Table4'!K16</f>
        <v>216267422</v>
      </c>
      <c r="L20" s="159">
        <f>'[1]Table4'!L16</f>
        <v>4.32</v>
      </c>
      <c r="M20" s="119">
        <f t="shared" si="0"/>
        <v>-0.03349114426484978</v>
      </c>
      <c r="N20" s="119">
        <f t="shared" si="0"/>
        <v>-0.039409722222222276</v>
      </c>
      <c r="O20" s="119">
        <f t="shared" si="0"/>
        <v>0.006137479541734825</v>
      </c>
      <c r="P20" s="119">
        <f t="shared" si="0"/>
        <v>-0.0015872432233459133</v>
      </c>
    </row>
    <row r="21" spans="1:16" ht="12.75">
      <c r="A21" s="115">
        <f>'[1]Table4'!A17</f>
        <v>210017</v>
      </c>
      <c r="B21" s="116" t="str">
        <f>'[1]Table4'!B17</f>
        <v>GARRETT COUNTY</v>
      </c>
      <c r="C21" s="117">
        <f>'[1]Table4'!C17</f>
        <v>19197785</v>
      </c>
      <c r="D21" s="118">
        <f>'[1]Table4'!D17</f>
        <v>1852</v>
      </c>
      <c r="E21" s="117">
        <f>'[1]Table4'!E17</f>
        <v>10366</v>
      </c>
      <c r="F21" s="117">
        <f>'[1]Table4'!F17</f>
        <v>26306707</v>
      </c>
      <c r="G21" s="159">
        <f>'[1]Table4'!G17</f>
        <v>3.24</v>
      </c>
      <c r="H21" s="117">
        <f>'[1]Table4'!H17</f>
        <v>19694046</v>
      </c>
      <c r="I21" s="118">
        <f>'[1]Table4'!I17</f>
        <v>2108</v>
      </c>
      <c r="J21" s="117">
        <f>'[1]Table4'!J17</f>
        <v>9343</v>
      </c>
      <c r="K21" s="117">
        <f>'[1]Table4'!K17</f>
        <v>24618182</v>
      </c>
      <c r="L21" s="159">
        <f>'[1]Table4'!L17</f>
        <v>3.31</v>
      </c>
      <c r="M21" s="119">
        <f t="shared" si="0"/>
        <v>-0.025198529545427117</v>
      </c>
      <c r="N21" s="119">
        <f t="shared" si="0"/>
        <v>-0.12144212523719167</v>
      </c>
      <c r="O21" s="119">
        <f t="shared" si="0"/>
        <v>0.10949373862784983</v>
      </c>
      <c r="P21" s="119">
        <f t="shared" si="0"/>
        <v>0.0685885334668499</v>
      </c>
    </row>
    <row r="22" spans="1:16" ht="12.75">
      <c r="A22" s="115">
        <f>'[1]Table4'!A18</f>
        <v>210056</v>
      </c>
      <c r="B22" s="116" t="str">
        <f>'[1]Table4'!B18</f>
        <v>GOOD SAMARITAN</v>
      </c>
      <c r="C22" s="117">
        <f>'[1]Table4'!C18</f>
        <v>175266906</v>
      </c>
      <c r="D22" s="118">
        <f>'[1]Table4'!D18</f>
        <v>12176</v>
      </c>
      <c r="E22" s="117">
        <f>'[1]Table4'!E18</f>
        <v>14394</v>
      </c>
      <c r="F22" s="117">
        <f>'[1]Table4'!F18</f>
        <v>116906948</v>
      </c>
      <c r="G22" s="159">
        <f>'[1]Table4'!G18</f>
        <v>4.95</v>
      </c>
      <c r="H22" s="117">
        <f>'[1]Table4'!H18</f>
        <v>196474277</v>
      </c>
      <c r="I22" s="118">
        <f>'[1]Table4'!I18</f>
        <v>14229</v>
      </c>
      <c r="J22" s="117">
        <f>'[1]Table4'!J18</f>
        <v>13808</v>
      </c>
      <c r="K22" s="117">
        <f>'[1]Table4'!K18</f>
        <v>113877250</v>
      </c>
      <c r="L22" s="159">
        <f>'[1]Table4'!L18</f>
        <v>4.83</v>
      </c>
      <c r="M22" s="119">
        <f aca="true" t="shared" si="1" ref="M22:P53">C22/H22-1</f>
        <v>-0.10793968209894467</v>
      </c>
      <c r="N22" s="119">
        <f t="shared" si="1"/>
        <v>-0.14428280272682548</v>
      </c>
      <c r="O22" s="119">
        <f t="shared" si="1"/>
        <v>0.04243916570104278</v>
      </c>
      <c r="P22" s="119">
        <f t="shared" si="1"/>
        <v>0.026604945237086453</v>
      </c>
    </row>
    <row r="23" spans="1:16" ht="12.75">
      <c r="A23" s="115">
        <f>'[1]Table4'!A19</f>
        <v>210034</v>
      </c>
      <c r="B23" s="116" t="str">
        <f>'[1]Table4'!B19</f>
        <v>HARBOR</v>
      </c>
      <c r="C23" s="117">
        <f>'[1]Table4'!C19</f>
        <v>125448361</v>
      </c>
      <c r="D23" s="118">
        <f>'[1]Table4'!D19</f>
        <v>8011</v>
      </c>
      <c r="E23" s="117">
        <f>'[1]Table4'!E19</f>
        <v>15660</v>
      </c>
      <c r="F23" s="117">
        <f>'[1]Table4'!F19</f>
        <v>76466408</v>
      </c>
      <c r="G23" s="159">
        <f>'[1]Table4'!G19</f>
        <v>3.93</v>
      </c>
      <c r="H23" s="117">
        <f>'[1]Table4'!H19</f>
        <v>128059567</v>
      </c>
      <c r="I23" s="118">
        <f>'[1]Table4'!I19</f>
        <v>8976</v>
      </c>
      <c r="J23" s="117">
        <f>'[1]Table4'!J19</f>
        <v>14267</v>
      </c>
      <c r="K23" s="117">
        <f>'[1]Table4'!K19</f>
        <v>78861321</v>
      </c>
      <c r="L23" s="159">
        <f>'[1]Table4'!L19</f>
        <v>4.02</v>
      </c>
      <c r="M23" s="119">
        <f t="shared" si="1"/>
        <v>-0.020390557778475094</v>
      </c>
      <c r="N23" s="119">
        <f t="shared" si="1"/>
        <v>-0.10750891265597151</v>
      </c>
      <c r="O23" s="119">
        <f t="shared" si="1"/>
        <v>0.09763790565640984</v>
      </c>
      <c r="P23" s="119">
        <f t="shared" si="1"/>
        <v>-0.030368664506647103</v>
      </c>
    </row>
    <row r="24" spans="1:16" ht="12.75">
      <c r="A24" s="115">
        <f>'[1]Table4'!A20</f>
        <v>210006</v>
      </c>
      <c r="B24" s="116" t="str">
        <f>'[1]Table4'!B20</f>
        <v>HARFORD</v>
      </c>
      <c r="C24" s="117">
        <f>'[1]Table4'!C20</f>
        <v>47018687</v>
      </c>
      <c r="D24" s="118">
        <f>'[1]Table4'!D20</f>
        <v>4808</v>
      </c>
      <c r="E24" s="117">
        <f>'[1]Table4'!E20</f>
        <v>9779</v>
      </c>
      <c r="F24" s="117">
        <f>'[1]Table4'!F20</f>
        <v>56297072</v>
      </c>
      <c r="G24" s="159">
        <f>'[1]Table4'!G20</f>
        <v>4.53</v>
      </c>
      <c r="H24" s="117">
        <f>'[1]Table4'!H20</f>
        <v>49981782</v>
      </c>
      <c r="I24" s="118">
        <f>'[1]Table4'!I20</f>
        <v>5082</v>
      </c>
      <c r="J24" s="117">
        <f>'[1]Table4'!J20</f>
        <v>9835</v>
      </c>
      <c r="K24" s="117">
        <f>'[1]Table4'!K20</f>
        <v>55436229</v>
      </c>
      <c r="L24" s="159">
        <f>'[1]Table4'!L20</f>
        <v>4.51</v>
      </c>
      <c r="M24" s="119">
        <f t="shared" si="1"/>
        <v>-0.05928350053625542</v>
      </c>
      <c r="N24" s="119">
        <f t="shared" si="1"/>
        <v>-0.05391578118850848</v>
      </c>
      <c r="O24" s="119">
        <f t="shared" si="1"/>
        <v>-0.005693950177935947</v>
      </c>
      <c r="P24" s="119">
        <f t="shared" si="1"/>
        <v>0.015528527382336899</v>
      </c>
    </row>
    <row r="25" spans="1:16" ht="12.75">
      <c r="A25" s="115">
        <f>'[1]Table4'!A21</f>
        <v>210004</v>
      </c>
      <c r="B25" s="116" t="str">
        <f>'[1]Table4'!B21</f>
        <v>HOLY CROSS</v>
      </c>
      <c r="C25" s="117">
        <f>'[1]Table4'!C21</f>
        <v>324998401</v>
      </c>
      <c r="D25" s="118">
        <f>'[1]Table4'!D21</f>
        <v>26535</v>
      </c>
      <c r="E25" s="117">
        <f>'[1]Table4'!E21</f>
        <v>12248</v>
      </c>
      <c r="F25" s="117">
        <f>'[1]Table4'!F21</f>
        <v>143932372</v>
      </c>
      <c r="G25" s="159">
        <f>'[1]Table4'!G21</f>
        <v>4.39</v>
      </c>
      <c r="H25" s="117">
        <f>'[1]Table4'!H21</f>
        <v>314225811</v>
      </c>
      <c r="I25" s="118">
        <f>'[1]Table4'!I21</f>
        <v>27201</v>
      </c>
      <c r="J25" s="117">
        <f>'[1]Table4'!J21</f>
        <v>11552</v>
      </c>
      <c r="K25" s="117">
        <f>'[1]Table4'!K21</f>
        <v>137986305</v>
      </c>
      <c r="L25" s="159">
        <f>'[1]Table4'!L21</f>
        <v>4.37</v>
      </c>
      <c r="M25" s="119">
        <f t="shared" si="1"/>
        <v>0.03428295710564666</v>
      </c>
      <c r="N25" s="119">
        <f t="shared" si="1"/>
        <v>-0.024484393956104578</v>
      </c>
      <c r="O25" s="119">
        <f t="shared" si="1"/>
        <v>0.0602493074792243</v>
      </c>
      <c r="P25" s="119">
        <f t="shared" si="1"/>
        <v>0.04309171841364989</v>
      </c>
    </row>
    <row r="26" spans="1:16" ht="12.75">
      <c r="A26" s="115">
        <f>'[1]Table4'!A22</f>
        <v>210029</v>
      </c>
      <c r="B26" s="116" t="str">
        <f>'[1]Table4'!B22</f>
        <v>HOPKINS BAYVIEW MED CTR</v>
      </c>
      <c r="C26" s="117">
        <f>'[1]Table4'!C22</f>
        <v>355217483</v>
      </c>
      <c r="D26" s="118">
        <f>'[1]Table4'!D22</f>
        <v>20547</v>
      </c>
      <c r="E26" s="117">
        <f>'[1]Table4'!E22</f>
        <v>17288</v>
      </c>
      <c r="F26" s="117">
        <f>'[1]Table4'!F22</f>
        <v>246869715</v>
      </c>
      <c r="G26" s="159">
        <f>'[1]Table4'!G22</f>
        <v>5.69</v>
      </c>
      <c r="H26" s="117">
        <f>'[1]Table4'!H22</f>
        <v>363531283</v>
      </c>
      <c r="I26" s="118">
        <f>'[1]Table4'!I22</f>
        <v>21500</v>
      </c>
      <c r="J26" s="117">
        <f>'[1]Table4'!J22</f>
        <v>16908</v>
      </c>
      <c r="K26" s="117">
        <f>'[1]Table4'!K22</f>
        <v>235880907</v>
      </c>
      <c r="L26" s="159">
        <f>'[1]Table4'!L22</f>
        <v>5.54</v>
      </c>
      <c r="M26" s="119">
        <f t="shared" si="1"/>
        <v>-0.022869558656386624</v>
      </c>
      <c r="N26" s="119">
        <f t="shared" si="1"/>
        <v>-0.04432558139534881</v>
      </c>
      <c r="O26" s="119">
        <f t="shared" si="1"/>
        <v>0.02247456825171512</v>
      </c>
      <c r="P26" s="119">
        <f t="shared" si="1"/>
        <v>0.046586254647562386</v>
      </c>
    </row>
    <row r="27" spans="1:16" ht="12.75">
      <c r="A27" s="115">
        <f>'[1]Table4'!A23</f>
        <v>210048</v>
      </c>
      <c r="B27" s="116" t="str">
        <f>'[1]Table4'!B23</f>
        <v>HOWARD COUNTY</v>
      </c>
      <c r="C27" s="117">
        <f>'[1]Table4'!C23</f>
        <v>176459286</v>
      </c>
      <c r="D27" s="118">
        <f>'[1]Table4'!D23</f>
        <v>15928</v>
      </c>
      <c r="E27" s="117">
        <f>'[1]Table4'!E23</f>
        <v>11079</v>
      </c>
      <c r="F27" s="117">
        <f>'[1]Table4'!F23</f>
        <v>108101218</v>
      </c>
      <c r="G27" s="159">
        <f>'[1]Table4'!G23</f>
        <v>4.52</v>
      </c>
      <c r="H27" s="117">
        <f>'[1]Table4'!H23</f>
        <v>167247576</v>
      </c>
      <c r="I27" s="118">
        <f>'[1]Table4'!I23</f>
        <v>15973</v>
      </c>
      <c r="J27" s="117">
        <f>'[1]Table4'!J23</f>
        <v>10471</v>
      </c>
      <c r="K27" s="117">
        <f>'[1]Table4'!K23</f>
        <v>111435531</v>
      </c>
      <c r="L27" s="159">
        <f>'[1]Table4'!L23</f>
        <v>4.43</v>
      </c>
      <c r="M27" s="119">
        <f t="shared" si="1"/>
        <v>0.05507828705391815</v>
      </c>
      <c r="N27" s="119">
        <f t="shared" si="1"/>
        <v>-0.002817254116321277</v>
      </c>
      <c r="O27" s="119">
        <f t="shared" si="1"/>
        <v>0.05806513227007937</v>
      </c>
      <c r="P27" s="119">
        <f t="shared" si="1"/>
        <v>-0.029921452969968843</v>
      </c>
    </row>
    <row r="28" spans="1:16" ht="12.75">
      <c r="A28" s="115">
        <f>'[1]Table4'!A24</f>
        <v>210009</v>
      </c>
      <c r="B28" s="116" t="str">
        <f>'[1]Table4'!B24</f>
        <v>JOHNS HOPKINS</v>
      </c>
      <c r="C28" s="117">
        <f>'[1]Table4'!C24</f>
        <v>1398323561</v>
      </c>
      <c r="D28" s="118">
        <f>'[1]Table4'!D24</f>
        <v>48586</v>
      </c>
      <c r="E28" s="117">
        <f>'[1]Table4'!E24</f>
        <v>28780</v>
      </c>
      <c r="F28" s="117">
        <f>'[1]Table4'!F24</f>
        <v>836927585</v>
      </c>
      <c r="G28" s="159">
        <f>'[1]Table4'!G24</f>
        <v>6.21</v>
      </c>
      <c r="H28" s="117">
        <f>'[1]Table4'!H24</f>
        <v>1211923604</v>
      </c>
      <c r="I28" s="118">
        <f>'[1]Table4'!I24</f>
        <v>47130</v>
      </c>
      <c r="J28" s="117">
        <f>'[1]Table4'!J24</f>
        <v>25714</v>
      </c>
      <c r="K28" s="117">
        <f>'[1]Table4'!K24</f>
        <v>727018134</v>
      </c>
      <c r="L28" s="159">
        <f>'[1]Table4'!L24</f>
        <v>6.25</v>
      </c>
      <c r="M28" s="119">
        <f t="shared" si="1"/>
        <v>0.1538050388529275</v>
      </c>
      <c r="N28" s="119">
        <f t="shared" si="1"/>
        <v>0.030893273923191078</v>
      </c>
      <c r="O28" s="119">
        <f t="shared" si="1"/>
        <v>0.11923465816286849</v>
      </c>
      <c r="P28" s="119">
        <f t="shared" si="1"/>
        <v>0.15117841751110994</v>
      </c>
    </row>
    <row r="29" spans="1:16" ht="12.75">
      <c r="A29" s="115">
        <f>'[1]Table4'!A25</f>
        <v>210055</v>
      </c>
      <c r="B29" s="116" t="str">
        <f>'[1]Table4'!B25</f>
        <v>LAUREL REGIONAL</v>
      </c>
      <c r="C29" s="117">
        <f>'[1]Table4'!C25</f>
        <v>74166511</v>
      </c>
      <c r="D29" s="118">
        <f>'[1]Table4'!D25</f>
        <v>5783</v>
      </c>
      <c r="E29" s="117">
        <f>'[1]Table4'!E25</f>
        <v>12825</v>
      </c>
      <c r="F29" s="117">
        <f>'[1]Table4'!F25</f>
        <v>45758706</v>
      </c>
      <c r="G29" s="159">
        <f>'[1]Table4'!G25</f>
        <v>5</v>
      </c>
      <c r="H29" s="117">
        <f>'[1]Table4'!H25</f>
        <v>77715361</v>
      </c>
      <c r="I29" s="118">
        <f>'[1]Table4'!I25</f>
        <v>5915</v>
      </c>
      <c r="J29" s="117">
        <f>'[1]Table4'!J25</f>
        <v>13139</v>
      </c>
      <c r="K29" s="117">
        <f>'[1]Table4'!K25</f>
        <v>44344491</v>
      </c>
      <c r="L29" s="159">
        <f>'[1]Table4'!L25</f>
        <v>5.17</v>
      </c>
      <c r="M29" s="119">
        <f t="shared" si="1"/>
        <v>-0.04566471742954392</v>
      </c>
      <c r="N29" s="119">
        <f t="shared" si="1"/>
        <v>-0.022316145393068476</v>
      </c>
      <c r="O29" s="119">
        <f t="shared" si="1"/>
        <v>-0.02389831798462594</v>
      </c>
      <c r="P29" s="119">
        <f t="shared" si="1"/>
        <v>0.031891560103824323</v>
      </c>
    </row>
    <row r="30" spans="1:16" ht="12.75">
      <c r="A30" s="115">
        <f>'[1]Table4'!A26</f>
        <v>210045</v>
      </c>
      <c r="B30" s="116" t="str">
        <f>'[1]Table4'!B26</f>
        <v>MCCREADY</v>
      </c>
      <c r="C30" s="117">
        <f>'[1]Table4'!C26</f>
        <v>4345692</v>
      </c>
      <c r="D30" s="118">
        <f>'[1]Table4'!D26</f>
        <v>315</v>
      </c>
      <c r="E30" s="117">
        <f>'[1]Table4'!E26</f>
        <v>13796</v>
      </c>
      <c r="F30" s="117">
        <f>'[1]Table4'!F26</f>
        <v>14944373</v>
      </c>
      <c r="G30" s="159">
        <f>'[1]Table4'!G26</f>
        <v>3.37</v>
      </c>
      <c r="H30" s="117">
        <f>'[1]Table4'!H26</f>
        <v>4888862</v>
      </c>
      <c r="I30" s="118">
        <f>'[1]Table4'!I26</f>
        <v>325</v>
      </c>
      <c r="J30" s="117">
        <f>'[1]Table4'!J26</f>
        <v>15043</v>
      </c>
      <c r="K30" s="117">
        <f>'[1]Table4'!K26</f>
        <v>12077256</v>
      </c>
      <c r="L30" s="159">
        <f>'[1]Table4'!L26</f>
        <v>3.58</v>
      </c>
      <c r="M30" s="119">
        <f t="shared" si="1"/>
        <v>-0.1111035656150654</v>
      </c>
      <c r="N30" s="119">
        <f t="shared" si="1"/>
        <v>-0.03076923076923077</v>
      </c>
      <c r="O30" s="119">
        <f t="shared" si="1"/>
        <v>-0.08289569899621085</v>
      </c>
      <c r="P30" s="119">
        <f t="shared" si="1"/>
        <v>0.23739804803342746</v>
      </c>
    </row>
    <row r="31" spans="1:16" ht="12.75">
      <c r="A31" s="115">
        <f>'[1]Table4'!A27</f>
        <v>210008</v>
      </c>
      <c r="B31" s="116" t="str">
        <f>'[1]Table4'!B27</f>
        <v>MERCY</v>
      </c>
      <c r="C31" s="117">
        <f>'[1]Table4'!C27</f>
        <v>232535384</v>
      </c>
      <c r="D31" s="118">
        <f>'[1]Table4'!D27</f>
        <v>15913</v>
      </c>
      <c r="E31" s="117">
        <f>'[1]Table4'!E27</f>
        <v>14613</v>
      </c>
      <c r="F31" s="117">
        <f>'[1]Table4'!F27</f>
        <v>247247359</v>
      </c>
      <c r="G31" s="159">
        <f>'[1]Table4'!G27</f>
        <v>3.88</v>
      </c>
      <c r="H31" s="117">
        <f>'[1]Table4'!H27</f>
        <v>231266086</v>
      </c>
      <c r="I31" s="118">
        <f>'[1]Table4'!I27</f>
        <v>16438</v>
      </c>
      <c r="J31" s="117">
        <f>'[1]Table4'!J27</f>
        <v>14069</v>
      </c>
      <c r="K31" s="117">
        <f>'[1]Table4'!K27</f>
        <v>242167743</v>
      </c>
      <c r="L31" s="159">
        <f>'[1]Table4'!L27</f>
        <v>3.99</v>
      </c>
      <c r="M31" s="119">
        <f t="shared" si="1"/>
        <v>0.005488474432001178</v>
      </c>
      <c r="N31" s="119">
        <f t="shared" si="1"/>
        <v>-0.031938191994159926</v>
      </c>
      <c r="O31" s="119">
        <f t="shared" si="1"/>
        <v>0.03866657189565714</v>
      </c>
      <c r="P31" s="119">
        <f t="shared" si="1"/>
        <v>0.020975609455962996</v>
      </c>
    </row>
    <row r="32" spans="1:16" ht="12.75">
      <c r="A32" s="115">
        <f>'[1]Table4'!A28</f>
        <v>210001</v>
      </c>
      <c r="B32" s="116" t="str">
        <f>'[1]Table4'!B28</f>
        <v>MERITUS</v>
      </c>
      <c r="C32" s="117">
        <f>'[1]Table4'!C28</f>
        <v>192888972</v>
      </c>
      <c r="D32" s="118">
        <f>'[1]Table4'!D28</f>
        <v>16346</v>
      </c>
      <c r="E32" s="117">
        <f>'[1]Table4'!E28</f>
        <v>11800</v>
      </c>
      <c r="F32" s="117">
        <f>'[1]Table4'!F28</f>
        <v>116943487</v>
      </c>
      <c r="G32" s="159">
        <f>'[1]Table4'!G28</f>
        <v>4.01</v>
      </c>
      <c r="H32" s="117">
        <f>'[1]Table4'!H28</f>
        <v>177478985</v>
      </c>
      <c r="I32" s="118">
        <f>'[1]Table4'!I28</f>
        <v>15539</v>
      </c>
      <c r="J32" s="117">
        <f>'[1]Table4'!J28</f>
        <v>11422</v>
      </c>
      <c r="K32" s="117">
        <f>'[1]Table4'!K28</f>
        <v>111423470</v>
      </c>
      <c r="L32" s="159">
        <f>'[1]Table4'!L28</f>
        <v>4.22</v>
      </c>
      <c r="M32" s="119">
        <f t="shared" si="1"/>
        <v>0.0868271080094356</v>
      </c>
      <c r="N32" s="119">
        <f t="shared" si="1"/>
        <v>0.051933843876697416</v>
      </c>
      <c r="O32" s="119">
        <f t="shared" si="1"/>
        <v>0.03309402906671344</v>
      </c>
      <c r="P32" s="119">
        <f t="shared" si="1"/>
        <v>0.049540882185772794</v>
      </c>
    </row>
    <row r="33" spans="1:16" ht="12.75">
      <c r="A33" s="115">
        <f>'[1]Table4'!A29</f>
        <v>210018</v>
      </c>
      <c r="B33" s="116" t="str">
        <f>'[1]Table4'!B29</f>
        <v>MONTGOMERY GENERAL</v>
      </c>
      <c r="C33" s="117">
        <f>'[1]Table4'!C29</f>
        <v>86244274</v>
      </c>
      <c r="D33" s="118">
        <f>'[1]Table4'!D29</f>
        <v>8176</v>
      </c>
      <c r="E33" s="117">
        <f>'[1]Table4'!E29</f>
        <v>10548</v>
      </c>
      <c r="F33" s="117">
        <f>'[1]Table4'!F29</f>
        <v>77630147</v>
      </c>
      <c r="G33" s="159">
        <f>'[1]Table4'!G29</f>
        <v>3.8</v>
      </c>
      <c r="H33" s="117">
        <f>'[1]Table4'!H29</f>
        <v>94692520</v>
      </c>
      <c r="I33" s="118">
        <f>'[1]Table4'!I29</f>
        <v>8841</v>
      </c>
      <c r="J33" s="117">
        <f>'[1]Table4'!J29</f>
        <v>10711</v>
      </c>
      <c r="K33" s="117">
        <f>'[1]Table4'!K29</f>
        <v>78116223</v>
      </c>
      <c r="L33" s="159">
        <f>'[1]Table4'!L29</f>
        <v>3.93</v>
      </c>
      <c r="M33" s="119">
        <f t="shared" si="1"/>
        <v>-0.08921766999125169</v>
      </c>
      <c r="N33" s="119">
        <f t="shared" si="1"/>
        <v>-0.07521773555027711</v>
      </c>
      <c r="O33" s="119">
        <f t="shared" si="1"/>
        <v>-0.015218000186723923</v>
      </c>
      <c r="P33" s="119">
        <f t="shared" si="1"/>
        <v>-0.006222471867335377</v>
      </c>
    </row>
    <row r="34" spans="1:16" ht="12.75">
      <c r="A34" s="115">
        <f>'[1]Table4'!A30</f>
        <v>210040</v>
      </c>
      <c r="B34" s="116" t="str">
        <f>'[1]Table4'!B30</f>
        <v>NORTHWEST</v>
      </c>
      <c r="C34" s="117">
        <f>'[1]Table4'!C30</f>
        <v>142958717</v>
      </c>
      <c r="D34" s="118">
        <f>'[1]Table4'!D30</f>
        <v>13787</v>
      </c>
      <c r="E34" s="117">
        <f>'[1]Table4'!E30</f>
        <v>10369</v>
      </c>
      <c r="F34" s="117">
        <f>'[1]Table4'!F30</f>
        <v>105905241</v>
      </c>
      <c r="G34" s="159">
        <f>'[1]Table4'!G30</f>
        <v>4.68</v>
      </c>
      <c r="H34" s="117">
        <f>'[1]Table4'!H30</f>
        <v>139807273</v>
      </c>
      <c r="I34" s="118">
        <f>'[1]Table4'!I30</f>
        <v>14023</v>
      </c>
      <c r="J34" s="117">
        <f>'[1]Table4'!J30</f>
        <v>9970</v>
      </c>
      <c r="K34" s="117">
        <f>'[1]Table4'!K30</f>
        <v>102967448</v>
      </c>
      <c r="L34" s="159">
        <f>'[1]Table4'!L30</f>
        <v>4.44</v>
      </c>
      <c r="M34" s="119">
        <f t="shared" si="1"/>
        <v>0.02254134518452422</v>
      </c>
      <c r="N34" s="119">
        <f t="shared" si="1"/>
        <v>-0.016829494402053724</v>
      </c>
      <c r="O34" s="119">
        <f t="shared" si="1"/>
        <v>0.040020060180541606</v>
      </c>
      <c r="P34" s="119">
        <f t="shared" si="1"/>
        <v>0.028531279128137577</v>
      </c>
    </row>
    <row r="35" spans="1:16" ht="12.75">
      <c r="A35" s="115">
        <f>'[1]Table4'!A31</f>
        <v>210019</v>
      </c>
      <c r="B35" s="116" t="str">
        <f>'[1]Table4'!B31</f>
        <v>PENINSULA REGIONAL</v>
      </c>
      <c r="C35" s="117">
        <f>'[1]Table4'!C31</f>
        <v>234924425</v>
      </c>
      <c r="D35" s="118">
        <f>'[1]Table4'!D31</f>
        <v>17637</v>
      </c>
      <c r="E35" s="117">
        <f>'[1]Table4'!E31</f>
        <v>13320</v>
      </c>
      <c r="F35" s="117">
        <f>'[1]Table4'!F31</f>
        <v>175541250</v>
      </c>
      <c r="G35" s="159">
        <f>'[1]Table4'!G31</f>
        <v>4.05</v>
      </c>
      <c r="H35" s="117">
        <f>'[1]Table4'!H31</f>
        <v>239319903</v>
      </c>
      <c r="I35" s="118">
        <f>'[1]Table4'!I31</f>
        <v>18183</v>
      </c>
      <c r="J35" s="117">
        <f>'[1]Table4'!J31</f>
        <v>13162</v>
      </c>
      <c r="K35" s="117">
        <f>'[1]Table4'!K31</f>
        <v>176089404</v>
      </c>
      <c r="L35" s="159">
        <f>'[1]Table4'!L31</f>
        <v>4.19</v>
      </c>
      <c r="M35" s="119">
        <f t="shared" si="1"/>
        <v>-0.018366537613045963</v>
      </c>
      <c r="N35" s="119">
        <f t="shared" si="1"/>
        <v>-0.03002804817686855</v>
      </c>
      <c r="O35" s="119">
        <f t="shared" si="1"/>
        <v>0.01200425467254207</v>
      </c>
      <c r="P35" s="119">
        <f t="shared" si="1"/>
        <v>-0.00311293006591129</v>
      </c>
    </row>
    <row r="36" spans="1:16" ht="12.75">
      <c r="A36" s="115">
        <f>'[1]Table4'!A32</f>
        <v>210003</v>
      </c>
      <c r="B36" s="116" t="str">
        <f>'[1]Table4'!B32</f>
        <v>PRINCE GEORGE</v>
      </c>
      <c r="C36" s="117">
        <f>'[1]Table4'!C32</f>
        <v>180855149</v>
      </c>
      <c r="D36" s="118">
        <f>'[1]Table4'!D32</f>
        <v>10738</v>
      </c>
      <c r="E36" s="117">
        <f>'[1]Table4'!E32</f>
        <v>16843</v>
      </c>
      <c r="F36" s="117">
        <f>'[1]Table4'!F32</f>
        <v>78738776</v>
      </c>
      <c r="G36" s="159">
        <f>'[1]Table4'!G32</f>
        <v>5.47</v>
      </c>
      <c r="H36" s="117">
        <f>'[1]Table4'!H32</f>
        <v>185353151</v>
      </c>
      <c r="I36" s="118">
        <f>'[1]Table4'!I32</f>
        <v>10846</v>
      </c>
      <c r="J36" s="117">
        <f>'[1]Table4'!J32</f>
        <v>17090</v>
      </c>
      <c r="K36" s="117">
        <f>'[1]Table4'!K32</f>
        <v>74971959</v>
      </c>
      <c r="L36" s="159">
        <f>'[1]Table4'!L32</f>
        <v>5.52</v>
      </c>
      <c r="M36" s="119">
        <f t="shared" si="1"/>
        <v>-0.024267200075816397</v>
      </c>
      <c r="N36" s="119">
        <f t="shared" si="1"/>
        <v>-0.009957588050894306</v>
      </c>
      <c r="O36" s="119">
        <f t="shared" si="1"/>
        <v>-0.014452896430661166</v>
      </c>
      <c r="P36" s="119">
        <f t="shared" si="1"/>
        <v>0.05024301152381527</v>
      </c>
    </row>
    <row r="37" spans="1:16" ht="12.75">
      <c r="A37" s="115">
        <f>'[1]Table4'!A33</f>
        <v>210058</v>
      </c>
      <c r="B37" s="116" t="str">
        <f>'[1]Table4'!B33</f>
        <v>REHAB &amp; ORTHO</v>
      </c>
      <c r="C37" s="117">
        <f>'[1]Table4'!C33</f>
        <v>69720519</v>
      </c>
      <c r="D37" s="118">
        <f>'[1]Table4'!D33</f>
        <v>3614</v>
      </c>
      <c r="E37" s="117">
        <f>'[1]Table4'!E33</f>
        <v>19292</v>
      </c>
      <c r="F37" s="117">
        <f>'[1]Table4'!F33</f>
        <v>45517582</v>
      </c>
      <c r="G37" s="159">
        <f>'[1]Table4'!G33</f>
        <v>11.46</v>
      </c>
      <c r="H37" s="117">
        <f>'[1]Table4'!H33</f>
        <v>67560794</v>
      </c>
      <c r="I37" s="118">
        <f>'[1]Table4'!I33</f>
        <v>3653</v>
      </c>
      <c r="J37" s="117">
        <f>'[1]Table4'!J33</f>
        <v>18495</v>
      </c>
      <c r="K37" s="117">
        <f>'[1]Table4'!K33</f>
        <v>47372513</v>
      </c>
      <c r="L37" s="159">
        <f>'[1]Table4'!L33</f>
        <v>11.15</v>
      </c>
      <c r="M37" s="119">
        <f t="shared" si="1"/>
        <v>0.03196713466688972</v>
      </c>
      <c r="N37" s="119">
        <f t="shared" si="1"/>
        <v>-0.010676156583629859</v>
      </c>
      <c r="O37" s="119">
        <f t="shared" si="1"/>
        <v>0.04309272776426054</v>
      </c>
      <c r="P37" s="119">
        <f t="shared" si="1"/>
        <v>-0.03915627190814219</v>
      </c>
    </row>
    <row r="38" spans="1:16" ht="12.75">
      <c r="A38" s="115">
        <f>'[1]Table4'!A34</f>
        <v>210057</v>
      </c>
      <c r="B38" s="116" t="str">
        <f>'[1]Table4'!B34</f>
        <v>SHADY GROVE</v>
      </c>
      <c r="C38" s="117">
        <f>'[1]Table4'!C34</f>
        <v>233216942</v>
      </c>
      <c r="D38" s="118">
        <f>'[1]Table4'!D34</f>
        <v>20262</v>
      </c>
      <c r="E38" s="117">
        <f>'[1]Table4'!E34</f>
        <v>11510</v>
      </c>
      <c r="F38" s="117">
        <f>'[1]Table4'!F34</f>
        <v>141411475</v>
      </c>
      <c r="G38" s="159">
        <f>'[1]Table4'!G34</f>
        <v>4.36</v>
      </c>
      <c r="H38" s="117">
        <f>'[1]Table4'!H34</f>
        <v>216009169</v>
      </c>
      <c r="I38" s="118">
        <f>'[1]Table4'!I34</f>
        <v>20817</v>
      </c>
      <c r="J38" s="117">
        <f>'[1]Table4'!J34</f>
        <v>10377</v>
      </c>
      <c r="K38" s="117">
        <f>'[1]Table4'!K34</f>
        <v>134206628</v>
      </c>
      <c r="L38" s="159">
        <f>'[1]Table4'!L34</f>
        <v>4.31</v>
      </c>
      <c r="M38" s="119">
        <f t="shared" si="1"/>
        <v>0.07966223415266227</v>
      </c>
      <c r="N38" s="119">
        <f t="shared" si="1"/>
        <v>-0.02666090214728345</v>
      </c>
      <c r="O38" s="119">
        <f t="shared" si="1"/>
        <v>0.10918377180302596</v>
      </c>
      <c r="P38" s="119">
        <f t="shared" si="1"/>
        <v>0.05368473306698385</v>
      </c>
    </row>
    <row r="39" spans="1:16" ht="12.75">
      <c r="A39" s="115">
        <f>'[1]Table4'!A35</f>
        <v>210012</v>
      </c>
      <c r="B39" s="116" t="str">
        <f>'[1]Table4'!B35</f>
        <v>SINAI</v>
      </c>
      <c r="C39" s="117">
        <f>'[1]Table4'!C35</f>
        <v>434093763</v>
      </c>
      <c r="D39" s="118">
        <f>'[1]Table4'!D35</f>
        <v>25010</v>
      </c>
      <c r="E39" s="117">
        <f>'[1]Table4'!E35</f>
        <v>17357</v>
      </c>
      <c r="F39" s="117">
        <f>'[1]Table4'!F35</f>
        <v>266303021</v>
      </c>
      <c r="G39" s="159">
        <f>'[1]Table4'!G35</f>
        <v>4.95</v>
      </c>
      <c r="H39" s="117">
        <f>'[1]Table4'!H35</f>
        <v>429196834</v>
      </c>
      <c r="I39" s="118">
        <f>'[1]Table4'!I35</f>
        <v>26214</v>
      </c>
      <c r="J39" s="117">
        <f>'[1]Table4'!J35</f>
        <v>16373</v>
      </c>
      <c r="K39" s="117">
        <f>'[1]Table4'!K35</f>
        <v>255697107</v>
      </c>
      <c r="L39" s="159">
        <f>'[1]Table4'!L35</f>
        <v>4.88</v>
      </c>
      <c r="M39" s="119">
        <f t="shared" si="1"/>
        <v>0.011409517992856388</v>
      </c>
      <c r="N39" s="119">
        <f t="shared" si="1"/>
        <v>-0.04592965590905618</v>
      </c>
      <c r="O39" s="119">
        <f t="shared" si="1"/>
        <v>0.06009894338239774</v>
      </c>
      <c r="P39" s="119">
        <f t="shared" si="1"/>
        <v>0.041478427833757214</v>
      </c>
    </row>
    <row r="40" spans="1:16" ht="12.75">
      <c r="A40" s="115">
        <f>'[1]Table4'!A36</f>
        <v>210062</v>
      </c>
      <c r="B40" s="116" t="str">
        <f>'[1]Table4'!B36</f>
        <v>SOUTHERN MARYLAND</v>
      </c>
      <c r="C40" s="117">
        <f>'[1]Table4'!C36</f>
        <v>163777111</v>
      </c>
      <c r="D40" s="118">
        <f>'[1]Table4'!D36</f>
        <v>15025</v>
      </c>
      <c r="E40" s="117">
        <f>'[1]Table4'!E36</f>
        <v>10900</v>
      </c>
      <c r="F40" s="117">
        <f>'[1]Table4'!F36</f>
        <v>100296904</v>
      </c>
      <c r="G40" s="159">
        <f>'[1]Table4'!G36</f>
        <v>3.6</v>
      </c>
      <c r="H40" s="117">
        <f>'[1]Table4'!H36</f>
        <v>159461542</v>
      </c>
      <c r="I40" s="118">
        <f>'[1]Table4'!I36</f>
        <v>15857</v>
      </c>
      <c r="J40" s="117">
        <f>'[1]Table4'!J36</f>
        <v>10056</v>
      </c>
      <c r="K40" s="117">
        <f>'[1]Table4'!K36</f>
        <v>89100729</v>
      </c>
      <c r="L40" s="159">
        <f>'[1]Table4'!L36</f>
        <v>3.76</v>
      </c>
      <c r="M40" s="119">
        <f t="shared" si="1"/>
        <v>0.027063384348810615</v>
      </c>
      <c r="N40" s="119">
        <f t="shared" si="1"/>
        <v>-0.05246894116163203</v>
      </c>
      <c r="O40" s="119">
        <f t="shared" si="1"/>
        <v>0.08392999204455043</v>
      </c>
      <c r="P40" s="119">
        <f t="shared" si="1"/>
        <v>0.12565750163503142</v>
      </c>
    </row>
    <row r="41" spans="1:16" ht="12.75">
      <c r="A41" s="115">
        <f>'[1]Table4'!A37</f>
        <v>210011</v>
      </c>
      <c r="B41" s="116" t="str">
        <f>'[1]Table4'!B37</f>
        <v>ST. AGNES</v>
      </c>
      <c r="C41" s="117">
        <f>'[1]Table4'!C37</f>
        <v>241873679</v>
      </c>
      <c r="D41" s="118">
        <f>'[1]Table4'!D37</f>
        <v>17579</v>
      </c>
      <c r="E41" s="117">
        <f>'[1]Table4'!E37</f>
        <v>13759</v>
      </c>
      <c r="F41" s="117">
        <f>'[1]Table4'!F37</f>
        <v>171618357</v>
      </c>
      <c r="G41" s="159">
        <f>'[1]Table4'!G37</f>
        <v>4.15</v>
      </c>
      <c r="H41" s="117">
        <f>'[1]Table4'!H37</f>
        <v>243042581</v>
      </c>
      <c r="I41" s="118">
        <f>'[1]Table4'!I37</f>
        <v>17986</v>
      </c>
      <c r="J41" s="117">
        <f>'[1]Table4'!J37</f>
        <v>13513</v>
      </c>
      <c r="K41" s="117">
        <f>'[1]Table4'!K37</f>
        <v>161243468</v>
      </c>
      <c r="L41" s="159">
        <f>'[1]Table4'!L37</f>
        <v>4.2</v>
      </c>
      <c r="M41" s="119">
        <f t="shared" si="1"/>
        <v>-0.004809453533576535</v>
      </c>
      <c r="N41" s="119">
        <f t="shared" si="1"/>
        <v>-0.02262871121983767</v>
      </c>
      <c r="O41" s="119">
        <f t="shared" si="1"/>
        <v>0.01820469177828765</v>
      </c>
      <c r="P41" s="119">
        <f t="shared" si="1"/>
        <v>0.06434300333952137</v>
      </c>
    </row>
    <row r="42" spans="1:16" ht="12.75">
      <c r="A42" s="115">
        <f>'[1]Table4'!A38</f>
        <v>210028</v>
      </c>
      <c r="B42" s="116" t="str">
        <f>'[1]Table4'!B38</f>
        <v>ST. MARY</v>
      </c>
      <c r="C42" s="117">
        <f>'[1]Table4'!C38</f>
        <v>70571557</v>
      </c>
      <c r="D42" s="118">
        <f>'[1]Table4'!D38</f>
        <v>6938</v>
      </c>
      <c r="E42" s="117">
        <f>'[1]Table4'!E38</f>
        <v>10172</v>
      </c>
      <c r="F42" s="117">
        <f>'[1]Table4'!F38</f>
        <v>92884538</v>
      </c>
      <c r="G42" s="159">
        <f>'[1]Table4'!G38</f>
        <v>3.11</v>
      </c>
      <c r="H42" s="117">
        <f>'[1]Table4'!H38</f>
        <v>70529426</v>
      </c>
      <c r="I42" s="118">
        <f>'[1]Table4'!I38</f>
        <v>7497</v>
      </c>
      <c r="J42" s="117">
        <f>'[1]Table4'!J38</f>
        <v>9408</v>
      </c>
      <c r="K42" s="117">
        <f>'[1]Table4'!K38</f>
        <v>90692549</v>
      </c>
      <c r="L42" s="159">
        <f>'[1]Table4'!L38</f>
        <v>3.11</v>
      </c>
      <c r="M42" s="119">
        <f t="shared" si="1"/>
        <v>0.0005973535074565994</v>
      </c>
      <c r="N42" s="119">
        <f t="shared" si="1"/>
        <v>-0.0745631585967721</v>
      </c>
      <c r="O42" s="119">
        <f t="shared" si="1"/>
        <v>0.08120748299319724</v>
      </c>
      <c r="P42" s="119">
        <f t="shared" si="1"/>
        <v>0.024169449686544775</v>
      </c>
    </row>
    <row r="43" spans="1:16" ht="12.75">
      <c r="A43" s="115">
        <f>'[1]Table4'!A39</f>
        <v>210022</v>
      </c>
      <c r="B43" s="116" t="str">
        <f>'[1]Table4'!B39</f>
        <v>SUBURBAN</v>
      </c>
      <c r="C43" s="117">
        <f>'[1]Table4'!C39</f>
        <v>185322322</v>
      </c>
      <c r="D43" s="118">
        <f>'[1]Table4'!D39</f>
        <v>13112</v>
      </c>
      <c r="E43" s="117">
        <f>'[1]Table4'!E39</f>
        <v>14134</v>
      </c>
      <c r="F43" s="117">
        <f>'[1]Table4'!F39</f>
        <v>105339121</v>
      </c>
      <c r="G43" s="159">
        <f>'[1]Table4'!G39</f>
        <v>4.36</v>
      </c>
      <c r="H43" s="117">
        <f>'[1]Table4'!H39</f>
        <v>178234033</v>
      </c>
      <c r="I43" s="118">
        <f>'[1]Table4'!I39</f>
        <v>13465</v>
      </c>
      <c r="J43" s="117">
        <f>'[1]Table4'!J39</f>
        <v>13237</v>
      </c>
      <c r="K43" s="117">
        <f>'[1]Table4'!K39</f>
        <v>94982315</v>
      </c>
      <c r="L43" s="159">
        <f>'[1]Table4'!L39</f>
        <v>4.62</v>
      </c>
      <c r="M43" s="119">
        <f t="shared" si="1"/>
        <v>0.039769559610425276</v>
      </c>
      <c r="N43" s="119">
        <f t="shared" si="1"/>
        <v>-0.02621611585592276</v>
      </c>
      <c r="O43" s="119">
        <f t="shared" si="1"/>
        <v>0.06776459922943268</v>
      </c>
      <c r="P43" s="119">
        <f t="shared" si="1"/>
        <v>0.10903930905453296</v>
      </c>
    </row>
    <row r="44" spans="1:16" ht="12.75">
      <c r="A44" s="115">
        <f>'[1]Table4'!A40</f>
        <v>210063</v>
      </c>
      <c r="B44" s="116" t="str">
        <f>'[1]Table4'!B40</f>
        <v>UM ST. JOSEPH</v>
      </c>
      <c r="C44" s="117">
        <f>'[1]Table4'!C40</f>
        <v>216009238</v>
      </c>
      <c r="D44" s="118">
        <f>'[1]Table4'!D40</f>
        <v>15291</v>
      </c>
      <c r="E44" s="117">
        <f>'[1]Table4'!E40</f>
        <v>14127</v>
      </c>
      <c r="F44" s="117">
        <f>'[1]Table4'!F40</f>
        <v>144541391</v>
      </c>
      <c r="G44" s="159">
        <f>'[1]Table4'!G40</f>
        <v>4.23</v>
      </c>
      <c r="H44" s="117">
        <f>'[1]Table4'!H40</f>
        <v>212990303</v>
      </c>
      <c r="I44" s="118">
        <f>'[1]Table4'!I40</f>
        <v>15390</v>
      </c>
      <c r="J44" s="117">
        <f>'[1]Table4'!J40</f>
        <v>13840</v>
      </c>
      <c r="K44" s="117">
        <f>'[1]Table4'!K40</f>
        <v>134279158</v>
      </c>
      <c r="L44" s="159">
        <f>'[1]Table4'!L40</f>
        <v>4.16</v>
      </c>
      <c r="M44" s="119">
        <f t="shared" si="1"/>
        <v>0.014174049041096426</v>
      </c>
      <c r="N44" s="119">
        <f t="shared" si="1"/>
        <v>-0.006432748538011679</v>
      </c>
      <c r="O44" s="119">
        <f t="shared" si="1"/>
        <v>0.020736994219653138</v>
      </c>
      <c r="P44" s="119">
        <f t="shared" si="1"/>
        <v>0.07642461535244349</v>
      </c>
    </row>
    <row r="45" spans="1:16" ht="12.75">
      <c r="A45" s="115">
        <f>'[1]Table4'!A41</f>
        <v>210038</v>
      </c>
      <c r="B45" s="116" t="str">
        <f>'[1]Table4'!B41</f>
        <v>UMMC MIDTOWN</v>
      </c>
      <c r="C45" s="117">
        <f>'[1]Table4'!C41</f>
        <v>129796650</v>
      </c>
      <c r="D45" s="118">
        <f>'[1]Table4'!D41</f>
        <v>6513</v>
      </c>
      <c r="E45" s="117">
        <f>'[1]Table4'!E41</f>
        <v>19929</v>
      </c>
      <c r="F45" s="117">
        <f>'[1]Table4'!F41</f>
        <v>88255518</v>
      </c>
      <c r="G45" s="159">
        <f>'[1]Table4'!G41</f>
        <v>6.6</v>
      </c>
      <c r="H45" s="117">
        <f>'[1]Table4'!H41</f>
        <v>126928564</v>
      </c>
      <c r="I45" s="118">
        <f>'[1]Table4'!I41</f>
        <v>7892</v>
      </c>
      <c r="J45" s="117">
        <f>'[1]Table4'!J41</f>
        <v>16083</v>
      </c>
      <c r="K45" s="117">
        <f>'[1]Table4'!K41</f>
        <v>74771875</v>
      </c>
      <c r="L45" s="159">
        <f>'[1]Table4'!L41</f>
        <v>5.39</v>
      </c>
      <c r="M45" s="119">
        <f t="shared" si="1"/>
        <v>0.022596064350022926</v>
      </c>
      <c r="N45" s="119">
        <f t="shared" si="1"/>
        <v>-0.17473390775468833</v>
      </c>
      <c r="O45" s="119">
        <f t="shared" si="1"/>
        <v>0.23913448983398622</v>
      </c>
      <c r="P45" s="119">
        <f t="shared" si="1"/>
        <v>0.18033041166882602</v>
      </c>
    </row>
    <row r="46" spans="1:16" ht="12.75">
      <c r="A46" s="115">
        <f>'[1]Table4'!A42</f>
        <v>210032</v>
      </c>
      <c r="B46" s="116" t="str">
        <f>'[1]Table4'!B42</f>
        <v>UNION HOSPITAL  OF CECIL COUNT</v>
      </c>
      <c r="C46" s="117">
        <f>'[1]Table4'!C42</f>
        <v>69922678</v>
      </c>
      <c r="D46" s="118">
        <f>'[1]Table4'!D42</f>
        <v>5037</v>
      </c>
      <c r="E46" s="117">
        <f>'[1]Table4'!E42</f>
        <v>13882</v>
      </c>
      <c r="F46" s="117">
        <f>'[1]Table4'!F42</f>
        <v>83729017</v>
      </c>
      <c r="G46" s="159">
        <f>'[1]Table4'!G42</f>
        <v>3.88</v>
      </c>
      <c r="H46" s="117">
        <f>'[1]Table4'!H42</f>
        <v>68558472</v>
      </c>
      <c r="I46" s="118">
        <f>'[1]Table4'!I42</f>
        <v>5951</v>
      </c>
      <c r="J46" s="117">
        <f>'[1]Table4'!J42</f>
        <v>11520</v>
      </c>
      <c r="K46" s="117">
        <f>'[1]Table4'!K42</f>
        <v>83354904</v>
      </c>
      <c r="L46" s="159">
        <f>'[1]Table4'!L42</f>
        <v>3.74</v>
      </c>
      <c r="M46" s="119">
        <f t="shared" si="1"/>
        <v>0.019898430641803078</v>
      </c>
      <c r="N46" s="119">
        <f t="shared" si="1"/>
        <v>-0.15358763233070072</v>
      </c>
      <c r="O46" s="119">
        <f t="shared" si="1"/>
        <v>0.2050347222222222</v>
      </c>
      <c r="P46" s="119">
        <f t="shared" si="1"/>
        <v>0.004488194239897325</v>
      </c>
    </row>
    <row r="47" spans="1:16" ht="12.75">
      <c r="A47" s="115">
        <f>'[1]Table4'!A43</f>
        <v>210024</v>
      </c>
      <c r="B47" s="116" t="str">
        <f>'[1]Table4'!B43</f>
        <v>UNION MEMORIAL</v>
      </c>
      <c r="C47" s="117">
        <f>'[1]Table4'!C43</f>
        <v>249917057</v>
      </c>
      <c r="D47" s="118">
        <f>'[1]Table4'!D43</f>
        <v>13338</v>
      </c>
      <c r="E47" s="117">
        <f>'[1]Table4'!E43</f>
        <v>18737</v>
      </c>
      <c r="F47" s="117">
        <f>'[1]Table4'!F43</f>
        <v>170594852</v>
      </c>
      <c r="G47" s="159">
        <f>'[1]Table4'!G43</f>
        <v>4.27</v>
      </c>
      <c r="H47" s="117">
        <f>'[1]Table4'!H43</f>
        <v>246839829</v>
      </c>
      <c r="I47" s="118">
        <f>'[1]Table4'!I43</f>
        <v>14396</v>
      </c>
      <c r="J47" s="117">
        <f>'[1]Table4'!J43</f>
        <v>17146</v>
      </c>
      <c r="K47" s="117">
        <f>'[1]Table4'!K43</f>
        <v>173372730</v>
      </c>
      <c r="L47" s="159">
        <f>'[1]Table4'!L43</f>
        <v>4.15</v>
      </c>
      <c r="M47" s="119">
        <f t="shared" si="1"/>
        <v>0.012466497049793412</v>
      </c>
      <c r="N47" s="119">
        <f t="shared" si="1"/>
        <v>-0.07349263684356766</v>
      </c>
      <c r="O47" s="119">
        <f t="shared" si="1"/>
        <v>0.09279132159104164</v>
      </c>
      <c r="P47" s="119">
        <f t="shared" si="1"/>
        <v>-0.016022577483783107</v>
      </c>
    </row>
    <row r="48" spans="1:16" ht="12.75">
      <c r="A48" s="115">
        <f>'[1]Table4'!A44</f>
        <v>210002</v>
      </c>
      <c r="B48" s="116" t="str">
        <f>'[1]Table4'!B44</f>
        <v>UNIVERSITY OF MARYLAND</v>
      </c>
      <c r="C48" s="117">
        <f>'[1]Table4'!C44</f>
        <v>879315386</v>
      </c>
      <c r="D48" s="118">
        <f>'[1]Table4'!D44</f>
        <v>26593</v>
      </c>
      <c r="E48" s="117">
        <f>'[1]Table4'!E44</f>
        <v>33066</v>
      </c>
      <c r="F48" s="117">
        <f>'[1]Table4'!F44</f>
        <v>395753958</v>
      </c>
      <c r="G48" s="159">
        <f>'[1]Table4'!G44</f>
        <v>7.04</v>
      </c>
      <c r="H48" s="117">
        <f>'[1]Table4'!H44</f>
        <v>864254961</v>
      </c>
      <c r="I48" s="118">
        <f>'[1]Table4'!I44</f>
        <v>27398</v>
      </c>
      <c r="J48" s="117">
        <f>'[1]Table4'!J44</f>
        <v>31544</v>
      </c>
      <c r="K48" s="117">
        <f>'[1]Table4'!K44</f>
        <v>381177821</v>
      </c>
      <c r="L48" s="159">
        <f>'[1]Table4'!L44</f>
        <v>6.85</v>
      </c>
      <c r="M48" s="119">
        <f t="shared" si="1"/>
        <v>0.01742590517799769</v>
      </c>
      <c r="N48" s="119">
        <f t="shared" si="1"/>
        <v>-0.029381706693919263</v>
      </c>
      <c r="O48" s="119">
        <f t="shared" si="1"/>
        <v>0.04825006340349991</v>
      </c>
      <c r="P48" s="119">
        <f t="shared" si="1"/>
        <v>0.03823973011273396</v>
      </c>
    </row>
    <row r="49" spans="1:16" ht="12.75">
      <c r="A49" s="115">
        <f>'[1]Table4'!A45</f>
        <v>218992</v>
      </c>
      <c r="B49" s="116" t="str">
        <f>'[1]Table4'!B45</f>
        <v>UNIVERSITY OF MD MEIMS</v>
      </c>
      <c r="C49" s="117">
        <f>'[1]Table4'!C45</f>
        <v>183284763</v>
      </c>
      <c r="D49" s="118">
        <f>'[1]Table4'!D45</f>
        <v>6480</v>
      </c>
      <c r="E49" s="117">
        <f>'[1]Table4'!E45</f>
        <v>28285</v>
      </c>
      <c r="F49" s="117">
        <f>'[1]Table4'!F45</f>
        <v>16945523</v>
      </c>
      <c r="G49" s="159">
        <f>'[1]Table4'!G45</f>
        <v>5.26</v>
      </c>
      <c r="H49" s="117">
        <f>'[1]Table4'!H45</f>
        <v>162547134</v>
      </c>
      <c r="I49" s="118">
        <f>'[1]Table4'!I45</f>
        <v>8089</v>
      </c>
      <c r="J49" s="117">
        <f>'[1]Table4'!J45</f>
        <v>20095</v>
      </c>
      <c r="K49" s="117">
        <f>'[1]Table4'!K45</f>
        <v>14842217</v>
      </c>
      <c r="L49" s="159">
        <f>'[1]Table4'!L45</f>
        <v>4.19</v>
      </c>
      <c r="M49" s="119">
        <f t="shared" si="1"/>
        <v>0.12757917343531866</v>
      </c>
      <c r="N49" s="119">
        <f t="shared" si="1"/>
        <v>-0.19891210285573002</v>
      </c>
      <c r="O49" s="119">
        <f t="shared" si="1"/>
        <v>0.4075640706643444</v>
      </c>
      <c r="P49" s="119">
        <f t="shared" si="1"/>
        <v>0.14171103953001096</v>
      </c>
    </row>
    <row r="50" spans="1:16" ht="12.75">
      <c r="A50" s="115">
        <f>'[1]Table4'!A46</f>
        <v>210049</v>
      </c>
      <c r="B50" s="116" t="str">
        <f>'[1]Table4'!B46</f>
        <v>UPPER CHESAPEAKE HEALTH</v>
      </c>
      <c r="C50" s="117">
        <f>'[1]Table4'!C46</f>
        <v>138565350</v>
      </c>
      <c r="D50" s="118">
        <f>'[1]Table4'!D46</f>
        <v>12778</v>
      </c>
      <c r="E50" s="117">
        <f>'[1]Table4'!E46</f>
        <v>10844</v>
      </c>
      <c r="F50" s="117">
        <f>'[1]Table4'!F46</f>
        <v>154480997</v>
      </c>
      <c r="G50" s="159">
        <f>'[1]Table4'!G46</f>
        <v>3.74</v>
      </c>
      <c r="H50" s="117">
        <f>'[1]Table4'!H46</f>
        <v>141013354</v>
      </c>
      <c r="I50" s="118">
        <f>'[1]Table4'!I46</f>
        <v>12901</v>
      </c>
      <c r="J50" s="117">
        <f>'[1]Table4'!J46</f>
        <v>10930</v>
      </c>
      <c r="K50" s="117">
        <f>'[1]Table4'!K46</f>
        <v>141106452</v>
      </c>
      <c r="L50" s="159">
        <f>'[1]Table4'!L46</f>
        <v>3.72</v>
      </c>
      <c r="M50" s="119">
        <f t="shared" si="1"/>
        <v>-0.017360086336220326</v>
      </c>
      <c r="N50" s="119">
        <f t="shared" si="1"/>
        <v>-0.009534144639950393</v>
      </c>
      <c r="O50" s="119">
        <f t="shared" si="1"/>
        <v>-0.007868252516010976</v>
      </c>
      <c r="P50" s="119">
        <f t="shared" si="1"/>
        <v>0.09478336965059553</v>
      </c>
    </row>
    <row r="51" spans="1:16" ht="12.75">
      <c r="A51" s="115">
        <f>'[1]Table4'!A47</f>
        <v>210016</v>
      </c>
      <c r="B51" s="116" t="str">
        <f>'[1]Table4'!B47</f>
        <v>WASHINGTON ADVENTIST</v>
      </c>
      <c r="C51" s="117">
        <f>'[1]Table4'!C47</f>
        <v>154857771</v>
      </c>
      <c r="D51" s="118">
        <f>'[1]Table4'!D47</f>
        <v>11458</v>
      </c>
      <c r="E51" s="117">
        <f>'[1]Table4'!E47</f>
        <v>13515</v>
      </c>
      <c r="F51" s="117">
        <f>'[1]Table4'!F47</f>
        <v>89357535</v>
      </c>
      <c r="G51" s="159">
        <f>'[1]Table4'!G47</f>
        <v>5.23</v>
      </c>
      <c r="H51" s="117">
        <f>'[1]Table4'!H47</f>
        <v>174309656</v>
      </c>
      <c r="I51" s="118">
        <f>'[1]Table4'!I47</f>
        <v>12899</v>
      </c>
      <c r="J51" s="117">
        <f>'[1]Table4'!J47</f>
        <v>13513</v>
      </c>
      <c r="K51" s="117">
        <f>'[1]Table4'!K47</f>
        <v>85029384</v>
      </c>
      <c r="L51" s="159">
        <f>'[1]Table4'!L47</f>
        <v>5.14</v>
      </c>
      <c r="M51" s="119">
        <f t="shared" si="1"/>
        <v>-0.11159384652792848</v>
      </c>
      <c r="N51" s="119">
        <f t="shared" si="1"/>
        <v>-0.11171408636328395</v>
      </c>
      <c r="O51" s="119">
        <f t="shared" si="1"/>
        <v>0.00014800562421379837</v>
      </c>
      <c r="P51" s="119">
        <f t="shared" si="1"/>
        <v>0.05090182706721724</v>
      </c>
    </row>
    <row r="52" spans="1:16" ht="12.75">
      <c r="A52" s="115">
        <f>'[1]Table4'!A48</f>
        <v>210027</v>
      </c>
      <c r="B52" s="116" t="str">
        <f>'[1]Table4'!B48</f>
        <v>WESTERN MARYLAND HEALTH SYSTEM</v>
      </c>
      <c r="C52" s="117">
        <f>'[1]Table4'!C48</f>
        <v>175866602</v>
      </c>
      <c r="D52" s="118">
        <f>'[1]Table4'!D48</f>
        <v>12086</v>
      </c>
      <c r="E52" s="117">
        <f>'[1]Table4'!E48</f>
        <v>14551</v>
      </c>
      <c r="F52" s="117">
        <f>'[1]Table4'!F48</f>
        <v>141369823</v>
      </c>
      <c r="G52" s="159">
        <f>'[1]Table4'!G48</f>
        <v>4.44</v>
      </c>
      <c r="H52" s="117">
        <f>'[1]Table4'!H48</f>
        <v>182610638</v>
      </c>
      <c r="I52" s="118">
        <f>'[1]Table4'!I48</f>
        <v>13241</v>
      </c>
      <c r="J52" s="117">
        <f>'[1]Table4'!J48</f>
        <v>13791</v>
      </c>
      <c r="K52" s="117">
        <f>'[1]Table4'!K48</f>
        <v>132504842</v>
      </c>
      <c r="L52" s="159">
        <f>'[1]Table4'!L48</f>
        <v>4.24</v>
      </c>
      <c r="M52" s="119">
        <f t="shared" si="1"/>
        <v>-0.03693123288907185</v>
      </c>
      <c r="N52" s="119">
        <f t="shared" si="1"/>
        <v>-0.08722906124915042</v>
      </c>
      <c r="O52" s="119">
        <f t="shared" si="1"/>
        <v>0.055108404031614766</v>
      </c>
      <c r="P52" s="119">
        <f t="shared" si="1"/>
        <v>0.06690307211565893</v>
      </c>
    </row>
    <row r="53" spans="1:16" ht="12.75">
      <c r="A53" s="115"/>
      <c r="B53" s="116" t="s">
        <v>68</v>
      </c>
      <c r="C53" s="117">
        <f>'[1]Table4'!C49</f>
        <v>9284800848</v>
      </c>
      <c r="D53" s="118">
        <f>'[1]Table4'!D49</f>
        <v>596950</v>
      </c>
      <c r="E53" s="117">
        <f>'[1]Table4'!E49</f>
        <v>15554</v>
      </c>
      <c r="F53" s="117">
        <f>'[1]Table4'!F49</f>
        <v>6279509739</v>
      </c>
      <c r="G53" s="159">
        <f>'[1]Table4'!G49</f>
        <v>4.69</v>
      </c>
      <c r="H53" s="117">
        <f>'[1]Table4'!H49</f>
        <v>9072402560</v>
      </c>
      <c r="I53" s="118">
        <f>'[1]Table4'!I49</f>
        <v>622821</v>
      </c>
      <c r="J53" s="117">
        <f>'[1]Table4'!J49</f>
        <v>14567</v>
      </c>
      <c r="K53" s="117">
        <f>'[1]Table4'!K49</f>
        <v>5966468479</v>
      </c>
      <c r="L53" s="159">
        <f>'[1]Table4'!L49</f>
        <v>4.63</v>
      </c>
      <c r="M53" s="119">
        <f t="shared" si="1"/>
        <v>0.023411470841964155</v>
      </c>
      <c r="N53" s="119">
        <f t="shared" si="1"/>
        <v>-0.04153841954590487</v>
      </c>
      <c r="O53" s="119">
        <f t="shared" si="1"/>
        <v>0.06775588659298415</v>
      </c>
      <c r="P53" s="119">
        <f t="shared" si="1"/>
        <v>0.05246675836833825</v>
      </c>
    </row>
    <row r="54" spans="1:16" ht="12.75">
      <c r="A54" s="26" t="str">
        <f>'Table 3 - Total gross pt rev'!A160</f>
        <v>            Figures are based on the data available as of February 2014.</v>
      </c>
      <c r="B54" s="26"/>
      <c r="C54" s="26"/>
      <c r="D54" s="26"/>
      <c r="E54" s="26"/>
      <c r="F54" s="26"/>
      <c r="G54" s="160"/>
      <c r="H54" s="26"/>
      <c r="I54" s="26"/>
      <c r="J54" s="26"/>
      <c r="K54" s="26"/>
      <c r="L54" s="160"/>
      <c r="M54" s="26"/>
      <c r="N54" s="26"/>
      <c r="O54" s="26"/>
      <c r="P54" s="26"/>
    </row>
    <row r="55" spans="1:4" ht="12.75">
      <c r="A55" s="26" t="s">
        <v>55</v>
      </c>
      <c r="B55" s="26"/>
      <c r="C55" s="181"/>
      <c r="D55" s="26"/>
    </row>
    <row r="56" spans="1:3" ht="12.75">
      <c r="A56" s="120" t="s">
        <v>54</v>
      </c>
      <c r="B56" s="25"/>
      <c r="C56" s="33"/>
    </row>
    <row r="58" spans="2:12" ht="12.75">
      <c r="B58" s="182"/>
      <c r="G58" s="30"/>
      <c r="L58" s="30"/>
    </row>
    <row r="59" spans="1:16" ht="12.75">
      <c r="A59" s="80"/>
      <c r="B59" s="80"/>
      <c r="C59" s="80"/>
      <c r="D59" s="80"/>
      <c r="E59" s="80"/>
      <c r="F59" s="80"/>
      <c r="G59" s="162"/>
      <c r="H59" s="80"/>
      <c r="I59" s="80"/>
      <c r="J59" s="80"/>
      <c r="K59" s="80"/>
      <c r="L59" s="162"/>
      <c r="M59" s="80"/>
      <c r="N59" s="80"/>
      <c r="O59" s="80"/>
      <c r="P59" s="80"/>
    </row>
    <row r="60" spans="1:16" ht="12.75">
      <c r="A60" s="80"/>
      <c r="B60" s="80"/>
      <c r="C60" s="80"/>
      <c r="D60" s="80"/>
      <c r="E60" s="80"/>
      <c r="F60" s="80"/>
      <c r="G60" s="162"/>
      <c r="H60" s="80"/>
      <c r="I60" s="80"/>
      <c r="J60" s="80"/>
      <c r="K60" s="80"/>
      <c r="L60" s="162"/>
      <c r="M60" s="80"/>
      <c r="N60" s="80"/>
      <c r="O60" s="80"/>
      <c r="P60" s="80"/>
    </row>
    <row r="61" spans="1:16" ht="12.75">
      <c r="A61" s="80"/>
      <c r="B61" s="80"/>
      <c r="C61" s="80"/>
      <c r="D61" s="80"/>
      <c r="E61" s="80"/>
      <c r="F61" s="80"/>
      <c r="G61" s="162"/>
      <c r="H61" s="80"/>
      <c r="I61" s="80"/>
      <c r="J61" s="80"/>
      <c r="K61" s="80"/>
      <c r="L61" s="162"/>
      <c r="M61" s="80"/>
      <c r="N61" s="80"/>
      <c r="O61" s="80"/>
      <c r="P61" s="80"/>
    </row>
    <row r="62" spans="1:16" ht="12.75">
      <c r="A62" s="80"/>
      <c r="B62" s="80"/>
      <c r="C62" s="80"/>
      <c r="D62" s="80"/>
      <c r="E62" s="80"/>
      <c r="F62" s="80"/>
      <c r="G62" s="162"/>
      <c r="H62" s="80"/>
      <c r="I62" s="80"/>
      <c r="J62" s="80"/>
      <c r="K62" s="80"/>
      <c r="L62" s="162"/>
      <c r="M62" s="80"/>
      <c r="N62" s="80"/>
      <c r="O62" s="80"/>
      <c r="P62" s="80"/>
    </row>
    <row r="63" spans="1:16" ht="12.75">
      <c r="A63" s="80"/>
      <c r="B63" s="80"/>
      <c r="C63" s="80"/>
      <c r="D63" s="80"/>
      <c r="E63" s="80"/>
      <c r="F63" s="80"/>
      <c r="G63" s="162"/>
      <c r="H63" s="80"/>
      <c r="I63" s="80"/>
      <c r="J63" s="80"/>
      <c r="K63" s="80"/>
      <c r="L63" s="162"/>
      <c r="M63" s="80"/>
      <c r="N63" s="80"/>
      <c r="O63" s="80"/>
      <c r="P63" s="80"/>
    </row>
    <row r="64" spans="1:16" ht="12.75">
      <c r="A64" s="80"/>
      <c r="B64" s="80"/>
      <c r="C64" s="80"/>
      <c r="D64" s="80"/>
      <c r="E64" s="80"/>
      <c r="F64" s="80"/>
      <c r="G64" s="162"/>
      <c r="H64" s="80"/>
      <c r="I64" s="80"/>
      <c r="J64" s="80"/>
      <c r="K64" s="80"/>
      <c r="L64" s="162"/>
      <c r="M64" s="80"/>
      <c r="N64" s="80"/>
      <c r="O64" s="80"/>
      <c r="P64" s="80"/>
    </row>
    <row r="65" spans="1:16" ht="12.75">
      <c r="A65" s="80"/>
      <c r="B65" s="80"/>
      <c r="C65" s="80"/>
      <c r="D65" s="80"/>
      <c r="E65" s="80"/>
      <c r="F65" s="80"/>
      <c r="G65" s="162"/>
      <c r="H65" s="80"/>
      <c r="I65" s="80"/>
      <c r="J65" s="80"/>
      <c r="K65" s="80"/>
      <c r="L65" s="162"/>
      <c r="M65" s="80"/>
      <c r="N65" s="80"/>
      <c r="O65" s="80"/>
      <c r="P65" s="80"/>
    </row>
    <row r="66" spans="1:16" ht="12.75">
      <c r="A66" s="80"/>
      <c r="B66" s="80"/>
      <c r="C66" s="80"/>
      <c r="D66" s="80"/>
      <c r="E66" s="80"/>
      <c r="F66" s="80"/>
      <c r="G66" s="162"/>
      <c r="H66" s="80"/>
      <c r="I66" s="80"/>
      <c r="J66" s="80"/>
      <c r="K66" s="80"/>
      <c r="L66" s="162"/>
      <c r="M66" s="80"/>
      <c r="N66" s="80"/>
      <c r="O66" s="80"/>
      <c r="P66" s="80"/>
    </row>
    <row r="67" spans="1:16" ht="12.75">
      <c r="A67" s="80"/>
      <c r="B67" s="80"/>
      <c r="C67" s="80"/>
      <c r="D67" s="80"/>
      <c r="E67" s="80"/>
      <c r="F67" s="80"/>
      <c r="G67" s="162"/>
      <c r="H67" s="80"/>
      <c r="I67" s="80"/>
      <c r="J67" s="80"/>
      <c r="K67" s="80"/>
      <c r="L67" s="162"/>
      <c r="M67" s="80"/>
      <c r="N67" s="80"/>
      <c r="O67" s="80"/>
      <c r="P67" s="80"/>
    </row>
    <row r="68" spans="1:16" ht="12.75">
      <c r="A68" s="80"/>
      <c r="B68" s="80"/>
      <c r="C68" s="80"/>
      <c r="D68" s="80"/>
      <c r="E68" s="80"/>
      <c r="F68" s="80"/>
      <c r="G68" s="162"/>
      <c r="H68" s="80"/>
      <c r="I68" s="80"/>
      <c r="J68" s="80"/>
      <c r="K68" s="80"/>
      <c r="L68" s="162"/>
      <c r="M68" s="80"/>
      <c r="N68" s="80"/>
      <c r="O68" s="80"/>
      <c r="P68" s="80"/>
    </row>
    <row r="69" spans="1:16" ht="12.75">
      <c r="A69" s="80"/>
      <c r="B69" s="80"/>
      <c r="C69" s="80"/>
      <c r="D69" s="80"/>
      <c r="E69" s="80"/>
      <c r="F69" s="80"/>
      <c r="G69" s="162"/>
      <c r="H69" s="80"/>
      <c r="I69" s="80"/>
      <c r="J69" s="80"/>
      <c r="K69" s="80"/>
      <c r="L69" s="162"/>
      <c r="M69" s="80"/>
      <c r="N69" s="80"/>
      <c r="O69" s="80"/>
      <c r="P69" s="80"/>
    </row>
    <row r="70" spans="1:16" ht="12.75">
      <c r="A70" s="80"/>
      <c r="B70" s="80"/>
      <c r="C70" s="80"/>
      <c r="D70" s="80"/>
      <c r="E70" s="80"/>
      <c r="F70" s="80"/>
      <c r="G70" s="162"/>
      <c r="H70" s="80"/>
      <c r="I70" s="80"/>
      <c r="J70" s="80"/>
      <c r="K70" s="80"/>
      <c r="L70" s="162"/>
      <c r="M70" s="80"/>
      <c r="N70" s="80"/>
      <c r="O70" s="80"/>
      <c r="P70" s="80"/>
    </row>
    <row r="71" spans="1:16" ht="12.75">
      <c r="A71" s="80"/>
      <c r="B71" s="80"/>
      <c r="C71" s="80"/>
      <c r="D71" s="80"/>
      <c r="E71" s="80"/>
      <c r="F71" s="80"/>
      <c r="G71" s="162"/>
      <c r="H71" s="80"/>
      <c r="I71" s="80"/>
      <c r="J71" s="80"/>
      <c r="K71" s="80"/>
      <c r="L71" s="162"/>
      <c r="M71" s="80"/>
      <c r="N71" s="80"/>
      <c r="O71" s="80"/>
      <c r="P71" s="80"/>
    </row>
    <row r="72" spans="1:16" ht="12.75">
      <c r="A72" s="80"/>
      <c r="B72" s="80"/>
      <c r="C72" s="80"/>
      <c r="D72" s="80"/>
      <c r="E72" s="80"/>
      <c r="F72" s="80"/>
      <c r="G72" s="162"/>
      <c r="H72" s="80"/>
      <c r="I72" s="80"/>
      <c r="J72" s="80"/>
      <c r="K72" s="80"/>
      <c r="L72" s="162"/>
      <c r="M72" s="80"/>
      <c r="N72" s="80"/>
      <c r="O72" s="80"/>
      <c r="P72" s="80"/>
    </row>
    <row r="73" spans="1:16" ht="12.75">
      <c r="A73" s="80"/>
      <c r="B73" s="80"/>
      <c r="C73" s="80"/>
      <c r="D73" s="80"/>
      <c r="E73" s="80"/>
      <c r="F73" s="80"/>
      <c r="G73" s="162"/>
      <c r="H73" s="80"/>
      <c r="I73" s="80"/>
      <c r="J73" s="80"/>
      <c r="K73" s="80"/>
      <c r="L73" s="162"/>
      <c r="M73" s="80"/>
      <c r="N73" s="80"/>
      <c r="O73" s="80"/>
      <c r="P73" s="80"/>
    </row>
    <row r="74" spans="1:16" ht="12.75">
      <c r="A74" s="80"/>
      <c r="B74" s="80"/>
      <c r="C74" s="80"/>
      <c r="D74" s="80"/>
      <c r="E74" s="80"/>
      <c r="F74" s="80"/>
      <c r="G74" s="162"/>
      <c r="H74" s="80"/>
      <c r="I74" s="80"/>
      <c r="J74" s="80"/>
      <c r="K74" s="80"/>
      <c r="L74" s="162"/>
      <c r="M74" s="80"/>
      <c r="N74" s="80"/>
      <c r="O74" s="80"/>
      <c r="P74" s="80"/>
    </row>
    <row r="75" spans="1:16" ht="12.75">
      <c r="A75" s="80"/>
      <c r="B75" s="80"/>
      <c r="C75" s="80"/>
      <c r="D75" s="80"/>
      <c r="E75" s="80"/>
      <c r="F75" s="80"/>
      <c r="G75" s="162"/>
      <c r="H75" s="80"/>
      <c r="I75" s="80"/>
      <c r="J75" s="80"/>
      <c r="K75" s="80"/>
      <c r="L75" s="162"/>
      <c r="M75" s="80"/>
      <c r="N75" s="80"/>
      <c r="O75" s="80"/>
      <c r="P75" s="80"/>
    </row>
    <row r="76" spans="1:16" ht="12.75">
      <c r="A76" s="80"/>
      <c r="B76" s="80"/>
      <c r="C76" s="80"/>
      <c r="D76" s="80"/>
      <c r="E76" s="80"/>
      <c r="F76" s="80"/>
      <c r="G76" s="162"/>
      <c r="H76" s="80"/>
      <c r="I76" s="80"/>
      <c r="J76" s="80"/>
      <c r="K76" s="80"/>
      <c r="L76" s="162"/>
      <c r="M76" s="80"/>
      <c r="N76" s="80"/>
      <c r="O76" s="80"/>
      <c r="P76" s="80"/>
    </row>
    <row r="77" spans="1:16" ht="12.75">
      <c r="A77" s="80"/>
      <c r="B77" s="80"/>
      <c r="C77" s="80"/>
      <c r="D77" s="80"/>
      <c r="E77" s="80"/>
      <c r="F77" s="80"/>
      <c r="G77" s="162"/>
      <c r="H77" s="80"/>
      <c r="I77" s="80"/>
      <c r="J77" s="80"/>
      <c r="K77" s="80"/>
      <c r="L77" s="162"/>
      <c r="M77" s="80"/>
      <c r="N77" s="80"/>
      <c r="O77" s="80"/>
      <c r="P77" s="80"/>
    </row>
    <row r="78" spans="1:16" ht="12.75">
      <c r="A78" s="80"/>
      <c r="B78" s="80"/>
      <c r="C78" s="80"/>
      <c r="D78" s="80"/>
      <c r="E78" s="80"/>
      <c r="F78" s="80"/>
      <c r="G78" s="162"/>
      <c r="H78" s="80"/>
      <c r="I78" s="80"/>
      <c r="J78" s="80"/>
      <c r="K78" s="80"/>
      <c r="L78" s="162"/>
      <c r="M78" s="80"/>
      <c r="N78" s="80"/>
      <c r="O78" s="80"/>
      <c r="P78" s="80"/>
    </row>
    <row r="79" spans="1:16" ht="12.75">
      <c r="A79" s="80"/>
      <c r="B79" s="80"/>
      <c r="C79" s="80"/>
      <c r="D79" s="80"/>
      <c r="E79" s="80"/>
      <c r="F79" s="80"/>
      <c r="G79" s="162"/>
      <c r="H79" s="80"/>
      <c r="I79" s="80"/>
      <c r="J79" s="80"/>
      <c r="K79" s="80"/>
      <c r="L79" s="162"/>
      <c r="M79" s="80"/>
      <c r="N79" s="80"/>
      <c r="O79" s="80"/>
      <c r="P79" s="80"/>
    </row>
    <row r="80" spans="1:16" ht="12.75">
      <c r="A80" s="80"/>
      <c r="B80" s="80"/>
      <c r="C80" s="80"/>
      <c r="D80" s="80"/>
      <c r="E80" s="80"/>
      <c r="F80" s="80"/>
      <c r="G80" s="162"/>
      <c r="H80" s="80"/>
      <c r="I80" s="80"/>
      <c r="J80" s="80"/>
      <c r="K80" s="80"/>
      <c r="L80" s="162"/>
      <c r="M80" s="80"/>
      <c r="N80" s="80"/>
      <c r="O80" s="80"/>
      <c r="P80" s="80"/>
    </row>
    <row r="81" spans="1:16" ht="12.75">
      <c r="A81" s="80"/>
      <c r="B81" s="80"/>
      <c r="C81" s="80"/>
      <c r="D81" s="80"/>
      <c r="E81" s="80"/>
      <c r="F81" s="80"/>
      <c r="G81" s="162"/>
      <c r="H81" s="80"/>
      <c r="I81" s="80"/>
      <c r="J81" s="80"/>
      <c r="K81" s="80"/>
      <c r="L81" s="162"/>
      <c r="M81" s="80"/>
      <c r="N81" s="80"/>
      <c r="O81" s="80"/>
      <c r="P81" s="80"/>
    </row>
    <row r="82" spans="1:16" ht="12.75">
      <c r="A82" s="80"/>
      <c r="B82" s="80"/>
      <c r="C82" s="80"/>
      <c r="D82" s="80"/>
      <c r="E82" s="80"/>
      <c r="F82" s="80"/>
      <c r="G82" s="162"/>
      <c r="H82" s="80"/>
      <c r="I82" s="80"/>
      <c r="J82" s="80"/>
      <c r="K82" s="80"/>
      <c r="L82" s="162"/>
      <c r="M82" s="80"/>
      <c r="N82" s="80"/>
      <c r="O82" s="80"/>
      <c r="P82" s="80"/>
    </row>
    <row r="83" spans="1:16" ht="12.75">
      <c r="A83" s="80"/>
      <c r="B83" s="80"/>
      <c r="C83" s="80"/>
      <c r="D83" s="80"/>
      <c r="E83" s="80"/>
      <c r="F83" s="80"/>
      <c r="G83" s="162"/>
      <c r="H83" s="80"/>
      <c r="I83" s="80"/>
      <c r="J83" s="80"/>
      <c r="K83" s="80"/>
      <c r="L83" s="162"/>
      <c r="M83" s="80"/>
      <c r="N83" s="80"/>
      <c r="O83" s="80"/>
      <c r="P83" s="80"/>
    </row>
    <row r="84" spans="1:16" ht="12.75">
      <c r="A84" s="80"/>
      <c r="B84" s="80"/>
      <c r="C84" s="80"/>
      <c r="D84" s="80"/>
      <c r="E84" s="80"/>
      <c r="F84" s="80"/>
      <c r="G84" s="162"/>
      <c r="H84" s="80"/>
      <c r="I84" s="80"/>
      <c r="J84" s="80"/>
      <c r="K84" s="80"/>
      <c r="L84" s="162"/>
      <c r="M84" s="80"/>
      <c r="N84" s="80"/>
      <c r="O84" s="80"/>
      <c r="P84" s="80"/>
    </row>
    <row r="85" spans="1:16" ht="12.75">
      <c r="A85" s="80"/>
      <c r="B85" s="80"/>
      <c r="C85" s="80"/>
      <c r="D85" s="80"/>
      <c r="E85" s="80"/>
      <c r="F85" s="80"/>
      <c r="G85" s="162"/>
      <c r="H85" s="80"/>
      <c r="I85" s="80"/>
      <c r="J85" s="80"/>
      <c r="K85" s="80"/>
      <c r="L85" s="162"/>
      <c r="M85" s="80"/>
      <c r="N85" s="80"/>
      <c r="O85" s="80"/>
      <c r="P85" s="80"/>
    </row>
    <row r="86" spans="1:16" ht="12.75">
      <c r="A86" s="80"/>
      <c r="B86" s="80"/>
      <c r="C86" s="80"/>
      <c r="D86" s="80"/>
      <c r="E86" s="80"/>
      <c r="F86" s="80"/>
      <c r="G86" s="162"/>
      <c r="H86" s="80"/>
      <c r="I86" s="80"/>
      <c r="J86" s="80"/>
      <c r="K86" s="80"/>
      <c r="L86" s="162"/>
      <c r="M86" s="80"/>
      <c r="N86" s="80"/>
      <c r="O86" s="80"/>
      <c r="P86" s="80"/>
    </row>
    <row r="87" spans="1:16" ht="12.75">
      <c r="A87" s="80"/>
      <c r="B87" s="80"/>
      <c r="C87" s="80"/>
      <c r="D87" s="80"/>
      <c r="E87" s="80"/>
      <c r="F87" s="80"/>
      <c r="G87" s="162"/>
      <c r="H87" s="80"/>
      <c r="I87" s="80"/>
      <c r="J87" s="80"/>
      <c r="K87" s="80"/>
      <c r="L87" s="162"/>
      <c r="M87" s="80"/>
      <c r="N87" s="80"/>
      <c r="O87" s="80"/>
      <c r="P87" s="80"/>
    </row>
    <row r="88" spans="1:16" ht="12.75">
      <c r="A88" s="80"/>
      <c r="B88" s="80"/>
      <c r="C88" s="80"/>
      <c r="D88" s="80"/>
      <c r="E88" s="80"/>
      <c r="F88" s="80"/>
      <c r="G88" s="162"/>
      <c r="H88" s="80"/>
      <c r="I88" s="80"/>
      <c r="J88" s="80"/>
      <c r="K88" s="80"/>
      <c r="L88" s="162"/>
      <c r="M88" s="80"/>
      <c r="N88" s="80"/>
      <c r="O88" s="80"/>
      <c r="P88" s="80"/>
    </row>
    <row r="89" spans="1:16" ht="12.75">
      <c r="A89" s="80"/>
      <c r="B89" s="80"/>
      <c r="C89" s="80"/>
      <c r="D89" s="80"/>
      <c r="E89" s="80"/>
      <c r="F89" s="80"/>
      <c r="G89" s="162"/>
      <c r="H89" s="80"/>
      <c r="I89" s="80"/>
      <c r="J89" s="80"/>
      <c r="K89" s="80"/>
      <c r="L89" s="162"/>
      <c r="M89" s="80"/>
      <c r="N89" s="80"/>
      <c r="O89" s="80"/>
      <c r="P89" s="80"/>
    </row>
    <row r="90" spans="1:16" ht="12.75">
      <c r="A90" s="80"/>
      <c r="B90" s="80"/>
      <c r="C90" s="80"/>
      <c r="D90" s="80"/>
      <c r="E90" s="80"/>
      <c r="F90" s="80"/>
      <c r="G90" s="162"/>
      <c r="H90" s="80"/>
      <c r="I90" s="80"/>
      <c r="J90" s="80"/>
      <c r="K90" s="80"/>
      <c r="L90" s="162"/>
      <c r="M90" s="80"/>
      <c r="N90" s="80"/>
      <c r="O90" s="80"/>
      <c r="P90" s="80"/>
    </row>
    <row r="91" spans="1:16" ht="12.75">
      <c r="A91" s="80"/>
      <c r="B91" s="80"/>
      <c r="C91" s="80"/>
      <c r="D91" s="80"/>
      <c r="E91" s="80"/>
      <c r="F91" s="80"/>
      <c r="G91" s="162"/>
      <c r="H91" s="80"/>
      <c r="I91" s="80"/>
      <c r="J91" s="80"/>
      <c r="K91" s="80"/>
      <c r="L91" s="162"/>
      <c r="M91" s="80"/>
      <c r="N91" s="80"/>
      <c r="O91" s="80"/>
      <c r="P91" s="80"/>
    </row>
    <row r="92" spans="1:16" ht="12.75">
      <c r="A92" s="80"/>
      <c r="B92" s="80"/>
      <c r="C92" s="80"/>
      <c r="D92" s="80"/>
      <c r="E92" s="80"/>
      <c r="F92" s="80"/>
      <c r="G92" s="162"/>
      <c r="H92" s="80"/>
      <c r="I92" s="80"/>
      <c r="J92" s="80"/>
      <c r="K92" s="80"/>
      <c r="L92" s="162"/>
      <c r="M92" s="80"/>
      <c r="N92" s="80"/>
      <c r="O92" s="80"/>
      <c r="P92" s="80"/>
    </row>
    <row r="93" spans="1:16" ht="12.75">
      <c r="A93" s="80"/>
      <c r="B93" s="80"/>
      <c r="C93" s="80"/>
      <c r="D93" s="80"/>
      <c r="E93" s="80"/>
      <c r="F93" s="80"/>
      <c r="G93" s="162"/>
      <c r="H93" s="80"/>
      <c r="I93" s="80"/>
      <c r="J93" s="80"/>
      <c r="K93" s="80"/>
      <c r="L93" s="162"/>
      <c r="M93" s="80"/>
      <c r="N93" s="80"/>
      <c r="O93" s="80"/>
      <c r="P93" s="80"/>
    </row>
    <row r="94" spans="1:16" ht="12.75">
      <c r="A94" s="80"/>
      <c r="B94" s="80"/>
      <c r="C94" s="80"/>
      <c r="D94" s="80"/>
      <c r="E94" s="80"/>
      <c r="F94" s="80"/>
      <c r="G94" s="162"/>
      <c r="H94" s="80"/>
      <c r="I94" s="80"/>
      <c r="J94" s="80"/>
      <c r="K94" s="80"/>
      <c r="L94" s="162"/>
      <c r="M94" s="80"/>
      <c r="N94" s="80"/>
      <c r="O94" s="80"/>
      <c r="P94" s="80"/>
    </row>
    <row r="95" spans="1:16" ht="12.75">
      <c r="A95" s="80"/>
      <c r="B95" s="80"/>
      <c r="C95" s="80"/>
      <c r="D95" s="80"/>
      <c r="E95" s="80"/>
      <c r="F95" s="80"/>
      <c r="G95" s="162"/>
      <c r="H95" s="80"/>
      <c r="I95" s="80"/>
      <c r="J95" s="80"/>
      <c r="K95" s="80"/>
      <c r="L95" s="162"/>
      <c r="M95" s="80"/>
      <c r="N95" s="80"/>
      <c r="O95" s="80"/>
      <c r="P95" s="80"/>
    </row>
    <row r="96" spans="1:16" ht="12.75">
      <c r="A96" s="80"/>
      <c r="B96" s="80"/>
      <c r="C96" s="80"/>
      <c r="D96" s="80"/>
      <c r="E96" s="80"/>
      <c r="F96" s="80"/>
      <c r="G96" s="162"/>
      <c r="H96" s="80"/>
      <c r="I96" s="80"/>
      <c r="J96" s="80"/>
      <c r="K96" s="80"/>
      <c r="L96" s="162"/>
      <c r="M96" s="80"/>
      <c r="N96" s="80"/>
      <c r="O96" s="80"/>
      <c r="P96" s="80"/>
    </row>
    <row r="97" spans="1:16" ht="12.75">
      <c r="A97" s="80"/>
      <c r="B97" s="80"/>
      <c r="C97" s="80"/>
      <c r="D97" s="80"/>
      <c r="E97" s="80"/>
      <c r="F97" s="80"/>
      <c r="G97" s="162"/>
      <c r="H97" s="80"/>
      <c r="I97" s="80"/>
      <c r="J97" s="80"/>
      <c r="K97" s="80"/>
      <c r="L97" s="162"/>
      <c r="M97" s="80"/>
      <c r="N97" s="80"/>
      <c r="O97" s="80"/>
      <c r="P97" s="80"/>
    </row>
    <row r="98" spans="1:16" ht="12.75">
      <c r="A98" s="80"/>
      <c r="B98" s="80"/>
      <c r="C98" s="80"/>
      <c r="D98" s="80"/>
      <c r="E98" s="80"/>
      <c r="F98" s="80"/>
      <c r="G98" s="162"/>
      <c r="H98" s="80"/>
      <c r="I98" s="80"/>
      <c r="J98" s="80"/>
      <c r="K98" s="80"/>
      <c r="L98" s="162"/>
      <c r="M98" s="80"/>
      <c r="N98" s="80"/>
      <c r="O98" s="80"/>
      <c r="P98" s="80"/>
    </row>
    <row r="99" spans="1:16" ht="12.75">
      <c r="A99" s="80"/>
      <c r="B99" s="80"/>
      <c r="C99" s="80"/>
      <c r="D99" s="80"/>
      <c r="E99" s="80"/>
      <c r="F99" s="80"/>
      <c r="G99" s="162"/>
      <c r="H99" s="80"/>
      <c r="I99" s="80"/>
      <c r="J99" s="80"/>
      <c r="K99" s="80"/>
      <c r="L99" s="162"/>
      <c r="M99" s="80"/>
      <c r="N99" s="80"/>
      <c r="O99" s="80"/>
      <c r="P99" s="80"/>
    </row>
    <row r="100" spans="1:16" ht="12.75">
      <c r="A100" s="80"/>
      <c r="B100" s="80"/>
      <c r="C100" s="80"/>
      <c r="D100" s="80"/>
      <c r="E100" s="80"/>
      <c r="F100" s="80"/>
      <c r="G100" s="162"/>
      <c r="H100" s="80"/>
      <c r="I100" s="80"/>
      <c r="J100" s="80"/>
      <c r="K100" s="80"/>
      <c r="L100" s="162"/>
      <c r="M100" s="80"/>
      <c r="N100" s="80"/>
      <c r="O100" s="80"/>
      <c r="P100" s="80"/>
    </row>
    <row r="101" spans="1:16" ht="12.75">
      <c r="A101" s="80"/>
      <c r="B101" s="80"/>
      <c r="C101" s="80"/>
      <c r="D101" s="80"/>
      <c r="E101" s="80"/>
      <c r="F101" s="80"/>
      <c r="G101" s="162"/>
      <c r="H101" s="80"/>
      <c r="I101" s="80"/>
      <c r="J101" s="80"/>
      <c r="K101" s="80"/>
      <c r="L101" s="162"/>
      <c r="M101" s="80"/>
      <c r="N101" s="80"/>
      <c r="O101" s="80"/>
      <c r="P101" s="80"/>
    </row>
    <row r="102" spans="1:16" ht="12.75">
      <c r="A102" s="80"/>
      <c r="B102" s="80"/>
      <c r="C102" s="80"/>
      <c r="D102" s="80"/>
      <c r="E102" s="80"/>
      <c r="F102" s="80"/>
      <c r="G102" s="162"/>
      <c r="H102" s="80"/>
      <c r="I102" s="80"/>
      <c r="J102" s="80"/>
      <c r="K102" s="80"/>
      <c r="L102" s="162"/>
      <c r="M102" s="80"/>
      <c r="N102" s="80"/>
      <c r="O102" s="80"/>
      <c r="P102" s="80"/>
    </row>
    <row r="103" spans="1:16" ht="12.75">
      <c r="A103" s="80"/>
      <c r="B103" s="80"/>
      <c r="C103" s="80"/>
      <c r="D103" s="80"/>
      <c r="E103" s="80"/>
      <c r="F103" s="80"/>
      <c r="G103" s="162"/>
      <c r="H103" s="80"/>
      <c r="I103" s="80"/>
      <c r="J103" s="80"/>
      <c r="K103" s="80"/>
      <c r="L103" s="162"/>
      <c r="M103" s="80"/>
      <c r="N103" s="80"/>
      <c r="O103" s="80"/>
      <c r="P103" s="80"/>
    </row>
  </sheetData>
  <sheetProtection/>
  <mergeCells count="4">
    <mergeCell ref="A2:P2"/>
    <mergeCell ref="M4:P4"/>
    <mergeCell ref="C4:G4"/>
    <mergeCell ref="H4:L4"/>
  </mergeCells>
  <printOptions horizontalCentered="1" verticalCentered="1"/>
  <pageMargins left="0.29" right="0.26" top="0.16" bottom="0.23" header="0.01" footer="0.17"/>
  <pageSetup firstPageNumber="12" useFirstPageNumber="1" fitToHeight="1" fitToWidth="1" horizontalDpi="600" verticalDpi="600" orientation="landscape" scale="60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0">
      <selection activeCell="A96" sqref="A96:IV96"/>
    </sheetView>
  </sheetViews>
  <sheetFormatPr defaultColWidth="9.00390625" defaultRowHeight="15.75"/>
  <cols>
    <col min="2" max="2" width="15.50390625" style="0" customWidth="1"/>
    <col min="3" max="3" width="12.50390625" style="0" customWidth="1"/>
    <col min="4" max="4" width="15.625" style="0" customWidth="1"/>
    <col min="5" max="5" width="17.625" style="0" customWidth="1"/>
    <col min="7" max="7" width="13.375" style="0" customWidth="1"/>
    <col min="9" max="9" width="13.00390625" style="0" customWidth="1"/>
    <col min="10" max="10" width="14.375" style="0" customWidth="1"/>
    <col min="12" max="12" width="14.125" style="0" customWidth="1"/>
  </cols>
  <sheetData>
    <row r="1" spans="1:10" ht="20.25" customHeight="1">
      <c r="A1" s="189" t="s">
        <v>35</v>
      </c>
      <c r="B1" s="189"/>
      <c r="C1" s="189"/>
      <c r="D1" s="189"/>
      <c r="E1" s="189"/>
      <c r="F1" s="2"/>
      <c r="G1" t="s">
        <v>67</v>
      </c>
      <c r="H1" s="2"/>
      <c r="I1" s="2"/>
      <c r="J1" s="2"/>
    </row>
    <row r="2" spans="1:7" ht="63" customHeight="1">
      <c r="A2" s="199" t="s">
        <v>52</v>
      </c>
      <c r="B2" s="199"/>
      <c r="C2" s="199"/>
      <c r="D2" s="199"/>
      <c r="E2" s="199"/>
      <c r="F2" s="2"/>
      <c r="G2" t="s">
        <v>67</v>
      </c>
    </row>
    <row r="3" spans="2:6" ht="15" customHeight="1">
      <c r="B3" t="s">
        <v>0</v>
      </c>
      <c r="F3" s="27"/>
    </row>
    <row r="4" spans="1:6" ht="15.75">
      <c r="A4" s="108" t="s">
        <v>1</v>
      </c>
      <c r="B4" s="108" t="s">
        <v>49</v>
      </c>
      <c r="C4" s="111" t="s">
        <v>11</v>
      </c>
      <c r="D4" s="108" t="s">
        <v>50</v>
      </c>
      <c r="E4" s="108" t="s">
        <v>51</v>
      </c>
      <c r="F4" s="27"/>
    </row>
    <row r="5" spans="1:6" ht="15.75">
      <c r="A5" s="112">
        <v>38899</v>
      </c>
      <c r="B5" s="107">
        <f>SUM('Input Data'!B$107:B107)</f>
        <v>640402038</v>
      </c>
      <c r="C5" s="113">
        <f>SUM('Input Data'!C$107:C107)</f>
        <v>62218</v>
      </c>
      <c r="D5" s="109">
        <f aca="true" t="shared" si="0" ref="D5:D16">B5/C5</f>
        <v>10292.874055739496</v>
      </c>
      <c r="E5" s="107">
        <f>SUM('Input Data'!D$107:D107)</f>
        <v>259224050</v>
      </c>
      <c r="F5" s="27"/>
    </row>
    <row r="6" spans="1:6" ht="15.75">
      <c r="A6" s="112">
        <v>38930</v>
      </c>
      <c r="B6" s="107">
        <f>SUM('Input Data'!B$107:B108)</f>
        <v>1304858749</v>
      </c>
      <c r="C6" s="113">
        <f>SUM('Input Data'!C$107:C108)</f>
        <v>126228</v>
      </c>
      <c r="D6" s="109">
        <f t="shared" si="0"/>
        <v>10337.31619767405</v>
      </c>
      <c r="E6" s="107">
        <f>SUM('Input Data'!D$107:D108)</f>
        <v>546424867</v>
      </c>
      <c r="F6" s="27"/>
    </row>
    <row r="7" spans="1:6" ht="15.75">
      <c r="A7" s="112">
        <v>38961</v>
      </c>
      <c r="B7" s="107">
        <f>SUM('Input Data'!B$107:B109)</f>
        <v>1954290257</v>
      </c>
      <c r="C7" s="113">
        <f>SUM('Input Data'!C$107:C109)</f>
        <v>188182</v>
      </c>
      <c r="D7" s="109">
        <f t="shared" si="0"/>
        <v>10385.107273809397</v>
      </c>
      <c r="E7" s="107">
        <f>SUM('Input Data'!D$107:D109)</f>
        <v>814483684</v>
      </c>
      <c r="F7" s="27"/>
    </row>
    <row r="8" spans="1:6" ht="15.75">
      <c r="A8" s="112">
        <v>38991</v>
      </c>
      <c r="B8" s="107">
        <f>SUM('Input Data'!B$107:B110)</f>
        <v>2643827202</v>
      </c>
      <c r="C8" s="113">
        <f>SUM('Input Data'!C$107:C110)</f>
        <v>252091</v>
      </c>
      <c r="D8" s="109">
        <f t="shared" si="0"/>
        <v>10487.590600219763</v>
      </c>
      <c r="E8" s="107">
        <f>SUM('Input Data'!D$107:D110)</f>
        <v>1100716849</v>
      </c>
      <c r="F8" s="27"/>
    </row>
    <row r="9" spans="1:6" ht="15.75">
      <c r="A9" s="112">
        <v>39022</v>
      </c>
      <c r="B9" s="107">
        <f>SUM('Input Data'!B$107:B111)</f>
        <v>3297275952</v>
      </c>
      <c r="C9" s="113">
        <f>SUM('Input Data'!C$107:C111)</f>
        <v>312666</v>
      </c>
      <c r="D9" s="109">
        <f t="shared" si="0"/>
        <v>10545.681180556889</v>
      </c>
      <c r="E9" s="107">
        <f>SUM('Input Data'!D$107:D111)</f>
        <v>1377324831</v>
      </c>
      <c r="F9" s="27"/>
    </row>
    <row r="10" spans="1:6" ht="15.75">
      <c r="A10" s="112">
        <v>39052</v>
      </c>
      <c r="B10" s="107">
        <f>SUM('Input Data'!B$107:B112)</f>
        <v>3945399397</v>
      </c>
      <c r="C10" s="113">
        <f>SUM('Input Data'!C$107:C112)</f>
        <v>374222</v>
      </c>
      <c r="D10" s="109">
        <f t="shared" si="0"/>
        <v>10542.93814099652</v>
      </c>
      <c r="E10" s="107">
        <f>SUM('Input Data'!D$107:D112)</f>
        <v>1645628803</v>
      </c>
      <c r="F10" s="27"/>
    </row>
    <row r="11" spans="1:6" ht="15.75">
      <c r="A11" s="112">
        <v>39083</v>
      </c>
      <c r="B11" s="107">
        <f>SUM('Input Data'!B$107:B113)</f>
        <v>4670641795</v>
      </c>
      <c r="C11" s="113">
        <f>SUM('Input Data'!C$107:C113)</f>
        <v>440517</v>
      </c>
      <c r="D11" s="109">
        <f t="shared" si="0"/>
        <v>10602.636890290272</v>
      </c>
      <c r="E11" s="107">
        <f>SUM('Input Data'!D$107:D113)</f>
        <v>1943019759</v>
      </c>
      <c r="F11" s="27"/>
    </row>
    <row r="12" spans="1:6" ht="15.75">
      <c r="A12" s="112">
        <v>39114</v>
      </c>
      <c r="B12" s="107">
        <f>SUM('Input Data'!B$107:B114)</f>
        <v>5317940726</v>
      </c>
      <c r="C12" s="113">
        <f>SUM('Input Data'!C$107:C114)</f>
        <v>499116</v>
      </c>
      <c r="D12" s="109">
        <f t="shared" si="0"/>
        <v>10654.718995183484</v>
      </c>
      <c r="E12" s="107">
        <f>SUM('Input Data'!D$107:D114)</f>
        <v>2206244479</v>
      </c>
      <c r="F12" s="27"/>
    </row>
    <row r="13" spans="1:6" ht="15.75">
      <c r="A13" s="112">
        <v>39142</v>
      </c>
      <c r="B13" s="107">
        <f>SUM('Input Data'!B$107:B115)</f>
        <v>6034622291</v>
      </c>
      <c r="C13" s="113">
        <f>SUM('Input Data'!C$107:C115)</f>
        <v>564985</v>
      </c>
      <c r="D13" s="109">
        <f t="shared" si="0"/>
        <v>10681.030984893405</v>
      </c>
      <c r="E13" s="107">
        <f>SUM('Input Data'!D$107:D115)</f>
        <v>2511192047</v>
      </c>
      <c r="F13" s="27"/>
    </row>
    <row r="14" spans="1:6" ht="15.75">
      <c r="A14" s="112">
        <v>39173</v>
      </c>
      <c r="B14" s="107">
        <f>SUM('Input Data'!B$107:B116)</f>
        <v>6698639076</v>
      </c>
      <c r="C14" s="113">
        <f>SUM('Input Data'!C$107:C116)</f>
        <v>627252</v>
      </c>
      <c r="D14" s="109">
        <f t="shared" si="0"/>
        <v>10679.342713933156</v>
      </c>
      <c r="E14" s="107">
        <f>SUM('Input Data'!D$107:D116)</f>
        <v>2805356540</v>
      </c>
      <c r="F14" s="27"/>
    </row>
    <row r="15" spans="1:6" ht="15.75">
      <c r="A15" s="112">
        <v>39203</v>
      </c>
      <c r="B15" s="107">
        <f>SUM('Input Data'!B$107:B117)</f>
        <v>7373571862</v>
      </c>
      <c r="C15" s="113">
        <f>SUM('Input Data'!C$107:C117)</f>
        <v>691544</v>
      </c>
      <c r="D15" s="109">
        <f t="shared" si="0"/>
        <v>10662.476808417106</v>
      </c>
      <c r="E15" s="107">
        <f>SUM('Input Data'!D$107:D117)</f>
        <v>3111527652</v>
      </c>
      <c r="F15" s="27"/>
    </row>
    <row r="16" spans="1:6" ht="15.75">
      <c r="A16" s="112">
        <v>39234</v>
      </c>
      <c r="B16" s="107">
        <f>SUM('Input Data'!B$107:B118)</f>
        <v>8047041255</v>
      </c>
      <c r="C16" s="113">
        <f>SUM('Input Data'!C$107:C118)</f>
        <v>752775</v>
      </c>
      <c r="D16" s="109">
        <f t="shared" si="0"/>
        <v>10689.835946996114</v>
      </c>
      <c r="E16" s="107">
        <f>SUM('Input Data'!D$107:D118)</f>
        <v>3409790445</v>
      </c>
      <c r="F16" s="27"/>
    </row>
    <row r="17" spans="1:6" ht="15.75">
      <c r="A17" s="112">
        <v>39264</v>
      </c>
      <c r="B17" s="107">
        <f>SUM('Input Data'!B$119:B119)</f>
        <v>677976349</v>
      </c>
      <c r="C17" s="113">
        <f>SUM('Input Data'!C$119:C119)</f>
        <v>63661</v>
      </c>
      <c r="D17" s="109">
        <f aca="true" t="shared" si="1" ref="D17:D72">B17/C17</f>
        <v>10649.79106517334</v>
      </c>
      <c r="E17" s="107">
        <f>SUM('Input Data'!D$119:D119)</f>
        <v>294803096</v>
      </c>
      <c r="F17" s="27"/>
    </row>
    <row r="18" spans="1:6" ht="15.75">
      <c r="A18" s="112">
        <v>39295</v>
      </c>
      <c r="B18" s="107">
        <f>SUM('Input Data'!B$119:B120)</f>
        <v>1376810794</v>
      </c>
      <c r="C18" s="113">
        <f>SUM('Input Data'!C$119:C120)</f>
        <v>127816</v>
      </c>
      <c r="D18" s="109">
        <f t="shared" si="1"/>
        <v>10771.818817675408</v>
      </c>
      <c r="E18" s="107">
        <f>SUM('Input Data'!D$119:D120)</f>
        <v>611353819</v>
      </c>
      <c r="F18" s="27"/>
    </row>
    <row r="19" spans="1:6" ht="15.75">
      <c r="A19" s="112">
        <v>39326</v>
      </c>
      <c r="B19" s="107">
        <f>SUM('Input Data'!B$119:B121)</f>
        <v>2040480336</v>
      </c>
      <c r="C19" s="113">
        <f>SUM('Input Data'!C$119:C121)</f>
        <v>189388</v>
      </c>
      <c r="D19" s="109">
        <f t="shared" si="1"/>
        <v>10774.074049042178</v>
      </c>
      <c r="E19" s="107">
        <f>SUM('Input Data'!D$119:D121)</f>
        <v>893425523</v>
      </c>
      <c r="F19" s="27"/>
    </row>
    <row r="20" spans="1:6" ht="15.75">
      <c r="A20" s="112">
        <v>39356</v>
      </c>
      <c r="B20" s="107">
        <f>SUM('Input Data'!B$119:B122)</f>
        <v>2760074507</v>
      </c>
      <c r="C20" s="113">
        <f>SUM('Input Data'!C$119:C122)</f>
        <v>254417</v>
      </c>
      <c r="D20" s="109">
        <f t="shared" si="1"/>
        <v>10848.624529807363</v>
      </c>
      <c r="E20" s="107">
        <f>SUM('Input Data'!D$119:D122)</f>
        <v>1229578409</v>
      </c>
      <c r="F20" s="27"/>
    </row>
    <row r="21" spans="1:6" ht="15.75">
      <c r="A21" s="112">
        <v>39387</v>
      </c>
      <c r="B21" s="107">
        <f>SUM('Input Data'!B$119:B123)</f>
        <v>3452647365</v>
      </c>
      <c r="C21" s="113">
        <f>SUM('Input Data'!C$119:C123)</f>
        <v>316286</v>
      </c>
      <c r="D21" s="109">
        <f t="shared" si="1"/>
        <v>10916.219386884022</v>
      </c>
      <c r="E21" s="107">
        <f>SUM('Input Data'!D$119:D123)</f>
        <v>1539925957</v>
      </c>
      <c r="F21" s="27"/>
    </row>
    <row r="22" spans="1:6" ht="15.75">
      <c r="A22" s="112">
        <v>39417</v>
      </c>
      <c r="B22" s="107">
        <f>SUM('Input Data'!B$119:B124)</f>
        <v>4129999794</v>
      </c>
      <c r="C22" s="113">
        <f>SUM('Input Data'!C$119:C124)</f>
        <v>377392</v>
      </c>
      <c r="D22" s="109">
        <f t="shared" si="1"/>
        <v>10943.527668843008</v>
      </c>
      <c r="E22" s="107">
        <f>SUM('Input Data'!D$119:D124)</f>
        <v>1831017582</v>
      </c>
      <c r="F22" s="27"/>
    </row>
    <row r="23" spans="1:6" ht="15.75">
      <c r="A23" s="112">
        <v>39448</v>
      </c>
      <c r="B23" s="107">
        <f>SUM('Input Data'!B$119:B125)</f>
        <v>4879084862</v>
      </c>
      <c r="C23" s="113">
        <f>SUM('Input Data'!C$119:C125)</f>
        <v>443906</v>
      </c>
      <c r="D23" s="109">
        <f t="shared" si="1"/>
        <v>10991.256847170347</v>
      </c>
      <c r="E23" s="107">
        <f>SUM('Input Data'!D$119:D125)</f>
        <v>2166939594</v>
      </c>
      <c r="F23" s="27"/>
    </row>
    <row r="24" spans="1:6" ht="15.75">
      <c r="A24" s="112">
        <v>39479</v>
      </c>
      <c r="B24" s="107">
        <f>SUM('Input Data'!B$119:B126)</f>
        <v>5616401245</v>
      </c>
      <c r="C24" s="113">
        <f>SUM('Input Data'!C$119:C126)</f>
        <v>507305</v>
      </c>
      <c r="D24" s="109">
        <f t="shared" si="1"/>
        <v>11071.054385428884</v>
      </c>
      <c r="E24" s="107">
        <f>SUM('Input Data'!D$119:D126)</f>
        <v>2491766501</v>
      </c>
      <c r="F24" s="27"/>
    </row>
    <row r="25" spans="1:6" ht="15.75">
      <c r="A25" s="112">
        <v>39508</v>
      </c>
      <c r="B25" s="107">
        <f>SUM('Input Data'!B$119:B127)</f>
        <v>6358941612</v>
      </c>
      <c r="C25" s="113">
        <f>SUM('Input Data'!C$119:C127)</f>
        <v>572584</v>
      </c>
      <c r="D25" s="109">
        <f t="shared" si="1"/>
        <v>11105.692111550445</v>
      </c>
      <c r="E25" s="107">
        <f>SUM('Input Data'!D$119:D127)</f>
        <v>2821973706</v>
      </c>
      <c r="F25" s="27"/>
    </row>
    <row r="26" spans="1:6" ht="15.75">
      <c r="A26" s="112">
        <v>39539</v>
      </c>
      <c r="B26" s="107">
        <f>SUM('Input Data'!B$119:B128)</f>
        <v>7071953458</v>
      </c>
      <c r="C26" s="113">
        <f>SUM('Input Data'!C$119:C128)</f>
        <v>636707</v>
      </c>
      <c r="D26" s="109">
        <f t="shared" si="1"/>
        <v>11107.07665849441</v>
      </c>
      <c r="E26" s="107">
        <f>SUM('Input Data'!D$119:D128)</f>
        <v>3167982416</v>
      </c>
      <c r="F26" s="27"/>
    </row>
    <row r="27" spans="1:6" ht="15.75">
      <c r="A27" s="112">
        <v>39569</v>
      </c>
      <c r="B27" s="107">
        <f>SUM('Input Data'!B$119:B129)</f>
        <v>7772411511</v>
      </c>
      <c r="C27" s="113">
        <f>SUM('Input Data'!C$119:C129)</f>
        <v>700875</v>
      </c>
      <c r="D27" s="109">
        <f t="shared" si="1"/>
        <v>11089.583036918139</v>
      </c>
      <c r="E27" s="107">
        <f>SUM('Input Data'!D$119:D129)</f>
        <v>3499072942</v>
      </c>
      <c r="F27" s="27"/>
    </row>
    <row r="28" spans="1:6" ht="15.75">
      <c r="A28" s="112">
        <v>39600</v>
      </c>
      <c r="B28" s="107">
        <f>SUM('Input Data'!B$119:B130)</f>
        <v>8473095276</v>
      </c>
      <c r="C28" s="113">
        <f>SUM('Input Data'!C$119:C130)</f>
        <v>764101</v>
      </c>
      <c r="D28" s="109">
        <f t="shared" si="1"/>
        <v>11088.972892327061</v>
      </c>
      <c r="E28" s="107">
        <f>SUM('Input Data'!D$119:D130)</f>
        <v>3835156384</v>
      </c>
      <c r="F28" s="27"/>
    </row>
    <row r="29" spans="1:6" ht="15.75">
      <c r="A29" s="114">
        <v>39630</v>
      </c>
      <c r="B29" s="107">
        <f>SUM('Input Data'!B$131:B131)</f>
        <v>744044733</v>
      </c>
      <c r="C29" s="113">
        <f>SUM('Input Data'!C$131:C131)</f>
        <v>65172</v>
      </c>
      <c r="D29" s="109">
        <f t="shared" si="1"/>
        <v>11416.631881789726</v>
      </c>
      <c r="E29" s="107">
        <f>SUM('Input Data'!D$131:D131)</f>
        <v>349222137</v>
      </c>
      <c r="F29" s="27"/>
    </row>
    <row r="30" spans="1:6" ht="15.75">
      <c r="A30" s="114">
        <v>39661</v>
      </c>
      <c r="B30" s="107">
        <f>SUM('Input Data'!B$131:B132)</f>
        <v>1460239492</v>
      </c>
      <c r="C30" s="113">
        <f>SUM('Input Data'!C$131:C132)</f>
        <v>128116</v>
      </c>
      <c r="D30" s="109">
        <f t="shared" si="1"/>
        <v>11397.791782447157</v>
      </c>
      <c r="E30" s="107">
        <f>SUM('Input Data'!D$131:D132)</f>
        <v>680822546</v>
      </c>
      <c r="F30" s="27"/>
    </row>
    <row r="31" spans="1:6" ht="15.75">
      <c r="A31" s="114">
        <v>39692</v>
      </c>
      <c r="B31" s="107">
        <f>SUM('Input Data'!B$131:B133)</f>
        <v>2195113529</v>
      </c>
      <c r="C31" s="113">
        <f>SUM('Input Data'!C$131:C133)</f>
        <v>191603</v>
      </c>
      <c r="D31" s="109">
        <f t="shared" si="1"/>
        <v>11456.571812549908</v>
      </c>
      <c r="E31" s="107">
        <f>SUM('Input Data'!D$131:D133)</f>
        <v>1017823866</v>
      </c>
      <c r="F31" s="27"/>
    </row>
    <row r="32" spans="1:6" ht="15.75">
      <c r="A32" s="114">
        <v>39722</v>
      </c>
      <c r="B32" s="107">
        <f>SUM('Input Data'!B$131:B134)</f>
        <v>2957963632</v>
      </c>
      <c r="C32" s="113">
        <f>SUM('Input Data'!C$131:C134)</f>
        <v>256110</v>
      </c>
      <c r="D32" s="109">
        <f t="shared" si="1"/>
        <v>11549.582726172348</v>
      </c>
      <c r="E32" s="107">
        <f>SUM('Input Data'!D$131:D134)</f>
        <v>1382382763</v>
      </c>
      <c r="F32" s="27"/>
    </row>
    <row r="33" spans="1:6" ht="15.75">
      <c r="A33" s="114">
        <v>39753</v>
      </c>
      <c r="B33" s="107">
        <f>SUM('Input Data'!B$131:B135)</f>
        <v>3662913767</v>
      </c>
      <c r="C33" s="113">
        <f>SUM('Input Data'!C$131:C135)</f>
        <v>316411</v>
      </c>
      <c r="D33" s="109">
        <f t="shared" si="1"/>
        <v>11576.44256046724</v>
      </c>
      <c r="E33" s="107">
        <f>SUM('Input Data'!D$131:D135)</f>
        <v>1696304183</v>
      </c>
      <c r="F33" s="27"/>
    </row>
    <row r="34" spans="1:6" ht="15.75">
      <c r="A34" s="114">
        <v>39783</v>
      </c>
      <c r="B34" s="107">
        <f>SUM('Input Data'!B$131:B136)</f>
        <v>4395806060</v>
      </c>
      <c r="C34" s="113">
        <f>SUM('Input Data'!C$131:C136)</f>
        <v>381551</v>
      </c>
      <c r="D34" s="109">
        <f t="shared" si="1"/>
        <v>11520.88727326098</v>
      </c>
      <c r="E34" s="107">
        <f>SUM('Input Data'!D$131:D136)</f>
        <v>2038040155</v>
      </c>
      <c r="F34" s="27"/>
    </row>
    <row r="35" spans="1:6" ht="15.75">
      <c r="A35" s="114">
        <v>39814</v>
      </c>
      <c r="B35" s="107">
        <f>SUM('Input Data'!B$131:B137)</f>
        <v>5159985970</v>
      </c>
      <c r="C35" s="113">
        <f>SUM('Input Data'!C$131:C137)</f>
        <v>447049</v>
      </c>
      <c r="D35" s="109">
        <f t="shared" si="1"/>
        <v>11542.327507722866</v>
      </c>
      <c r="E35" s="107">
        <f>SUM('Input Data'!D$131:D137)</f>
        <v>2374391582</v>
      </c>
      <c r="F35" s="27"/>
    </row>
    <row r="36" spans="1:6" ht="15.75">
      <c r="A36" s="114">
        <v>39845</v>
      </c>
      <c r="B36" s="107">
        <f>SUM('Input Data'!B$131:B138)</f>
        <v>5886049804</v>
      </c>
      <c r="C36" s="113">
        <f>SUM('Input Data'!C$131:C138)</f>
        <v>508875</v>
      </c>
      <c r="D36" s="109">
        <f t="shared" si="1"/>
        <v>11566.789101449276</v>
      </c>
      <c r="E36" s="107">
        <f>SUM('Input Data'!D$131:D138)</f>
        <v>2709483412</v>
      </c>
      <c r="F36" s="27"/>
    </row>
    <row r="37" spans="1:6" ht="15.75">
      <c r="A37" s="114">
        <v>39873</v>
      </c>
      <c r="B37" s="107">
        <f>SUM('Input Data'!B$131:B139)</f>
        <v>6669959304</v>
      </c>
      <c r="C37" s="113">
        <f>SUM('Input Data'!C$131:C139)</f>
        <v>576269</v>
      </c>
      <c r="D37" s="109">
        <f t="shared" si="1"/>
        <v>11574.385059755079</v>
      </c>
      <c r="E37" s="107">
        <f>SUM('Input Data'!D$131:D139)</f>
        <v>3082856907</v>
      </c>
      <c r="F37" s="27"/>
    </row>
    <row r="38" spans="1:6" ht="15.75">
      <c r="A38" s="114">
        <v>39904</v>
      </c>
      <c r="B38" s="107">
        <f>SUM('Input Data'!B$131:B140)</f>
        <v>7413425911</v>
      </c>
      <c r="C38" s="113">
        <f>SUM('Input Data'!C$131:C140)</f>
        <v>640700</v>
      </c>
      <c r="D38" s="109">
        <f t="shared" si="1"/>
        <v>11570.82239893866</v>
      </c>
      <c r="E38" s="107">
        <f>SUM('Input Data'!D$131:D140)</f>
        <v>3453361160</v>
      </c>
      <c r="F38" s="27"/>
    </row>
    <row r="39" spans="1:6" ht="15.75">
      <c r="A39" s="114">
        <v>39934</v>
      </c>
      <c r="B39" s="107">
        <f>SUM('Input Data'!B$131:B141)</f>
        <v>8116640524</v>
      </c>
      <c r="C39" s="113">
        <f>SUM('Input Data'!C$131:C141)</f>
        <v>704565</v>
      </c>
      <c r="D39" s="109">
        <f t="shared" si="1"/>
        <v>11520.073412673068</v>
      </c>
      <c r="E39" s="107">
        <f>SUM('Input Data'!D$131:D141)</f>
        <v>3813047236</v>
      </c>
      <c r="F39" s="27"/>
    </row>
    <row r="40" spans="1:6" ht="15.75">
      <c r="A40" s="114">
        <v>39965</v>
      </c>
      <c r="B40" s="107">
        <f>SUM('Input Data'!B$131:B142)</f>
        <v>8850106108</v>
      </c>
      <c r="C40" s="113">
        <f>SUM('Input Data'!C$131:C142)</f>
        <v>769866</v>
      </c>
      <c r="D40" s="109">
        <f t="shared" si="1"/>
        <v>11495.644836893693</v>
      </c>
      <c r="E40" s="107">
        <f>SUM('Input Data'!D$131:D142)</f>
        <v>4184558946</v>
      </c>
      <c r="F40" s="27"/>
    </row>
    <row r="41" spans="1:6" ht="15.75">
      <c r="A41" s="114">
        <v>39995</v>
      </c>
      <c r="B41" s="107">
        <f>SUM('Input Data'!B$143:B143)</f>
        <v>764691954</v>
      </c>
      <c r="C41" s="113">
        <f>SUM('Input Data'!C$143:C143)</f>
        <v>66051</v>
      </c>
      <c r="D41" s="109">
        <f t="shared" si="1"/>
        <v>11577.295635190989</v>
      </c>
      <c r="E41" s="107">
        <f>SUM('Input Data'!D$143:D143)</f>
        <v>377276667</v>
      </c>
      <c r="F41" s="27"/>
    </row>
    <row r="42" spans="1:6" ht="15.75">
      <c r="A42" s="114">
        <v>40026</v>
      </c>
      <c r="B42" s="107">
        <f>SUM('Input Data'!B$143:B144)</f>
        <v>1495336290</v>
      </c>
      <c r="C42" s="113">
        <f>SUM('Input Data'!C$143:C144)</f>
        <v>129964</v>
      </c>
      <c r="D42" s="109">
        <f t="shared" si="1"/>
        <v>11505.773060232064</v>
      </c>
      <c r="E42" s="107">
        <f>SUM('Input Data'!D$143:D144)</f>
        <v>731185070</v>
      </c>
      <c r="F42" s="27"/>
    </row>
    <row r="43" spans="1:6" ht="15.75">
      <c r="A43" s="114">
        <v>40057</v>
      </c>
      <c r="B43" s="107">
        <f>SUM('Input Data'!B$143:B145)</f>
        <v>2240564598</v>
      </c>
      <c r="C43" s="113">
        <f>SUM('Input Data'!C$143:C145)</f>
        <v>193611</v>
      </c>
      <c r="D43" s="109">
        <f t="shared" si="1"/>
        <v>11572.506717077025</v>
      </c>
      <c r="E43" s="107">
        <f>SUM('Input Data'!D$143:D145)</f>
        <v>1096478969</v>
      </c>
      <c r="F43" s="27"/>
    </row>
    <row r="44" spans="1:6" ht="15.75">
      <c r="A44" s="114">
        <v>40087</v>
      </c>
      <c r="B44" s="107">
        <f>SUM('Input Data'!B$143:B146)</f>
        <v>3027805298</v>
      </c>
      <c r="C44" s="113">
        <f>SUM('Input Data'!C$143:C146)</f>
        <v>258599</v>
      </c>
      <c r="D44" s="109">
        <f t="shared" si="1"/>
        <v>11708.495771445365</v>
      </c>
      <c r="E44" s="107">
        <f>SUM('Input Data'!D$143:D146)</f>
        <v>1481263450</v>
      </c>
      <c r="F44" s="27"/>
    </row>
    <row r="45" spans="1:6" ht="15.75">
      <c r="A45" s="114">
        <v>40118</v>
      </c>
      <c r="B45" s="107">
        <f>SUM('Input Data'!B$143:B147)</f>
        <v>3762433544</v>
      </c>
      <c r="C45" s="113">
        <f>SUM('Input Data'!C$143:C147)</f>
        <v>319124</v>
      </c>
      <c r="D45" s="109">
        <f t="shared" si="1"/>
        <v>11789.879620461012</v>
      </c>
      <c r="E45" s="107">
        <f>SUM('Input Data'!D$143:D147)</f>
        <v>1828332437</v>
      </c>
      <c r="F45" s="27"/>
    </row>
    <row r="46" spans="1:6" ht="15.75">
      <c r="A46" s="114">
        <v>40148</v>
      </c>
      <c r="B46" s="107">
        <f>SUM('Input Data'!B$143:B148)</f>
        <v>4514247365</v>
      </c>
      <c r="C46" s="113">
        <f>SUM('Input Data'!C$143:C148)</f>
        <v>381503</v>
      </c>
      <c r="D46" s="109">
        <f t="shared" si="1"/>
        <v>11832.796504876764</v>
      </c>
      <c r="E46" s="107">
        <f>SUM('Input Data'!D$143:D148)</f>
        <v>2189360383</v>
      </c>
      <c r="F46" s="27"/>
    </row>
    <row r="47" spans="1:6" ht="15.75">
      <c r="A47" s="114">
        <v>40179</v>
      </c>
      <c r="B47" s="107">
        <f>SUM('Input Data'!B$143:B149)</f>
        <v>5277514119</v>
      </c>
      <c r="C47" s="113">
        <f>SUM('Input Data'!C$143:C149)</f>
        <v>445514</v>
      </c>
      <c r="D47" s="109">
        <f t="shared" si="1"/>
        <v>11845.899610337723</v>
      </c>
      <c r="E47" s="107">
        <f>SUM('Input Data'!D$143:D149)</f>
        <v>2544666543</v>
      </c>
      <c r="F47" s="27"/>
    </row>
    <row r="48" spans="1:6" ht="15.75">
      <c r="A48" s="114">
        <v>40210</v>
      </c>
      <c r="B48" s="107">
        <f>SUM('Input Data'!B$143:B150)</f>
        <v>5975551032</v>
      </c>
      <c r="C48" s="113">
        <f>SUM('Input Data'!C$143:C150)</f>
        <v>503201</v>
      </c>
      <c r="D48" s="109">
        <f t="shared" si="1"/>
        <v>11875.0778158231</v>
      </c>
      <c r="E48" s="107">
        <f>SUM('Input Data'!D$143:D150)</f>
        <v>2855548583</v>
      </c>
      <c r="F48" s="27"/>
    </row>
    <row r="49" spans="1:6" ht="15.75">
      <c r="A49" s="114">
        <v>40238</v>
      </c>
      <c r="B49" s="107">
        <f>SUM('Input Data'!B$143:B151)</f>
        <v>6761808470</v>
      </c>
      <c r="C49" s="113">
        <f>SUM('Input Data'!C$143:C151)</f>
        <v>569397</v>
      </c>
      <c r="D49" s="109">
        <f t="shared" si="1"/>
        <v>11875.38478425422</v>
      </c>
      <c r="E49" s="107">
        <f>SUM('Input Data'!D$143:D151)</f>
        <v>3264851289</v>
      </c>
      <c r="F49" s="27"/>
    </row>
    <row r="50" spans="1:6" ht="15.75">
      <c r="A50" s="114">
        <v>40269</v>
      </c>
      <c r="B50" s="107">
        <f>SUM('Input Data'!B$143:B152)</f>
        <v>7496843980</v>
      </c>
      <c r="C50" s="113">
        <f>SUM('Input Data'!C$143:C152)</f>
        <v>632337</v>
      </c>
      <c r="D50" s="109">
        <f t="shared" si="1"/>
        <v>11855.773076698026</v>
      </c>
      <c r="E50" s="107">
        <f>SUM('Input Data'!D$143:D152)</f>
        <v>3660643504</v>
      </c>
      <c r="F50" s="27"/>
    </row>
    <row r="51" spans="1:6" ht="15.75">
      <c r="A51" s="114">
        <v>40299</v>
      </c>
      <c r="B51" s="107">
        <f>SUM('Input Data'!B$143:B153)</f>
        <v>8228378030</v>
      </c>
      <c r="C51" s="113">
        <f>SUM('Input Data'!C$143:C153)</f>
        <v>695572</v>
      </c>
      <c r="D51" s="109">
        <f t="shared" si="1"/>
        <v>11829.656786069594</v>
      </c>
      <c r="E51" s="107">
        <f>SUM('Input Data'!D$143:D153)</f>
        <v>4033133141</v>
      </c>
      <c r="F51" s="27"/>
    </row>
    <row r="52" spans="1:6" ht="15.75">
      <c r="A52" s="114">
        <v>40330</v>
      </c>
      <c r="B52" s="107">
        <f>SUM('Input Data'!B$143:B154)</f>
        <v>8960887722</v>
      </c>
      <c r="C52" s="113">
        <f>SUM('Input Data'!C$143:C154)</f>
        <v>759949</v>
      </c>
      <c r="D52" s="109">
        <f t="shared" si="1"/>
        <v>11791.433006688607</v>
      </c>
      <c r="E52" s="107">
        <f>SUM('Input Data'!D$143:D154)</f>
        <v>4425831435</v>
      </c>
      <c r="F52" s="27"/>
    </row>
    <row r="53" spans="1:6" ht="15.75">
      <c r="A53" s="114">
        <v>40360</v>
      </c>
      <c r="B53" s="107">
        <f>SUM('Input Data'!B$155:B155)</f>
        <v>751257213</v>
      </c>
      <c r="C53" s="113">
        <f>SUM('Input Data'!C$155:C155)</f>
        <v>62076</v>
      </c>
      <c r="D53" s="109">
        <f t="shared" si="1"/>
        <v>12102.216847090664</v>
      </c>
      <c r="E53" s="107">
        <f>SUM('Input Data'!D$155:D155)</f>
        <v>390749930</v>
      </c>
      <c r="F53" s="27"/>
    </row>
    <row r="54" spans="1:6" ht="15.75">
      <c r="A54" s="114">
        <v>40391</v>
      </c>
      <c r="B54" s="107">
        <f>SUM('Input Data'!B$155:B156)</f>
        <v>1501269043</v>
      </c>
      <c r="C54" s="113">
        <f>SUM('Input Data'!C$155:C156)</f>
        <v>124366</v>
      </c>
      <c r="D54" s="109">
        <f t="shared" si="1"/>
        <v>12071.378375118602</v>
      </c>
      <c r="E54" s="107">
        <f>SUM('Input Data'!D$155:D156)</f>
        <v>784596813</v>
      </c>
      <c r="F54" s="27"/>
    </row>
    <row r="55" spans="1:6" ht="15.75">
      <c r="A55" s="114">
        <v>40422</v>
      </c>
      <c r="B55" s="107">
        <f>SUM('Input Data'!B$155:B157)</f>
        <v>2251866398</v>
      </c>
      <c r="C55" s="113">
        <f>SUM('Input Data'!C$155:C157)</f>
        <v>179799</v>
      </c>
      <c r="D55" s="109">
        <f t="shared" si="1"/>
        <v>12524.354406865445</v>
      </c>
      <c r="E55" s="107">
        <f>SUM('Input Data'!D$155:D157)</f>
        <v>1179997801</v>
      </c>
      <c r="F55" s="27"/>
    </row>
    <row r="56" spans="1:6" ht="15.75">
      <c r="A56" s="114">
        <v>40452</v>
      </c>
      <c r="B56" s="107">
        <f>SUM('Input Data'!B$155:B158)</f>
        <v>3021618014</v>
      </c>
      <c r="C56" s="113">
        <f>SUM('Input Data'!C$155:C158)</f>
        <v>235247</v>
      </c>
      <c r="D56" s="109">
        <f t="shared" si="1"/>
        <v>12844.448660344235</v>
      </c>
      <c r="E56" s="107">
        <f>SUM('Input Data'!D$155:D158)</f>
        <v>1576246268</v>
      </c>
      <c r="F56" s="27"/>
    </row>
    <row r="57" spans="1:6" ht="15.75">
      <c r="A57" s="114">
        <v>40483</v>
      </c>
      <c r="B57" s="107">
        <f>SUM('Input Data'!B$155:B159)</f>
        <v>3762407884</v>
      </c>
      <c r="C57" s="113">
        <f>SUM('Input Data'!C$155:C159)</f>
        <v>288689</v>
      </c>
      <c r="D57" s="109">
        <f t="shared" si="1"/>
        <v>13032.737250120372</v>
      </c>
      <c r="E57" s="107">
        <f>SUM('Input Data'!D$155:D159)</f>
        <v>1970457978</v>
      </c>
      <c r="F57" s="27"/>
    </row>
    <row r="58" spans="1:6" ht="15.75">
      <c r="A58" s="114">
        <v>40513</v>
      </c>
      <c r="B58" s="107">
        <f>SUM('Input Data'!B$155:B160)</f>
        <v>4514829700</v>
      </c>
      <c r="C58" s="113">
        <f>SUM('Input Data'!C$155:C160)</f>
        <v>342983</v>
      </c>
      <c r="D58" s="109">
        <f t="shared" si="1"/>
        <v>13163.421219127478</v>
      </c>
      <c r="E58" s="107">
        <f>SUM('Input Data'!D$155:D160)</f>
        <v>2367899931</v>
      </c>
      <c r="F58" s="27"/>
    </row>
    <row r="59" spans="1:6" ht="15.75">
      <c r="A59" s="114">
        <v>40544</v>
      </c>
      <c r="B59" s="107">
        <f>SUM('Input Data'!B$155:B161)</f>
        <v>5317660923</v>
      </c>
      <c r="C59" s="113">
        <f>SUM('Input Data'!C$155:C161)</f>
        <v>400301</v>
      </c>
      <c r="D59" s="109">
        <f t="shared" si="1"/>
        <v>13284.155980124957</v>
      </c>
      <c r="E59" s="107">
        <f>SUM('Input Data'!D$155:D161)</f>
        <v>2765585647</v>
      </c>
      <c r="F59" s="27"/>
    </row>
    <row r="60" spans="1:6" ht="15.75">
      <c r="A60" s="114">
        <v>40575</v>
      </c>
      <c r="B60" s="107">
        <f>SUM('Input Data'!B$155:B162)</f>
        <v>6079368195</v>
      </c>
      <c r="C60" s="113">
        <f>SUM('Input Data'!C$155:C162)</f>
        <v>453581</v>
      </c>
      <c r="D60" s="109">
        <f t="shared" si="1"/>
        <v>13403.048617556731</v>
      </c>
      <c r="E60" s="107">
        <f>SUM('Input Data'!D$155:D162)</f>
        <v>3157204213</v>
      </c>
      <c r="F60" s="27"/>
    </row>
    <row r="61" spans="1:6" ht="15.75">
      <c r="A61" s="114">
        <v>40603</v>
      </c>
      <c r="B61" s="107">
        <f>SUM('Input Data'!B$155:B163)</f>
        <v>6912033578</v>
      </c>
      <c r="C61" s="113">
        <f>SUM('Input Data'!C$155:C163)</f>
        <v>511186</v>
      </c>
      <c r="D61" s="109">
        <f t="shared" si="1"/>
        <v>13521.562754066035</v>
      </c>
      <c r="E61" s="107">
        <f>SUM('Input Data'!D$155:D163)</f>
        <v>3619863634</v>
      </c>
      <c r="F61" s="27"/>
    </row>
    <row r="62" spans="1:6" ht="15.75">
      <c r="A62" s="114">
        <v>40634</v>
      </c>
      <c r="B62" s="107">
        <f>SUM('Input Data'!B$155:B164)</f>
        <v>7656250987</v>
      </c>
      <c r="C62" s="113">
        <f>SUM('Input Data'!C$155:C164)</f>
        <v>564981</v>
      </c>
      <c r="D62" s="109">
        <f t="shared" si="1"/>
        <v>13551.342411514723</v>
      </c>
      <c r="E62" s="107">
        <f>SUM('Input Data'!D$155:D164)</f>
        <v>4036941496</v>
      </c>
      <c r="F62" s="27"/>
    </row>
    <row r="63" spans="1:6" ht="15.75">
      <c r="A63" s="114">
        <v>40664</v>
      </c>
      <c r="B63" s="107">
        <f>SUM('Input Data'!B$155:B165)</f>
        <v>8414116645</v>
      </c>
      <c r="C63" s="113">
        <f>SUM('Input Data'!C$155:C165)</f>
        <v>619930</v>
      </c>
      <c r="D63" s="109">
        <f t="shared" si="1"/>
        <v>13572.68827932186</v>
      </c>
      <c r="E63" s="107">
        <f>SUM('Input Data'!D$155:D165)</f>
        <v>4460141843</v>
      </c>
      <c r="F63" s="27"/>
    </row>
    <row r="64" spans="1:6" ht="15.75">
      <c r="A64" s="114">
        <v>40695</v>
      </c>
      <c r="B64" s="107">
        <f>SUM('Input Data'!B$155:B166)</f>
        <v>9171390573</v>
      </c>
      <c r="C64" s="113">
        <f>SUM('Input Data'!C$155:C166)</f>
        <v>674334</v>
      </c>
      <c r="D64" s="109">
        <f t="shared" si="1"/>
        <v>13600.66461575421</v>
      </c>
      <c r="E64" s="107">
        <f>SUM('Input Data'!D$155:D166)</f>
        <v>4898654735</v>
      </c>
      <c r="F64" s="28"/>
    </row>
    <row r="65" spans="1:6" ht="15.75">
      <c r="A65" s="114">
        <v>40725</v>
      </c>
      <c r="B65" s="107">
        <f>SUM('Input Data'!B$167:B167)</f>
        <v>765476234</v>
      </c>
      <c r="C65" s="113">
        <f>SUM('Input Data'!C$167:C167)</f>
        <v>53409</v>
      </c>
      <c r="D65" s="109">
        <f t="shared" si="1"/>
        <v>14332.345372502761</v>
      </c>
      <c r="E65" s="107">
        <f>SUM('Input Data'!D$167:D167)</f>
        <v>414543970</v>
      </c>
      <c r="F65" s="28"/>
    </row>
    <row r="66" spans="1:6" ht="15.75">
      <c r="A66" s="114">
        <v>40756</v>
      </c>
      <c r="B66" s="107">
        <f>SUM('Input Data'!B$167:B168)</f>
        <v>1559175957</v>
      </c>
      <c r="C66" s="113">
        <f>SUM('Input Data'!C$167:C168)</f>
        <v>107736</v>
      </c>
      <c r="D66" s="109">
        <f t="shared" si="1"/>
        <v>14472.190883270216</v>
      </c>
      <c r="E66" s="107">
        <f>SUM('Input Data'!D$167:D168)</f>
        <v>866549954</v>
      </c>
      <c r="F66" s="28"/>
    </row>
    <row r="67" spans="1:6" ht="15.75">
      <c r="A67" s="114">
        <v>40787</v>
      </c>
      <c r="B67" s="107">
        <f>SUM('Input Data'!B$167:B169)</f>
        <v>2335098726</v>
      </c>
      <c r="C67" s="113">
        <f>SUM('Input Data'!C$167:C169)</f>
        <v>160669</v>
      </c>
      <c r="D67" s="109">
        <f t="shared" si="1"/>
        <v>14533.598429068457</v>
      </c>
      <c r="E67" s="107">
        <f>SUM('Input Data'!D$167:D169)</f>
        <v>1301804962</v>
      </c>
      <c r="F67" s="28"/>
    </row>
    <row r="68" spans="1:6" ht="15.75">
      <c r="A68" s="114">
        <v>40817</v>
      </c>
      <c r="B68" s="107">
        <f>SUM('Input Data'!B$167:B170)</f>
        <v>3151515007</v>
      </c>
      <c r="C68" s="113">
        <f>SUM('Input Data'!C$167:C170)</f>
        <v>214622</v>
      </c>
      <c r="D68" s="109">
        <f t="shared" si="1"/>
        <v>14684.025901352145</v>
      </c>
      <c r="E68" s="107">
        <f>SUM('Input Data'!D$167:D170)</f>
        <v>1741451367</v>
      </c>
      <c r="F68" s="28"/>
    </row>
    <row r="69" spans="1:6" ht="15.75">
      <c r="A69" s="114">
        <v>40848</v>
      </c>
      <c r="B69" s="107">
        <f>SUM('Input Data'!B$167:B171)</f>
        <v>3942209093</v>
      </c>
      <c r="C69" s="113">
        <f>SUM('Input Data'!C$167:C171)</f>
        <v>266608</v>
      </c>
      <c r="D69" s="109">
        <f t="shared" si="1"/>
        <v>14786.537136920122</v>
      </c>
      <c r="E69" s="107">
        <f>SUM('Input Data'!D$167:D171)</f>
        <v>2179718707</v>
      </c>
      <c r="F69" s="27"/>
    </row>
    <row r="70" spans="1:6" ht="15.75">
      <c r="A70" s="114">
        <v>40878</v>
      </c>
      <c r="B70" s="107">
        <f>SUM('Input Data'!B$167:B172)</f>
        <v>4738558617</v>
      </c>
      <c r="C70" s="113">
        <f>SUM('Input Data'!C$167:C172)</f>
        <v>319248</v>
      </c>
      <c r="D70" s="109">
        <f t="shared" si="1"/>
        <v>14842.87643775372</v>
      </c>
      <c r="E70" s="107">
        <f>SUM('Input Data'!D$167:D172)</f>
        <v>2615741542</v>
      </c>
      <c r="F70" s="27"/>
    </row>
    <row r="71" spans="1:6" ht="15.75">
      <c r="A71" s="114">
        <v>40909</v>
      </c>
      <c r="B71" s="107">
        <f>SUM('Input Data'!B$167:B173)</f>
        <v>5572382193</v>
      </c>
      <c r="C71" s="113">
        <f>SUM('Input Data'!C$167:C173)</f>
        <v>374439</v>
      </c>
      <c r="D71" s="109">
        <f t="shared" si="1"/>
        <v>14881.949244069127</v>
      </c>
      <c r="E71" s="107">
        <f>SUM('Input Data'!D$167:D173)</f>
        <v>3076872573</v>
      </c>
      <c r="F71" s="27"/>
    </row>
    <row r="72" spans="1:6" ht="15.75">
      <c r="A72" s="114">
        <v>40940</v>
      </c>
      <c r="B72" s="107">
        <f>SUM('Input Data'!B$167:B174)</f>
        <v>6354413822</v>
      </c>
      <c r="C72" s="113">
        <f>SUM('Input Data'!C$167:C174)</f>
        <v>425796</v>
      </c>
      <c r="D72" s="109">
        <f t="shared" si="1"/>
        <v>14923.610888782421</v>
      </c>
      <c r="E72" s="107">
        <f>SUM('Input Data'!D$167:D174)</f>
        <v>3534080844</v>
      </c>
      <c r="F72" s="27"/>
    </row>
    <row r="73" spans="1:5" ht="15.75">
      <c r="A73" s="114">
        <f>'Input Data'!A175</f>
        <v>40969</v>
      </c>
      <c r="B73" s="107">
        <f>SUM('Input Data'!B$167:B175)</f>
        <v>7140870872</v>
      </c>
      <c r="C73" s="113">
        <f>SUM('Input Data'!C$167:C175)</f>
        <v>480013</v>
      </c>
      <c r="D73" s="109">
        <f aca="true" t="shared" si="2" ref="D73:D78">B73/C73</f>
        <v>14876.41141385754</v>
      </c>
      <c r="E73" s="107">
        <f>SUM('Input Data'!D$167:D175)</f>
        <v>4029088934</v>
      </c>
    </row>
    <row r="74" spans="1:5" ht="15.75">
      <c r="A74" s="114">
        <f>'Input Data'!A176</f>
        <v>41000</v>
      </c>
      <c r="B74" s="107">
        <f>SUM('Input Data'!B$167:B176)</f>
        <v>7846840717</v>
      </c>
      <c r="C74" s="113">
        <f>SUM('Input Data'!C$167:C176)</f>
        <v>532299</v>
      </c>
      <c r="D74" s="109">
        <f t="shared" si="2"/>
        <v>14741.415477015737</v>
      </c>
      <c r="E74" s="107">
        <f>SUM('Input Data'!D$167:D176)</f>
        <v>4501661836</v>
      </c>
    </row>
    <row r="75" spans="1:5" ht="15.75">
      <c r="A75" s="114">
        <f>'Input Data'!A177</f>
        <v>41030</v>
      </c>
      <c r="B75" s="107">
        <f>SUM('Input Data'!B$167:B177)</f>
        <v>8580394730</v>
      </c>
      <c r="C75" s="113">
        <f>SUM('Input Data'!C$167:C177)</f>
        <v>586464</v>
      </c>
      <c r="D75" s="109">
        <f t="shared" si="2"/>
        <v>14630.727086402576</v>
      </c>
      <c r="E75" s="107">
        <f>SUM('Input Data'!D$167:D177)</f>
        <v>5021744360</v>
      </c>
    </row>
    <row r="76" spans="1:5" ht="15.75">
      <c r="A76" s="114">
        <f>'Input Data'!A178</f>
        <v>41061</v>
      </c>
      <c r="B76" s="107">
        <f>SUM('Input Data'!B$167:B178)</f>
        <v>9324663879</v>
      </c>
      <c r="C76" s="113">
        <f>SUM('Input Data'!C$167:C178)</f>
        <v>637713</v>
      </c>
      <c r="D76" s="109">
        <f t="shared" si="2"/>
        <v>14622.038250749161</v>
      </c>
      <c r="E76" s="107">
        <f>SUM('Input Data'!D$167:D178)</f>
        <v>5535358356</v>
      </c>
    </row>
    <row r="77" spans="1:5" ht="15.75">
      <c r="A77" s="114">
        <f>'Input Data'!A179</f>
        <v>41091</v>
      </c>
      <c r="B77" s="107">
        <f>SUM('Input Data'!B$179:B179)</f>
        <v>774342372</v>
      </c>
      <c r="C77" s="113">
        <f>SUM('Input Data'!C$179:C179)</f>
        <v>52483</v>
      </c>
      <c r="D77" s="109">
        <f t="shared" si="2"/>
        <v>14754.156050530648</v>
      </c>
      <c r="E77" s="107">
        <f>SUM('Input Data'!D$179:D179)</f>
        <v>496613878</v>
      </c>
    </row>
    <row r="78" spans="1:5" ht="15.75">
      <c r="A78" s="114">
        <f>'Input Data'!A180</f>
        <v>41122</v>
      </c>
      <c r="B78" s="107">
        <f>SUM('Input Data'!B$179:B180)</f>
        <v>1543776566</v>
      </c>
      <c r="C78" s="113">
        <f>SUM('Input Data'!C$179:C180)</f>
        <v>104956</v>
      </c>
      <c r="D78" s="109">
        <f t="shared" si="2"/>
        <v>14708.797648538435</v>
      </c>
      <c r="E78" s="107">
        <f>SUM('Input Data'!D$179:D180)</f>
        <v>1021217112</v>
      </c>
    </row>
    <row r="79" spans="1:5" ht="15.75">
      <c r="A79" s="114">
        <f>'Input Data'!A181</f>
        <v>41153</v>
      </c>
      <c r="B79" s="107">
        <f>SUM('Input Data'!B$179:B181)</f>
        <v>2267261809</v>
      </c>
      <c r="C79" s="113">
        <f>SUM('Input Data'!C$179:C181)</f>
        <v>155097</v>
      </c>
      <c r="D79" s="109">
        <f aca="true" t="shared" si="3" ref="D79:D84">B79/C79</f>
        <v>14618.347285892054</v>
      </c>
      <c r="E79" s="107">
        <f>SUM('Input Data'!D$179:D181)</f>
        <v>1491365238</v>
      </c>
    </row>
    <row r="80" spans="1:5" ht="15.75">
      <c r="A80" s="114">
        <f>'Input Data'!A182</f>
        <v>41183</v>
      </c>
      <c r="B80" s="107">
        <f>SUM('Input Data'!B$179:B182)</f>
        <v>3044218788</v>
      </c>
      <c r="C80" s="113">
        <f>SUM('Input Data'!C$179:C182)</f>
        <v>207335</v>
      </c>
      <c r="D80" s="109">
        <f t="shared" si="3"/>
        <v>14682.609245906384</v>
      </c>
      <c r="E80" s="107">
        <f>SUM('Input Data'!D$179:D182)</f>
        <v>2007957029</v>
      </c>
    </row>
    <row r="81" spans="1:5" ht="15.75">
      <c r="A81" s="114">
        <f>'Input Data'!A183</f>
        <v>41214</v>
      </c>
      <c r="B81" s="107">
        <f>SUM('Input Data'!B$179:B183)</f>
        <v>3776688056</v>
      </c>
      <c r="C81" s="113">
        <f>SUM('Input Data'!C$179:C183)</f>
        <v>256771</v>
      </c>
      <c r="D81" s="109">
        <f t="shared" si="3"/>
        <v>14708.39018424978</v>
      </c>
      <c r="E81" s="107">
        <f>SUM('Input Data'!D$179:D183)</f>
        <v>2500024702</v>
      </c>
    </row>
    <row r="82" spans="1:5" ht="15.75">
      <c r="A82" s="114">
        <f>'Input Data'!A184</f>
        <v>41244</v>
      </c>
      <c r="B82" s="107">
        <f>SUM('Input Data'!B$179:B184)</f>
        <v>4528709853</v>
      </c>
      <c r="C82" s="113">
        <f>SUM('Input Data'!C$179:C184)</f>
        <v>308327</v>
      </c>
      <c r="D82" s="109">
        <f t="shared" si="3"/>
        <v>14688.009331002475</v>
      </c>
      <c r="E82" s="107">
        <f>SUM('Input Data'!D$179:D184)</f>
        <v>2968297864</v>
      </c>
    </row>
    <row r="83" spans="1:5" ht="15.75">
      <c r="A83" s="114">
        <f>'Input Data'!A185</f>
        <v>41275</v>
      </c>
      <c r="B83" s="107">
        <f>SUM('Input Data'!B$179:B185)</f>
        <v>5368615968</v>
      </c>
      <c r="C83" s="113">
        <f>SUM('Input Data'!C$179:C185)</f>
        <v>363124</v>
      </c>
      <c r="D83" s="109">
        <f t="shared" si="3"/>
        <v>14784.525308159196</v>
      </c>
      <c r="E83" s="107">
        <f>SUM('Input Data'!D$179:D185)</f>
        <v>3488691193</v>
      </c>
    </row>
    <row r="84" spans="1:5" ht="15.75">
      <c r="A84" s="114">
        <f>'Input Data'!A186</f>
        <v>41306</v>
      </c>
      <c r="B84" s="107">
        <f>SUM('Input Data'!B$179:B186)</f>
        <v>6102152503</v>
      </c>
      <c r="C84" s="113">
        <f>SUM('Input Data'!C$179:C186)</f>
        <v>410904</v>
      </c>
      <c r="D84" s="109">
        <f t="shared" si="3"/>
        <v>14850.555124798006</v>
      </c>
      <c r="E84" s="107">
        <f>SUM('Input Data'!D$179:D186)</f>
        <v>3965190967</v>
      </c>
    </row>
    <row r="85" spans="1:5" ht="15.75">
      <c r="A85" s="114">
        <f>'Input Data'!A187</f>
        <v>41334</v>
      </c>
      <c r="B85" s="107">
        <f>SUM('Input Data'!B$179:B187)</f>
        <v>6870823771</v>
      </c>
      <c r="C85" s="113">
        <f>SUM('Input Data'!C$179:C187)</f>
        <v>462315</v>
      </c>
      <c r="D85" s="109">
        <f aca="true" t="shared" si="4" ref="D85:D90">B85/C85</f>
        <v>14861.77989249754</v>
      </c>
      <c r="E85" s="107">
        <f>SUM('Input Data'!D$179:D187)</f>
        <v>4465992730</v>
      </c>
    </row>
    <row r="86" spans="1:5" ht="15.75">
      <c r="A86" s="114">
        <f>'Input Data'!A188</f>
        <v>41365</v>
      </c>
      <c r="B86" s="107">
        <f>SUM('Input Data'!B$179:B188)</f>
        <v>7644642134</v>
      </c>
      <c r="C86" s="113">
        <f>SUM('Input Data'!C$179:C188)</f>
        <v>513435</v>
      </c>
      <c r="D86" s="109">
        <f t="shared" si="4"/>
        <v>14889.21116402271</v>
      </c>
      <c r="E86" s="107">
        <f>SUM('Input Data'!D$179:D188)</f>
        <v>4991930845</v>
      </c>
    </row>
    <row r="87" spans="1:5" ht="15.75">
      <c r="A87" s="114">
        <f>'Input Data'!A189</f>
        <v>41395</v>
      </c>
      <c r="B87" s="107">
        <f>SUM('Input Data'!B$179:B189)</f>
        <v>8420623475</v>
      </c>
      <c r="C87" s="113">
        <f>SUM('Input Data'!C$179:C189)</f>
        <v>565277</v>
      </c>
      <c r="D87" s="109">
        <f t="shared" si="4"/>
        <v>14896.455144999709</v>
      </c>
      <c r="E87" s="107">
        <f>SUM('Input Data'!D$179:D189)</f>
        <v>5531238094</v>
      </c>
    </row>
    <row r="88" spans="1:5" ht="15.75">
      <c r="A88" s="114">
        <f>'Input Data'!A190</f>
        <v>41426</v>
      </c>
      <c r="B88" s="107">
        <f>SUM('Input Data'!B$179:B190)</f>
        <v>9174313318</v>
      </c>
      <c r="C88" s="113">
        <f>SUM('Input Data'!C$179:C190)</f>
        <v>614347</v>
      </c>
      <c r="D88" s="109">
        <f t="shared" si="4"/>
        <v>14933.438786223422</v>
      </c>
      <c r="E88" s="107">
        <f>SUM('Input Data'!D$179:D190)</f>
        <v>6040695938</v>
      </c>
    </row>
    <row r="89" spans="1:5" ht="15.75">
      <c r="A89" s="114">
        <f>'Input Data'!A191</f>
        <v>41456</v>
      </c>
      <c r="B89" s="107">
        <f>SUM('Input Data'!B$191:B191)</f>
        <v>776240954</v>
      </c>
      <c r="C89" s="113">
        <f>SUM('Input Data'!C$191:C191)</f>
        <v>52175</v>
      </c>
      <c r="D89" s="109">
        <f t="shared" si="4"/>
        <v>14877.641667465261</v>
      </c>
      <c r="E89" s="107">
        <f>SUM('Input Data'!D$191:D191)</f>
        <v>526903978</v>
      </c>
    </row>
    <row r="90" spans="1:5" ht="15.75">
      <c r="A90" s="114">
        <f>'Input Data'!A192</f>
        <v>41487</v>
      </c>
      <c r="B90" s="107">
        <f>SUM('Input Data'!B$191:B192)</f>
        <v>1533714479</v>
      </c>
      <c r="C90" s="113">
        <f>SUM('Input Data'!C$191:C192)</f>
        <v>101862</v>
      </c>
      <c r="D90" s="109">
        <f t="shared" si="4"/>
        <v>15056.787408454577</v>
      </c>
      <c r="E90" s="107">
        <f>SUM('Input Data'!D$191:D192)</f>
        <v>1050909886</v>
      </c>
    </row>
    <row r="91" spans="1:5" ht="15.75">
      <c r="A91" s="114">
        <f>'Input Data'!A193</f>
        <v>41518</v>
      </c>
      <c r="B91" s="107">
        <f>SUM('Input Data'!B$191:B193)</f>
        <v>2290124230</v>
      </c>
      <c r="C91" s="113">
        <f>SUM('Input Data'!C$191:C193)</f>
        <v>150572</v>
      </c>
      <c r="D91" s="109">
        <f aca="true" t="shared" si="5" ref="D91:D96">B91/C91</f>
        <v>15209.495988630024</v>
      </c>
      <c r="E91" s="107">
        <f>SUM('Input Data'!D$191:D193)</f>
        <v>1551646306</v>
      </c>
    </row>
    <row r="92" spans="1:5" ht="15.75">
      <c r="A92" s="114">
        <f>'Input Data'!A194</f>
        <v>41548</v>
      </c>
      <c r="B92" s="107">
        <f>SUM('Input Data'!B$191:B194)</f>
        <v>3095455393</v>
      </c>
      <c r="C92" s="113">
        <f>SUM('Input Data'!C$191:C194)</f>
        <v>200780</v>
      </c>
      <c r="D92" s="109">
        <f t="shared" si="5"/>
        <v>15417.150079689212</v>
      </c>
      <c r="E92" s="107">
        <f>SUM('Input Data'!D$191:D194)</f>
        <v>2120912282</v>
      </c>
    </row>
    <row r="93" spans="1:5" ht="15.75">
      <c r="A93" s="114">
        <f>'Input Data'!A195</f>
        <v>41579</v>
      </c>
      <c r="B93" s="107">
        <f>SUM('Input Data'!B$191:B195)</f>
        <v>3874463246</v>
      </c>
      <c r="C93" s="113">
        <f>SUM('Input Data'!C$191:C195)</f>
        <v>247643</v>
      </c>
      <c r="D93" s="109">
        <f t="shared" si="5"/>
        <v>15645.357413696329</v>
      </c>
      <c r="E93" s="107">
        <f>SUM('Input Data'!D$191:D195)</f>
        <v>2655967350</v>
      </c>
    </row>
    <row r="94" spans="1:5" ht="15.75">
      <c r="A94" s="114">
        <f>'Input Data'!A196</f>
        <v>41609</v>
      </c>
      <c r="B94" s="107">
        <f>SUM('Input Data'!B$191:B196)</f>
        <v>4630526118</v>
      </c>
      <c r="C94" s="113">
        <f>SUM('Input Data'!C$191:C196)</f>
        <v>296248</v>
      </c>
      <c r="D94" s="109">
        <f t="shared" si="5"/>
        <v>15630.573431719371</v>
      </c>
      <c r="E94" s="107">
        <f>SUM('Input Data'!D$191:D196)</f>
        <v>3175513165</v>
      </c>
    </row>
    <row r="95" spans="1:5" ht="15.75">
      <c r="A95" s="114">
        <f>'Input Data'!A197</f>
        <v>41640</v>
      </c>
      <c r="B95" s="107">
        <f>SUM('Input Data'!B$191:B197)</f>
        <v>5464798107</v>
      </c>
      <c r="C95" s="113">
        <f>SUM('Input Data'!C$191:C197)</f>
        <v>347746</v>
      </c>
      <c r="D95" s="109">
        <f t="shared" si="5"/>
        <v>15714.912916323983</v>
      </c>
      <c r="E95" s="107">
        <f>SUM('Input Data'!D$191:D197)</f>
        <v>3713032565</v>
      </c>
    </row>
    <row r="96" spans="1:5" ht="15.75">
      <c r="A96" s="114">
        <f>'Input Data'!A198</f>
        <v>41671</v>
      </c>
      <c r="B96" s="107">
        <f>SUM('Input Data'!B$191:B198)</f>
        <v>6212640033</v>
      </c>
      <c r="C96" s="113">
        <f>SUM('Input Data'!C$191:C198)</f>
        <v>393507</v>
      </c>
      <c r="D96" s="109">
        <f t="shared" si="5"/>
        <v>15787.876792534822</v>
      </c>
      <c r="E96" s="107">
        <f>SUM('Input Data'!D$191:D198)</f>
        <v>4204004769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ySplit="4" topLeftCell="A83" activePane="bottomLeft" state="frozen"/>
      <selection pane="topLeft" activeCell="B15" sqref="B15"/>
      <selection pane="bottomLeft" activeCell="J12" sqref="J12"/>
    </sheetView>
  </sheetViews>
  <sheetFormatPr defaultColWidth="9.00390625" defaultRowHeight="15.75"/>
  <cols>
    <col min="2" max="2" width="13.50390625" style="0" customWidth="1"/>
    <col min="3" max="3" width="0" style="0" hidden="1" customWidth="1"/>
    <col min="6" max="6" width="9.625" style="0" hidden="1" customWidth="1"/>
    <col min="7" max="7" width="11.625" style="0" customWidth="1"/>
    <col min="9" max="9" width="0" style="0" hidden="1" customWidth="1"/>
    <col min="10" max="10" width="9.00390625" style="0" customWidth="1"/>
    <col min="11" max="11" width="14.125" style="0" customWidth="1"/>
    <col min="12" max="12" width="11.50390625" style="0" hidden="1" customWidth="1"/>
    <col min="13" max="13" width="12.50390625" style="0" customWidth="1"/>
    <col min="14" max="14" width="13.875" style="0" bestFit="1" customWidth="1"/>
    <col min="15" max="15" width="12.875" style="106" customWidth="1"/>
  </cols>
  <sheetData>
    <row r="1" spans="1:13" ht="15.7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.75">
      <c r="A2" s="192" t="s">
        <v>76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5" ht="51.75">
      <c r="A4" s="87" t="s">
        <v>1</v>
      </c>
      <c r="B4" s="91" t="s">
        <v>28</v>
      </c>
      <c r="C4" s="91" t="s">
        <v>47</v>
      </c>
      <c r="D4" s="91" t="s">
        <v>48</v>
      </c>
      <c r="E4" s="90" t="s">
        <v>4</v>
      </c>
      <c r="F4" s="91" t="s">
        <v>47</v>
      </c>
      <c r="G4" s="91" t="s">
        <v>48</v>
      </c>
      <c r="H4" s="89" t="s">
        <v>34</v>
      </c>
      <c r="I4" s="91" t="s">
        <v>47</v>
      </c>
      <c r="J4" s="91" t="s">
        <v>48</v>
      </c>
      <c r="K4" s="88" t="s">
        <v>30</v>
      </c>
      <c r="L4" s="91" t="s">
        <v>47</v>
      </c>
      <c r="M4" s="91" t="s">
        <v>48</v>
      </c>
      <c r="N4" s="91" t="s">
        <v>53</v>
      </c>
      <c r="O4" s="91" t="s">
        <v>48</v>
      </c>
    </row>
    <row r="5" spans="1:15" ht="15.75">
      <c r="A5" s="94">
        <f>'Input Data'!A107</f>
        <v>38899</v>
      </c>
      <c r="B5" s="95">
        <f>'Input for rolling FY Months'!B5</f>
        <v>640402038</v>
      </c>
      <c r="C5" s="96" t="s">
        <v>0</v>
      </c>
      <c r="D5" s="107"/>
      <c r="E5" s="110">
        <f>'Input for rolling FY Months'!C5</f>
        <v>62218</v>
      </c>
      <c r="F5" s="96" t="s">
        <v>0</v>
      </c>
      <c r="G5" s="107"/>
      <c r="H5" s="95">
        <f aca="true" t="shared" si="0" ref="H5:H18">(+B5/E5)</f>
        <v>10292.874055739496</v>
      </c>
      <c r="I5" s="96" t="s">
        <v>0</v>
      </c>
      <c r="J5" s="107"/>
      <c r="K5" s="109">
        <f>'Input for rolling FY Months'!E5</f>
        <v>259224050</v>
      </c>
      <c r="L5" s="96" t="s">
        <v>0</v>
      </c>
      <c r="M5" s="107"/>
      <c r="N5" s="109">
        <f>K5+B5</f>
        <v>899626088</v>
      </c>
      <c r="O5" s="123" t="s">
        <v>0</v>
      </c>
    </row>
    <row r="6" spans="1:15" ht="15.75">
      <c r="A6" s="94">
        <f>'Input Data'!A108</f>
        <v>38930</v>
      </c>
      <c r="B6" s="95">
        <f>'Input for rolling FY Months'!B6</f>
        <v>1304858749</v>
      </c>
      <c r="C6" s="96">
        <f aca="true" t="shared" si="1" ref="C6:C18">(B6/B5)-1</f>
        <v>1.0375618308072903</v>
      </c>
      <c r="D6" s="107"/>
      <c r="E6" s="110">
        <f>'Input for rolling FY Months'!C6</f>
        <v>126228</v>
      </c>
      <c r="F6" s="96">
        <f aca="true" t="shared" si="2" ref="F6:F18">(E6/E5)-1</f>
        <v>1.0288019544183356</v>
      </c>
      <c r="G6" s="107"/>
      <c r="H6" s="95">
        <f t="shared" si="0"/>
        <v>10337.31619767405</v>
      </c>
      <c r="I6" s="96">
        <f aca="true" t="shared" si="3" ref="I6:I18">(H6/H5)-1</f>
        <v>0.004317758256234816</v>
      </c>
      <c r="J6" s="107"/>
      <c r="K6" s="109">
        <f>'Input for rolling FY Months'!E6</f>
        <v>546424867</v>
      </c>
      <c r="L6" s="96">
        <f aca="true" t="shared" si="4" ref="L6:L18">(K6/K5)-1</f>
        <v>1.1079250439918673</v>
      </c>
      <c r="M6" s="107"/>
      <c r="N6" s="109">
        <f aca="true" t="shared" si="5" ref="N6:N69">K6+B6</f>
        <v>1851283616</v>
      </c>
      <c r="O6" s="123"/>
    </row>
    <row r="7" spans="1:15" ht="15.75">
      <c r="A7" s="130">
        <f>'Input Data'!A109</f>
        <v>38961</v>
      </c>
      <c r="B7" s="125">
        <f>'Input for rolling FY Months'!B7</f>
        <v>1954290257</v>
      </c>
      <c r="C7" s="119">
        <f t="shared" si="1"/>
        <v>0.4977025356175162</v>
      </c>
      <c r="D7" s="136"/>
      <c r="E7" s="132">
        <f>'Input for rolling FY Months'!C7</f>
        <v>188182</v>
      </c>
      <c r="F7" s="119">
        <f t="shared" si="2"/>
        <v>0.49081027981113534</v>
      </c>
      <c r="G7" s="136"/>
      <c r="H7" s="125">
        <f t="shared" si="0"/>
        <v>10385.107273809397</v>
      </c>
      <c r="I7" s="119">
        <f t="shared" si="3"/>
        <v>0.0046231609076734514</v>
      </c>
      <c r="J7" s="136"/>
      <c r="K7" s="133">
        <f>'Input for rolling FY Months'!E7</f>
        <v>814483684</v>
      </c>
      <c r="L7" s="119">
        <f t="shared" si="4"/>
        <v>0.49056848102778594</v>
      </c>
      <c r="M7" s="136"/>
      <c r="N7" s="133">
        <f t="shared" si="5"/>
        <v>2768773941</v>
      </c>
      <c r="O7" s="137"/>
    </row>
    <row r="8" spans="1:15" ht="15.75">
      <c r="A8" s="130">
        <f>'Input Data'!A110</f>
        <v>38991</v>
      </c>
      <c r="B8" s="125">
        <f>'Input for rolling FY Months'!B8</f>
        <v>2643827202</v>
      </c>
      <c r="C8" s="119">
        <f t="shared" si="1"/>
        <v>0.35283241193582837</v>
      </c>
      <c r="D8" s="136"/>
      <c r="E8" s="132">
        <f>'Input for rolling FY Months'!C8</f>
        <v>252091</v>
      </c>
      <c r="F8" s="119">
        <f t="shared" si="2"/>
        <v>0.33961271535003346</v>
      </c>
      <c r="G8" s="136"/>
      <c r="H8" s="125">
        <f t="shared" si="0"/>
        <v>10487.590600219763</v>
      </c>
      <c r="I8" s="119">
        <f t="shared" si="3"/>
        <v>0.009868297332741305</v>
      </c>
      <c r="J8" s="136"/>
      <c r="K8" s="133">
        <f>'Input for rolling FY Months'!E8</f>
        <v>1100716849</v>
      </c>
      <c r="L8" s="119">
        <f t="shared" si="4"/>
        <v>0.35142897349924085</v>
      </c>
      <c r="M8" s="136"/>
      <c r="N8" s="133">
        <f t="shared" si="5"/>
        <v>3744544051</v>
      </c>
      <c r="O8" s="137"/>
    </row>
    <row r="9" spans="1:15" ht="15.75">
      <c r="A9" s="130">
        <f>'Input Data'!A111</f>
        <v>39022</v>
      </c>
      <c r="B9" s="125">
        <f>'Input for rolling FY Months'!B9</f>
        <v>3297275952</v>
      </c>
      <c r="C9" s="119">
        <f t="shared" si="1"/>
        <v>0.2471601583892018</v>
      </c>
      <c r="D9" s="136"/>
      <c r="E9" s="132">
        <f>'Input for rolling FY Months'!C9</f>
        <v>312666</v>
      </c>
      <c r="F9" s="119">
        <f t="shared" si="2"/>
        <v>0.2402902126613009</v>
      </c>
      <c r="G9" s="136"/>
      <c r="H9" s="125">
        <f t="shared" si="0"/>
        <v>10545.681180556889</v>
      </c>
      <c r="I9" s="119">
        <f t="shared" si="3"/>
        <v>0.005538982455694619</v>
      </c>
      <c r="J9" s="136"/>
      <c r="K9" s="133">
        <f>'Input for rolling FY Months'!E9</f>
        <v>1377324831</v>
      </c>
      <c r="L9" s="119">
        <f t="shared" si="4"/>
        <v>0.2512980356858334</v>
      </c>
      <c r="M9" s="136"/>
      <c r="N9" s="133">
        <f t="shared" si="5"/>
        <v>4674600783</v>
      </c>
      <c r="O9" s="137"/>
    </row>
    <row r="10" spans="1:15" ht="15.75">
      <c r="A10" s="130">
        <f>'Input Data'!A112</f>
        <v>39052</v>
      </c>
      <c r="B10" s="125">
        <f>'Input for rolling FY Months'!B10</f>
        <v>3945399397</v>
      </c>
      <c r="C10" s="119">
        <f t="shared" si="1"/>
        <v>0.19656330086866802</v>
      </c>
      <c r="D10" s="136"/>
      <c r="E10" s="132">
        <f>'Input for rolling FY Months'!C10</f>
        <v>374222</v>
      </c>
      <c r="F10" s="119">
        <f t="shared" si="2"/>
        <v>0.19687462020174884</v>
      </c>
      <c r="G10" s="136"/>
      <c r="H10" s="125">
        <f t="shared" si="0"/>
        <v>10542.93814099652</v>
      </c>
      <c r="I10" s="119">
        <f t="shared" si="3"/>
        <v>-0.0002601102302831615</v>
      </c>
      <c r="J10" s="136"/>
      <c r="K10" s="133">
        <f>'Input for rolling FY Months'!E10</f>
        <v>1645628803</v>
      </c>
      <c r="L10" s="119">
        <f t="shared" si="4"/>
        <v>0.19480079496221614</v>
      </c>
      <c r="M10" s="136"/>
      <c r="N10" s="133">
        <f t="shared" si="5"/>
        <v>5591028200</v>
      </c>
      <c r="O10" s="137"/>
    </row>
    <row r="11" spans="1:15" ht="15.75">
      <c r="A11" s="130">
        <f>'Input Data'!A113</f>
        <v>39083</v>
      </c>
      <c r="B11" s="125">
        <f>'Input for rolling FY Months'!B11</f>
        <v>4670641795</v>
      </c>
      <c r="C11" s="119">
        <f t="shared" si="1"/>
        <v>0.18381976703080039</v>
      </c>
      <c r="D11" s="136"/>
      <c r="E11" s="132">
        <f>'Input for rolling FY Months'!C11</f>
        <v>440517</v>
      </c>
      <c r="F11" s="119">
        <f t="shared" si="2"/>
        <v>0.17715420258563097</v>
      </c>
      <c r="G11" s="136"/>
      <c r="H11" s="125">
        <f t="shared" si="0"/>
        <v>10602.636890290272</v>
      </c>
      <c r="I11" s="119">
        <f t="shared" si="3"/>
        <v>0.005662439492233329</v>
      </c>
      <c r="J11" s="136"/>
      <c r="K11" s="133">
        <f>'Input for rolling FY Months'!E11</f>
        <v>1943019759</v>
      </c>
      <c r="L11" s="119">
        <f t="shared" si="4"/>
        <v>0.18071569691649358</v>
      </c>
      <c r="M11" s="136"/>
      <c r="N11" s="133">
        <f t="shared" si="5"/>
        <v>6613661554</v>
      </c>
      <c r="O11" s="137"/>
    </row>
    <row r="12" spans="1:15" s="134" customFormat="1" ht="15.75">
      <c r="A12" s="130">
        <f>'Input Data'!A114</f>
        <v>39114</v>
      </c>
      <c r="B12" s="125">
        <f>'Input for rolling FY Months'!B12</f>
        <v>5317940726</v>
      </c>
      <c r="C12" s="119">
        <f t="shared" si="1"/>
        <v>0.13858886196174236</v>
      </c>
      <c r="D12" s="136"/>
      <c r="E12" s="132">
        <f>'Input for rolling FY Months'!C12</f>
        <v>499116</v>
      </c>
      <c r="F12" s="119">
        <f t="shared" si="2"/>
        <v>0.1330232431438514</v>
      </c>
      <c r="G12" s="136"/>
      <c r="H12" s="125">
        <f t="shared" si="0"/>
        <v>10654.718995183484</v>
      </c>
      <c r="I12" s="119">
        <f t="shared" si="3"/>
        <v>0.00491218415118122</v>
      </c>
      <c r="J12" s="136"/>
      <c r="K12" s="133">
        <f>'Input for rolling FY Months'!E12</f>
        <v>2206244479</v>
      </c>
      <c r="L12" s="119">
        <f t="shared" si="4"/>
        <v>0.1354719728303082</v>
      </c>
      <c r="M12" s="136"/>
      <c r="N12" s="133">
        <f t="shared" si="5"/>
        <v>7524185205</v>
      </c>
      <c r="O12" s="137"/>
    </row>
    <row r="13" spans="1:15" ht="15.75">
      <c r="A13" s="130">
        <f>'Input Data'!A115</f>
        <v>39142</v>
      </c>
      <c r="B13" s="125">
        <f>'Input for rolling FY Months'!B13</f>
        <v>6034622291</v>
      </c>
      <c r="C13" s="119">
        <f t="shared" si="1"/>
        <v>0.13476674561189905</v>
      </c>
      <c r="D13" s="136"/>
      <c r="E13" s="132">
        <f>'Input for rolling FY Months'!C13</f>
        <v>564985</v>
      </c>
      <c r="F13" s="119">
        <f t="shared" si="2"/>
        <v>0.13197132530313604</v>
      </c>
      <c r="G13" s="136"/>
      <c r="H13" s="125">
        <f t="shared" si="0"/>
        <v>10681.030984893405</v>
      </c>
      <c r="I13" s="119">
        <f t="shared" si="3"/>
        <v>0.002469515124877031</v>
      </c>
      <c r="J13" s="136"/>
      <c r="K13" s="133">
        <f>'Input for rolling FY Months'!E13</f>
        <v>2511192047</v>
      </c>
      <c r="L13" s="119">
        <f t="shared" si="4"/>
        <v>0.13822020673711566</v>
      </c>
      <c r="M13" s="136"/>
      <c r="N13" s="133">
        <f t="shared" si="5"/>
        <v>8545814338</v>
      </c>
      <c r="O13" s="137"/>
    </row>
    <row r="14" spans="1:15" ht="15.75">
      <c r="A14" s="130">
        <f>'Input Data'!A116</f>
        <v>39173</v>
      </c>
      <c r="B14" s="125">
        <f>'Input for rolling FY Months'!B14</f>
        <v>6698639076</v>
      </c>
      <c r="C14" s="119">
        <f t="shared" si="1"/>
        <v>0.11003452295437133</v>
      </c>
      <c r="D14" s="136"/>
      <c r="E14" s="132">
        <f>'Input for rolling FY Months'!C14</f>
        <v>627252</v>
      </c>
      <c r="F14" s="119">
        <f t="shared" si="2"/>
        <v>0.1102100055753692</v>
      </c>
      <c r="G14" s="136"/>
      <c r="H14" s="125">
        <f t="shared" si="0"/>
        <v>10679.342713933156</v>
      </c>
      <c r="I14" s="119">
        <f t="shared" si="3"/>
        <v>-0.00015806254683059517</v>
      </c>
      <c r="J14" s="136"/>
      <c r="K14" s="133">
        <f>'Input for rolling FY Months'!E14</f>
        <v>2805356540</v>
      </c>
      <c r="L14" s="119">
        <f t="shared" si="4"/>
        <v>0.11714137648350076</v>
      </c>
      <c r="M14" s="136"/>
      <c r="N14" s="133">
        <f t="shared" si="5"/>
        <v>9503995616</v>
      </c>
      <c r="O14" s="137"/>
    </row>
    <row r="15" spans="1:15" ht="15.75">
      <c r="A15" s="130">
        <f>'Input Data'!A117</f>
        <v>39203</v>
      </c>
      <c r="B15" s="125">
        <f>'Input for rolling FY Months'!B15</f>
        <v>7373571862</v>
      </c>
      <c r="C15" s="119">
        <f t="shared" si="1"/>
        <v>0.10075670271864046</v>
      </c>
      <c r="D15" s="136"/>
      <c r="E15" s="132">
        <f>'Input for rolling FY Months'!C15</f>
        <v>691544</v>
      </c>
      <c r="F15" s="119">
        <f t="shared" si="2"/>
        <v>0.10249787964008084</v>
      </c>
      <c r="G15" s="136"/>
      <c r="H15" s="125">
        <f t="shared" si="0"/>
        <v>10662.476808417106</v>
      </c>
      <c r="I15" s="119">
        <f t="shared" si="3"/>
        <v>-0.001579301832316471</v>
      </c>
      <c r="J15" s="136"/>
      <c r="K15" s="133">
        <f>'Input for rolling FY Months'!E15</f>
        <v>3111527652</v>
      </c>
      <c r="L15" s="119">
        <f t="shared" si="4"/>
        <v>0.10913803918841625</v>
      </c>
      <c r="M15" s="136"/>
      <c r="N15" s="133">
        <f t="shared" si="5"/>
        <v>10485099514</v>
      </c>
      <c r="O15" s="137"/>
    </row>
    <row r="16" spans="1:15" ht="15.75">
      <c r="A16" s="130">
        <f>'Input Data'!A118</f>
        <v>39234</v>
      </c>
      <c r="B16" s="125">
        <f>'Input for rolling FY Months'!B16</f>
        <v>8047041255</v>
      </c>
      <c r="C16" s="119">
        <f t="shared" si="1"/>
        <v>0.09133557054902419</v>
      </c>
      <c r="D16" s="136"/>
      <c r="E16" s="132">
        <f>'Input for rolling FY Months'!C16</f>
        <v>752775</v>
      </c>
      <c r="F16" s="119">
        <f t="shared" si="2"/>
        <v>0.08854244993810956</v>
      </c>
      <c r="G16" s="136"/>
      <c r="H16" s="125">
        <f t="shared" si="0"/>
        <v>10689.835946996114</v>
      </c>
      <c r="I16" s="119">
        <f t="shared" si="3"/>
        <v>0.0025659271359361746</v>
      </c>
      <c r="J16" s="136"/>
      <c r="K16" s="133">
        <f>'Input for rolling FY Months'!E16</f>
        <v>3409790445</v>
      </c>
      <c r="L16" s="119">
        <f t="shared" si="4"/>
        <v>0.09585734930180845</v>
      </c>
      <c r="M16" s="136"/>
      <c r="N16" s="133">
        <f t="shared" si="5"/>
        <v>11456831700</v>
      </c>
      <c r="O16" s="137"/>
    </row>
    <row r="17" spans="1:15" ht="15.75">
      <c r="A17" s="130">
        <f>'Input Data'!A119</f>
        <v>39264</v>
      </c>
      <c r="B17" s="125">
        <f>'Input for rolling FY Months'!B17</f>
        <v>677976349</v>
      </c>
      <c r="C17" s="119">
        <f t="shared" si="1"/>
        <v>-0.9157483691811892</v>
      </c>
      <c r="D17" s="119">
        <f>B17/B5-1</f>
        <v>0.0586730034734837</v>
      </c>
      <c r="E17" s="132">
        <f>'Input for rolling FY Months'!C17</f>
        <v>63661</v>
      </c>
      <c r="F17" s="119">
        <f t="shared" si="2"/>
        <v>-0.9154315698581914</v>
      </c>
      <c r="G17" s="119">
        <f>E17/E5-1</f>
        <v>0.02319264521521114</v>
      </c>
      <c r="H17" s="125">
        <f t="shared" si="0"/>
        <v>10649.79106517334</v>
      </c>
      <c r="I17" s="119">
        <f t="shared" si="3"/>
        <v>-0.0037460707555597716</v>
      </c>
      <c r="J17" s="119">
        <f>H17/H5-1</f>
        <v>0.0346761271439846</v>
      </c>
      <c r="K17" s="133">
        <f>'Input for rolling FY Months'!E17</f>
        <v>294803096</v>
      </c>
      <c r="L17" s="119">
        <f t="shared" si="4"/>
        <v>-0.913542166078772</v>
      </c>
      <c r="M17" s="119">
        <f>K17/K5-1</f>
        <v>0.13725210295881118</v>
      </c>
      <c r="N17" s="133">
        <f t="shared" si="5"/>
        <v>972779445</v>
      </c>
      <c r="O17" s="119">
        <f>N17/N5-1</f>
        <v>0.08131529084781275</v>
      </c>
    </row>
    <row r="18" spans="1:15" ht="15.75">
      <c r="A18" s="130">
        <f>'Input Data'!A120</f>
        <v>39295</v>
      </c>
      <c r="B18" s="125">
        <f>'Input for rolling FY Months'!B18</f>
        <v>1376810794</v>
      </c>
      <c r="C18" s="119">
        <f t="shared" si="1"/>
        <v>1.030765226590522</v>
      </c>
      <c r="D18" s="119">
        <f>B18/B6-1</f>
        <v>0.055141635104291264</v>
      </c>
      <c r="E18" s="132">
        <f>'Input for rolling FY Months'!C18</f>
        <v>127816</v>
      </c>
      <c r="F18" s="119">
        <f t="shared" si="2"/>
        <v>1.007759852971207</v>
      </c>
      <c r="G18" s="119">
        <f aca="true" t="shared" si="6" ref="G18:G72">E18/E6-1</f>
        <v>0.012580410051652668</v>
      </c>
      <c r="H18" s="125">
        <f t="shared" si="0"/>
        <v>10771.818817675408</v>
      </c>
      <c r="I18" s="119">
        <f t="shared" si="3"/>
        <v>0.01145822972068622</v>
      </c>
      <c r="J18" s="119">
        <f>H18/H6-1</f>
        <v>0.04203243972542148</v>
      </c>
      <c r="K18" s="133">
        <f>'Input for rolling FY Months'!E18</f>
        <v>611353819</v>
      </c>
      <c r="L18" s="119">
        <f t="shared" si="4"/>
        <v>1.073770008846854</v>
      </c>
      <c r="M18" s="119">
        <f>K18/K6-1</f>
        <v>0.11882503143840273</v>
      </c>
      <c r="N18" s="133">
        <f t="shared" si="5"/>
        <v>1988164613</v>
      </c>
      <c r="O18" s="119">
        <f>N18/N6-1</f>
        <v>0.07393842619087931</v>
      </c>
    </row>
    <row r="19" spans="1:15" ht="15.75">
      <c r="A19" s="124">
        <f>'Input Data'!A121</f>
        <v>39326</v>
      </c>
      <c r="B19" s="125">
        <f>'Input for rolling FY Months'!B19</f>
        <v>2040480336</v>
      </c>
      <c r="C19" s="126">
        <f>(B19/'Table 1 - 12 month average'!B79)-1</f>
        <v>-0.7486781598896011</v>
      </c>
      <c r="D19" s="126">
        <f>B19/'Table 1 - 12 month average'!B68-1</f>
        <v>-0.7304585615725969</v>
      </c>
      <c r="E19" s="132">
        <f>'Input for rolling FY Months'!C19</f>
        <v>189388</v>
      </c>
      <c r="F19" s="126">
        <f>(E19/'Table 1 - 12 month average'!E79)-1</f>
        <v>-0.7489431480600188</v>
      </c>
      <c r="G19" s="119">
        <f t="shared" si="6"/>
        <v>0.006408689460203343</v>
      </c>
      <c r="H19" s="128">
        <f aca="true" t="shared" si="7" ref="H19:H70">B19/E19</f>
        <v>10774.074049042178</v>
      </c>
      <c r="I19" s="126">
        <f>(H19/'Table 1 - 12 month average'!H79)-1</f>
        <v>0.0010554906921285134</v>
      </c>
      <c r="J19" s="126">
        <f>H19/'Table 1 - 12 month average'!H68-1</f>
        <v>0.05796309716074455</v>
      </c>
      <c r="K19" s="133">
        <f>'Input for rolling FY Months'!E19</f>
        <v>893425523</v>
      </c>
      <c r="L19" s="126">
        <f>(K19/'Table 1 - 12 month average'!K79)-1</f>
        <v>-0.742878367740611</v>
      </c>
      <c r="M19" s="126">
        <f>K19/'Table 1 - 12 month average'!K68-1</f>
        <v>-0.7208190043955455</v>
      </c>
      <c r="N19" s="133">
        <f t="shared" si="5"/>
        <v>2933905859</v>
      </c>
      <c r="O19" s="119">
        <f aca="true" t="shared" si="8" ref="O19:O30">N19/N7-1</f>
        <v>0.05964080907968938</v>
      </c>
    </row>
    <row r="20" spans="1:15" ht="15.75">
      <c r="A20" s="124">
        <f>'Input Data'!A122</f>
        <v>39356</v>
      </c>
      <c r="B20" s="125">
        <f>'Input for rolling FY Months'!B20</f>
        <v>2760074507</v>
      </c>
      <c r="C20" s="126">
        <f aca="true" t="shared" si="9" ref="C20:C70">B20/B19-1</f>
        <v>0.35265920396500205</v>
      </c>
      <c r="D20" s="126">
        <f>B20/'Table 1 - 12 month average'!B69-1</f>
        <v>-0.6391714691831784</v>
      </c>
      <c r="E20" s="132">
        <f>'Input for rolling FY Months'!C20</f>
        <v>254417</v>
      </c>
      <c r="F20" s="126">
        <f aca="true" t="shared" si="10" ref="F20:F70">E20/E19-1</f>
        <v>0.3433638878915244</v>
      </c>
      <c r="G20" s="119">
        <f t="shared" si="6"/>
        <v>0.0092268268204736</v>
      </c>
      <c r="H20" s="128">
        <f t="shared" si="7"/>
        <v>10848.624529807363</v>
      </c>
      <c r="I20" s="126">
        <f aca="true" t="shared" si="11" ref="I20:I70">H20/H19-1</f>
        <v>0.006919432744367793</v>
      </c>
      <c r="J20" s="126">
        <f>H20/'Table 1 - 12 month average'!H69-1</f>
        <v>0.057773893464342585</v>
      </c>
      <c r="K20" s="133">
        <f>'Input for rolling FY Months'!E20</f>
        <v>1229578409</v>
      </c>
      <c r="L20" s="129">
        <f aca="true" t="shared" si="12" ref="L20:L70">K20/K19-1</f>
        <v>0.37625171583552364</v>
      </c>
      <c r="M20" s="126">
        <f>K20/'Table 1 - 12 month average'!K69-1</f>
        <v>-0.61950836498286</v>
      </c>
      <c r="N20" s="133">
        <f t="shared" si="5"/>
        <v>3989652916</v>
      </c>
      <c r="O20" s="119">
        <f t="shared" si="8"/>
        <v>0.06545759955328667</v>
      </c>
    </row>
    <row r="21" spans="1:15" ht="15.75">
      <c r="A21" s="124">
        <f>'Input Data'!A123</f>
        <v>39387</v>
      </c>
      <c r="B21" s="125">
        <f>'Input for rolling FY Months'!B21</f>
        <v>3452647365</v>
      </c>
      <c r="C21" s="126">
        <f t="shared" si="9"/>
        <v>0.25092542112306093</v>
      </c>
      <c r="D21" s="126">
        <f>B21/'Table 1 - 12 month average'!B70-1</f>
        <v>-0.55203769007521</v>
      </c>
      <c r="E21" s="132">
        <f>'Input for rolling FY Months'!C21</f>
        <v>316286</v>
      </c>
      <c r="F21" s="126">
        <f t="shared" si="10"/>
        <v>0.24317950451424242</v>
      </c>
      <c r="G21" s="119">
        <f t="shared" si="6"/>
        <v>0.011577849846161614</v>
      </c>
      <c r="H21" s="128">
        <f t="shared" si="7"/>
        <v>10916.219386884022</v>
      </c>
      <c r="I21" s="126">
        <f t="shared" si="11"/>
        <v>0.006230730623125291</v>
      </c>
      <c r="J21" s="126">
        <f>H21/'Table 1 - 12 month average'!H70-1</f>
        <v>0.058042316627910706</v>
      </c>
      <c r="K21" s="133">
        <f>'Input for rolling FY Months'!E21</f>
        <v>1539925957</v>
      </c>
      <c r="L21" s="129">
        <f t="shared" si="12"/>
        <v>0.2524015920647156</v>
      </c>
      <c r="M21" s="126">
        <f>K21/'Table 1 - 12 month average'!K70-1</f>
        <v>-0.5267343456861169</v>
      </c>
      <c r="N21" s="133">
        <f t="shared" si="5"/>
        <v>4992573322</v>
      </c>
      <c r="O21" s="119">
        <f t="shared" si="8"/>
        <v>0.06802132497738889</v>
      </c>
    </row>
    <row r="22" spans="1:15" ht="15.75">
      <c r="A22" s="124">
        <f>'Input Data'!A124</f>
        <v>39417</v>
      </c>
      <c r="B22" s="125">
        <f>'Input for rolling FY Months'!B22</f>
        <v>4129999794</v>
      </c>
      <c r="C22" s="126">
        <f t="shared" si="9"/>
        <v>0.196183495559501</v>
      </c>
      <c r="D22" s="126">
        <f>B22/'Table 1 - 12 month average'!B71-1</f>
        <v>-0.46678455786111017</v>
      </c>
      <c r="E22" s="132">
        <f>'Input for rolling FY Months'!C22</f>
        <v>377392</v>
      </c>
      <c r="F22" s="126">
        <f t="shared" si="10"/>
        <v>0.19319856079624143</v>
      </c>
      <c r="G22" s="119">
        <f t="shared" si="6"/>
        <v>0.008470907643056691</v>
      </c>
      <c r="H22" s="128">
        <f t="shared" si="7"/>
        <v>10943.527668843008</v>
      </c>
      <c r="I22" s="126">
        <f t="shared" si="11"/>
        <v>0.00250162450855429</v>
      </c>
      <c r="J22" s="126">
        <f>H22/'Table 1 - 12 month average'!H71-1</f>
        <v>0.05766951955170385</v>
      </c>
      <c r="K22" s="133">
        <f>'Input for rolling FY Months'!E22</f>
        <v>1831017582</v>
      </c>
      <c r="L22" s="129">
        <f t="shared" si="12"/>
        <v>0.18902962423406966</v>
      </c>
      <c r="M22" s="126">
        <f>K22/'Table 1 - 12 month average'!K71-1</f>
        <v>-0.4410052560140799</v>
      </c>
      <c r="N22" s="133">
        <f t="shared" si="5"/>
        <v>5961017376</v>
      </c>
      <c r="O22" s="119">
        <f t="shared" si="8"/>
        <v>0.06617551598112126</v>
      </c>
    </row>
    <row r="23" spans="1:15" ht="15.75">
      <c r="A23" s="124">
        <f>'Input Data'!A125</f>
        <v>39448</v>
      </c>
      <c r="B23" s="125">
        <f>'Input for rolling FY Months'!B23</f>
        <v>4879084862</v>
      </c>
      <c r="C23" s="126">
        <f t="shared" si="9"/>
        <v>0.18137653882895077</v>
      </c>
      <c r="D23" s="126">
        <f>B23/'Table 1 - 12 month average'!B72-1</f>
        <v>-0.3769936240984144</v>
      </c>
      <c r="E23" s="132">
        <f>'Input for rolling FY Months'!C23</f>
        <v>443906</v>
      </c>
      <c r="F23" s="126">
        <f t="shared" si="10"/>
        <v>0.17624644931530087</v>
      </c>
      <c r="G23" s="119">
        <f t="shared" si="6"/>
        <v>0.0076932331782881835</v>
      </c>
      <c r="H23" s="128">
        <f t="shared" si="7"/>
        <v>10991.256847170347</v>
      </c>
      <c r="I23" s="126">
        <f t="shared" si="11"/>
        <v>0.004361407013501406</v>
      </c>
      <c r="J23" s="126">
        <f>H23/'Table 1 - 12 month average'!H72-1</f>
        <v>0.053820900099569524</v>
      </c>
      <c r="K23" s="133">
        <f>'Input for rolling FY Months'!E23</f>
        <v>2166939594</v>
      </c>
      <c r="L23" s="129">
        <f t="shared" si="12"/>
        <v>0.18346192592704447</v>
      </c>
      <c r="M23" s="126">
        <f>K23/'Table 1 - 12 month average'!K72-1</f>
        <v>-0.34519261802435985</v>
      </c>
      <c r="N23" s="133">
        <f t="shared" si="5"/>
        <v>7046024456</v>
      </c>
      <c r="O23" s="119">
        <f t="shared" si="8"/>
        <v>0.06537421040822733</v>
      </c>
    </row>
    <row r="24" spans="1:15" s="134" customFormat="1" ht="15.75">
      <c r="A24" s="124">
        <f>'Input Data'!A126</f>
        <v>39479</v>
      </c>
      <c r="B24" s="125">
        <f>'Input for rolling FY Months'!B24</f>
        <v>5616401245</v>
      </c>
      <c r="C24" s="126">
        <f t="shared" si="9"/>
        <v>0.15111776159961376</v>
      </c>
      <c r="D24" s="126">
        <f>B24/'Table 1 - 12 month average'!B73-1</f>
        <v>-0.28808370993209564</v>
      </c>
      <c r="E24" s="132">
        <f>'Input for rolling FY Months'!C24</f>
        <v>507305</v>
      </c>
      <c r="F24" s="126">
        <f t="shared" si="10"/>
        <v>0.142820777371786</v>
      </c>
      <c r="G24" s="119">
        <f t="shared" si="6"/>
        <v>0.016407007589418043</v>
      </c>
      <c r="H24" s="128">
        <f t="shared" si="7"/>
        <v>11071.054385428884</v>
      </c>
      <c r="I24" s="126">
        <f t="shared" si="11"/>
        <v>0.007260092214029346</v>
      </c>
      <c r="J24" s="126">
        <f>H24/'Table 1 - 12 month average'!H73-1</f>
        <v>0.05405795027741456</v>
      </c>
      <c r="K24" s="133">
        <f>'Input for rolling FY Months'!E24</f>
        <v>2491766501</v>
      </c>
      <c r="L24" s="129">
        <f t="shared" si="12"/>
        <v>0.1499012283957557</v>
      </c>
      <c r="M24" s="126">
        <f>K24/'Table 1 - 12 month average'!K73-1</f>
        <v>-0.24921522305942345</v>
      </c>
      <c r="N24" s="133">
        <f t="shared" si="5"/>
        <v>8108167746</v>
      </c>
      <c r="O24" s="119">
        <f t="shared" si="8"/>
        <v>0.07761405721538184</v>
      </c>
    </row>
    <row r="25" spans="1:15" s="28" customFormat="1" ht="12.75">
      <c r="A25" s="130">
        <f>'Input Data'!A127</f>
        <v>39508</v>
      </c>
      <c r="B25" s="125">
        <f>'Input for rolling FY Months'!B25</f>
        <v>6358941612</v>
      </c>
      <c r="C25" s="119">
        <f t="shared" si="9"/>
        <v>0.1322092803930357</v>
      </c>
      <c r="D25" s="126">
        <f>B25/'Table 1 - 12 month average'!B74-1</f>
        <v>-0.197602762297854</v>
      </c>
      <c r="E25" s="132">
        <f>'Input for rolling FY Months'!C25</f>
        <v>572584</v>
      </c>
      <c r="F25" s="119">
        <f t="shared" si="10"/>
        <v>0.12867801421235736</v>
      </c>
      <c r="G25" s="126">
        <f t="shared" si="6"/>
        <v>0.013449914599502621</v>
      </c>
      <c r="H25" s="125">
        <f t="shared" si="7"/>
        <v>11105.692111550445</v>
      </c>
      <c r="I25" s="119">
        <f t="shared" si="11"/>
        <v>0.003128674552186128</v>
      </c>
      <c r="J25" s="128">
        <f>H25/'Table 1 - 12 month average'!H74-1</f>
        <v>0.052376326277834284</v>
      </c>
      <c r="K25" s="133">
        <f>'Input for rolling FY Months'!E25</f>
        <v>2821973706</v>
      </c>
      <c r="L25" s="119">
        <f t="shared" si="12"/>
        <v>0.13251932107903386</v>
      </c>
      <c r="M25" s="126">
        <f>K25/'Table 1 - 12 month average'!K74-1</f>
        <v>-0.15231523202815367</v>
      </c>
      <c r="N25" s="133">
        <f t="shared" si="5"/>
        <v>9180915318</v>
      </c>
      <c r="O25" s="126">
        <f t="shared" si="8"/>
        <v>0.07431719844134066</v>
      </c>
    </row>
    <row r="26" spans="1:15" ht="15.75">
      <c r="A26" s="124">
        <f>'Input Data'!A128</f>
        <v>39539</v>
      </c>
      <c r="B26" s="125">
        <f>'Input for rolling FY Months'!B26</f>
        <v>7071953458</v>
      </c>
      <c r="C26" s="126">
        <f t="shared" si="9"/>
        <v>0.11212744030460531</v>
      </c>
      <c r="D26" s="126">
        <f>B26/'Table 1 - 12 month average'!B75-1</f>
        <v>-0.11267920595243441</v>
      </c>
      <c r="E26" s="132">
        <f>'Input for rolling FY Months'!C26</f>
        <v>636707</v>
      </c>
      <c r="F26" s="126">
        <f t="shared" si="10"/>
        <v>0.11198880862895222</v>
      </c>
      <c r="G26" s="119">
        <f t="shared" si="6"/>
        <v>0.015073686492829141</v>
      </c>
      <c r="H26" s="128">
        <f t="shared" si="7"/>
        <v>11107.07665849441</v>
      </c>
      <c r="I26" s="126">
        <f t="shared" si="11"/>
        <v>0.00012467002777127867</v>
      </c>
      <c r="J26" s="126">
        <f>H26/'Table 1 - 12 month average'!H75-1</f>
        <v>0.04933623636686457</v>
      </c>
      <c r="K26" s="133">
        <f>'Input for rolling FY Months'!E26</f>
        <v>3167982416</v>
      </c>
      <c r="L26" s="129">
        <f t="shared" si="12"/>
        <v>0.12261230828066405</v>
      </c>
      <c r="M26" s="126">
        <f>K26/'Table 1 - 12 month average'!K75-1</f>
        <v>-0.05973594007066485</v>
      </c>
      <c r="N26" s="133">
        <f t="shared" si="5"/>
        <v>10239935874</v>
      </c>
      <c r="O26" s="119">
        <f t="shared" si="8"/>
        <v>0.07743482717532424</v>
      </c>
    </row>
    <row r="27" spans="1:15" ht="15.75">
      <c r="A27" s="124">
        <f>'Input Data'!A129</f>
        <v>39569</v>
      </c>
      <c r="B27" s="125">
        <f>'Input for rolling FY Months'!B27</f>
        <v>7772411511</v>
      </c>
      <c r="C27" s="126">
        <f t="shared" si="9"/>
        <v>0.09904732223705759</v>
      </c>
      <c r="D27" s="126">
        <f>B27/'Table 1 - 12 month average'!B76-1</f>
        <v>-0.029114341596264914</v>
      </c>
      <c r="E27" s="132">
        <f>'Input for rolling FY Months'!C27</f>
        <v>700875</v>
      </c>
      <c r="F27" s="126">
        <f t="shared" si="10"/>
        <v>0.1007810499963091</v>
      </c>
      <c r="G27" s="119">
        <f t="shared" si="6"/>
        <v>0.013492995384241535</v>
      </c>
      <c r="H27" s="128">
        <f t="shared" si="7"/>
        <v>11089.583036918139</v>
      </c>
      <c r="I27" s="126">
        <f t="shared" si="11"/>
        <v>-0.0015749978247330265</v>
      </c>
      <c r="J27" s="126">
        <f>H27/'Table 1 - 12 month average'!H76-1</f>
        <v>0.04365688906957921</v>
      </c>
      <c r="K27" s="133">
        <f>'Input for rolling FY Months'!E27</f>
        <v>3499072942</v>
      </c>
      <c r="L27" s="129">
        <f t="shared" si="12"/>
        <v>0.10451147845007491</v>
      </c>
      <c r="M27" s="126">
        <f>K27/'Table 1 - 12 month average'!K76-1</f>
        <v>0.03134725327801946</v>
      </c>
      <c r="N27" s="133">
        <f t="shared" si="5"/>
        <v>11271484453</v>
      </c>
      <c r="O27" s="119">
        <f t="shared" si="8"/>
        <v>0.07500023609217976</v>
      </c>
    </row>
    <row r="28" spans="1:15" ht="15.75">
      <c r="A28" s="124">
        <f>'Input Data'!A130</f>
        <v>39600</v>
      </c>
      <c r="B28" s="125">
        <f>'Input for rolling FY Months'!B28</f>
        <v>8473095276</v>
      </c>
      <c r="C28" s="126">
        <f t="shared" si="9"/>
        <v>0.09015011158484709</v>
      </c>
      <c r="D28" s="126">
        <f>B28/'Table 1 - 12 month average'!B77-1</f>
        <v>0.05294542521889922</v>
      </c>
      <c r="E28" s="132">
        <f>'Input for rolling FY Months'!C28</f>
        <v>764101</v>
      </c>
      <c r="F28" s="126">
        <f t="shared" si="10"/>
        <v>0.0902100945247013</v>
      </c>
      <c r="G28" s="119">
        <f t="shared" si="6"/>
        <v>0.015045664375145318</v>
      </c>
      <c r="H28" s="128">
        <f t="shared" si="7"/>
        <v>11088.972892327061</v>
      </c>
      <c r="I28" s="126">
        <f t="shared" si="11"/>
        <v>-5.5019615169071834E-05</v>
      </c>
      <c r="J28" s="126">
        <f>H28/'Table 1 - 12 month average'!H77-1</f>
        <v>0.03733798603739147</v>
      </c>
      <c r="K28" s="133">
        <f>'Input for rolling FY Months'!E28</f>
        <v>3835156384</v>
      </c>
      <c r="L28" s="129">
        <f t="shared" si="12"/>
        <v>0.09604928150137426</v>
      </c>
      <c r="M28" s="126">
        <f>K28/'Table 1 - 12 month average'!K77-1</f>
        <v>0.12474841074874332</v>
      </c>
      <c r="N28" s="133">
        <f t="shared" si="5"/>
        <v>12308251660</v>
      </c>
      <c r="O28" s="119">
        <f t="shared" si="8"/>
        <v>0.0743154811290454</v>
      </c>
    </row>
    <row r="29" spans="1:15" ht="15.75">
      <c r="A29" s="124">
        <f>'Input Data'!A131</f>
        <v>39630</v>
      </c>
      <c r="B29" s="125">
        <f>'Input for rolling FY Months'!B29</f>
        <v>744044733</v>
      </c>
      <c r="C29" s="126">
        <f t="shared" si="9"/>
        <v>-0.9121873755972622</v>
      </c>
      <c r="D29" s="126">
        <f>B29/'Table 1 - 12 month average'!B78-1</f>
        <v>-0.9079678276689996</v>
      </c>
      <c r="E29" s="132">
        <f>'Input for rolling FY Months'!C29</f>
        <v>65172</v>
      </c>
      <c r="F29" s="126">
        <f t="shared" si="10"/>
        <v>-0.9147076106430956</v>
      </c>
      <c r="G29" s="119">
        <f t="shared" si="6"/>
        <v>0.023735096841080106</v>
      </c>
      <c r="H29" s="128">
        <f t="shared" si="7"/>
        <v>11416.631881789726</v>
      </c>
      <c r="I29" s="126">
        <f t="shared" si="11"/>
        <v>0.029548182022285152</v>
      </c>
      <c r="J29" s="126">
        <f>H29/'Table 1 - 12 month average'!H78-1</f>
        <v>0.06506353880719384</v>
      </c>
      <c r="K29" s="133">
        <f>'Input for rolling FY Months'!E29</f>
        <v>349222137</v>
      </c>
      <c r="L29" s="129">
        <f t="shared" si="12"/>
        <v>-0.9089418782355447</v>
      </c>
      <c r="M29" s="126">
        <f>K29/'Table 1 - 12 month average'!K78-1</f>
        <v>-0.8986401493621399</v>
      </c>
      <c r="N29" s="133">
        <f t="shared" si="5"/>
        <v>1093266870</v>
      </c>
      <c r="O29" s="119">
        <f t="shared" si="8"/>
        <v>0.12385893392309488</v>
      </c>
    </row>
    <row r="30" spans="1:15" ht="15.75">
      <c r="A30" s="124">
        <f>'Input Data'!A132</f>
        <v>39661</v>
      </c>
      <c r="B30" s="125">
        <f>'Input for rolling FY Months'!B30</f>
        <v>1460239492</v>
      </c>
      <c r="C30" s="126">
        <f t="shared" si="9"/>
        <v>0.9625694897567403</v>
      </c>
      <c r="D30" s="126">
        <f>B30/'Table 1 - 12 month average'!B79-1</f>
        <v>-0.8201452522445116</v>
      </c>
      <c r="E30" s="132">
        <f>'Input for rolling FY Months'!C30</f>
        <v>128116</v>
      </c>
      <c r="F30" s="126">
        <f t="shared" si="10"/>
        <v>0.965813539556865</v>
      </c>
      <c r="G30" s="119">
        <f t="shared" si="6"/>
        <v>0.002347123990736666</v>
      </c>
      <c r="H30" s="128">
        <f t="shared" si="7"/>
        <v>11397.791782447157</v>
      </c>
      <c r="I30" s="126">
        <f t="shared" si="11"/>
        <v>-0.0016502327076535206</v>
      </c>
      <c r="J30" s="126">
        <f>H30/'Table 1 - 12 month average'!H79-1</f>
        <v>0.059007205041317734</v>
      </c>
      <c r="K30" s="133">
        <f>'Input for rolling FY Months'!E30</f>
        <v>680822546</v>
      </c>
      <c r="L30" s="129">
        <f t="shared" si="12"/>
        <v>0.949540060228198</v>
      </c>
      <c r="M30" s="126">
        <f>K30/'Table 1 - 12 month average'!K79-1</f>
        <v>-0.8040640212306617</v>
      </c>
      <c r="N30" s="133">
        <f t="shared" si="5"/>
        <v>2141062038</v>
      </c>
      <c r="O30" s="119">
        <f t="shared" si="8"/>
        <v>0.07690380565082511</v>
      </c>
    </row>
    <row r="31" spans="1:15" ht="15.75">
      <c r="A31" s="124">
        <f>'Input Data'!A133</f>
        <v>39692</v>
      </c>
      <c r="B31" s="125">
        <f>'Input for rolling FY Months'!B31</f>
        <v>2195113529</v>
      </c>
      <c r="C31" s="126">
        <f t="shared" si="9"/>
        <v>0.5032558296266103</v>
      </c>
      <c r="D31" s="126">
        <f aca="true" t="shared" si="13" ref="D31:D70">B31/B19-1</f>
        <v>0.07578274108886096</v>
      </c>
      <c r="E31" s="132">
        <f>'Input for rolling FY Months'!C31</f>
        <v>191603</v>
      </c>
      <c r="F31" s="126">
        <f t="shared" si="10"/>
        <v>0.49554310156420733</v>
      </c>
      <c r="G31" s="119">
        <f t="shared" si="6"/>
        <v>0.011695566772973898</v>
      </c>
      <c r="H31" s="128">
        <f t="shared" si="7"/>
        <v>11456.571812549908</v>
      </c>
      <c r="I31" s="126">
        <f t="shared" si="11"/>
        <v>0.0051571419468525725</v>
      </c>
      <c r="J31" s="126">
        <f aca="true" t="shared" si="14" ref="J31:J70">H31/H19-1</f>
        <v>0.06334630339471303</v>
      </c>
      <c r="K31" s="133">
        <f>'Input for rolling FY Months'!E31</f>
        <v>1017823866</v>
      </c>
      <c r="L31" s="129">
        <f t="shared" si="12"/>
        <v>0.49499142174413246</v>
      </c>
      <c r="M31" s="126">
        <f aca="true" t="shared" si="15" ref="M31:M72">K31/K19-1</f>
        <v>0.13923750754543862</v>
      </c>
      <c r="N31" s="133">
        <f t="shared" si="5"/>
        <v>3212937395</v>
      </c>
      <c r="O31" s="126">
        <f aca="true" t="shared" si="16" ref="O31:O72">N31/N19-1</f>
        <v>0.09510582459353545</v>
      </c>
    </row>
    <row r="32" spans="1:15" ht="15.75">
      <c r="A32" s="124">
        <f>'Input Data'!A134</f>
        <v>39722</v>
      </c>
      <c r="B32" s="125">
        <f>'Input for rolling FY Months'!B32</f>
        <v>2957963632</v>
      </c>
      <c r="C32" s="126">
        <f t="shared" si="9"/>
        <v>0.34752193584607993</v>
      </c>
      <c r="D32" s="126">
        <f t="shared" si="13"/>
        <v>0.07169702285141977</v>
      </c>
      <c r="E32" s="132">
        <f>'Input for rolling FY Months'!C32</f>
        <v>256110</v>
      </c>
      <c r="F32" s="126">
        <f t="shared" si="10"/>
        <v>0.33667009389205815</v>
      </c>
      <c r="G32" s="119">
        <f t="shared" si="6"/>
        <v>0.006654429538906603</v>
      </c>
      <c r="H32" s="128">
        <f t="shared" si="7"/>
        <v>11549.582726172348</v>
      </c>
      <c r="I32" s="126">
        <f t="shared" si="11"/>
        <v>0.008118564186937016</v>
      </c>
      <c r="J32" s="126">
        <f t="shared" si="14"/>
        <v>0.06461263309823773</v>
      </c>
      <c r="K32" s="133">
        <f>'Input for rolling FY Months'!E32</f>
        <v>1382382763</v>
      </c>
      <c r="L32" s="129">
        <f t="shared" si="12"/>
        <v>0.3581748367059807</v>
      </c>
      <c r="M32" s="126">
        <f t="shared" si="15"/>
        <v>0.12427377780996807</v>
      </c>
      <c r="N32" s="133">
        <f t="shared" si="5"/>
        <v>4340346395</v>
      </c>
      <c r="O32" s="126">
        <f t="shared" si="16"/>
        <v>0.08790074885802412</v>
      </c>
    </row>
    <row r="33" spans="1:15" ht="15.75">
      <c r="A33" s="124">
        <f>'Input Data'!A135</f>
        <v>39753</v>
      </c>
      <c r="B33" s="125">
        <f>'Input for rolling FY Months'!B33</f>
        <v>3662913767</v>
      </c>
      <c r="C33" s="126">
        <f t="shared" si="9"/>
        <v>0.23832278645135152</v>
      </c>
      <c r="D33" s="126">
        <f t="shared" si="13"/>
        <v>0.0609000514015714</v>
      </c>
      <c r="E33" s="132">
        <f>'Input for rolling FY Months'!C33</f>
        <v>316411</v>
      </c>
      <c r="F33" s="126">
        <f t="shared" si="10"/>
        <v>0.2354496114950606</v>
      </c>
      <c r="G33" s="119">
        <f t="shared" si="6"/>
        <v>0.0003952119284444944</v>
      </c>
      <c r="H33" s="128">
        <f t="shared" si="7"/>
        <v>11576.44256046724</v>
      </c>
      <c r="I33" s="126">
        <f t="shared" si="11"/>
        <v>0.002325610797524691</v>
      </c>
      <c r="J33" s="126">
        <f t="shared" si="14"/>
        <v>0.06048093668550525</v>
      </c>
      <c r="K33" s="133">
        <f>'Input for rolling FY Months'!E33</f>
        <v>1696304183</v>
      </c>
      <c r="L33" s="129">
        <f t="shared" si="12"/>
        <v>0.22708719205868744</v>
      </c>
      <c r="M33" s="126">
        <f t="shared" si="15"/>
        <v>0.10154918506903243</v>
      </c>
      <c r="N33" s="133">
        <f t="shared" si="5"/>
        <v>5359217950</v>
      </c>
      <c r="O33" s="126">
        <f t="shared" si="16"/>
        <v>0.07343800568423586</v>
      </c>
    </row>
    <row r="34" spans="1:15" ht="15.75">
      <c r="A34" s="124">
        <f>'Input Data'!A136</f>
        <v>39783</v>
      </c>
      <c r="B34" s="125">
        <f>'Input for rolling FY Months'!B34</f>
        <v>4395806060</v>
      </c>
      <c r="C34" s="126">
        <f t="shared" si="9"/>
        <v>0.20008450638472275</v>
      </c>
      <c r="D34" s="126">
        <f t="shared" si="13"/>
        <v>0.06435987391238118</v>
      </c>
      <c r="E34" s="132">
        <f>'Input for rolling FY Months'!C34</f>
        <v>381551</v>
      </c>
      <c r="F34" s="126">
        <f t="shared" si="10"/>
        <v>0.20587147728745214</v>
      </c>
      <c r="G34" s="119">
        <f t="shared" si="6"/>
        <v>0.011020371391020412</v>
      </c>
      <c r="H34" s="128">
        <f t="shared" si="7"/>
        <v>11520.88727326098</v>
      </c>
      <c r="I34" s="126">
        <f t="shared" si="11"/>
        <v>-0.004798994761653019</v>
      </c>
      <c r="J34" s="126">
        <f t="shared" si="14"/>
        <v>0.052758088789025104</v>
      </c>
      <c r="K34" s="133">
        <f>'Input for rolling FY Months'!E34</f>
        <v>2038040155</v>
      </c>
      <c r="L34" s="129">
        <f t="shared" si="12"/>
        <v>0.20145913417228178</v>
      </c>
      <c r="M34" s="126">
        <f t="shared" si="15"/>
        <v>0.11306421906329889</v>
      </c>
      <c r="N34" s="133">
        <f t="shared" si="5"/>
        <v>6433846215</v>
      </c>
      <c r="O34" s="126">
        <f t="shared" si="16"/>
        <v>0.07932015781461788</v>
      </c>
    </row>
    <row r="35" spans="1:15" ht="15.75">
      <c r="A35" s="124">
        <f>'Input Data'!A137</f>
        <v>39814</v>
      </c>
      <c r="B35" s="125">
        <f>'Input for rolling FY Months'!B35</f>
        <v>5159985970</v>
      </c>
      <c r="C35" s="126">
        <f t="shared" si="9"/>
        <v>0.1738429538449655</v>
      </c>
      <c r="D35" s="126">
        <f t="shared" si="13"/>
        <v>0.05757249893064076</v>
      </c>
      <c r="E35" s="132">
        <f>'Input for rolling FY Months'!C35</f>
        <v>447049</v>
      </c>
      <c r="F35" s="126">
        <f t="shared" si="10"/>
        <v>0.17166250383303927</v>
      </c>
      <c r="G35" s="119">
        <f t="shared" si="6"/>
        <v>0.007080327817150511</v>
      </c>
      <c r="H35" s="128">
        <f t="shared" si="7"/>
        <v>11542.327507722866</v>
      </c>
      <c r="I35" s="126">
        <f t="shared" si="11"/>
        <v>0.001860988129937402</v>
      </c>
      <c r="J35" s="126">
        <f t="shared" si="14"/>
        <v>0.05013718341905449</v>
      </c>
      <c r="K35" s="133">
        <f>'Input for rolling FY Months'!E35</f>
        <v>2374391582</v>
      </c>
      <c r="L35" s="129">
        <f t="shared" si="12"/>
        <v>0.16503670262571446</v>
      </c>
      <c r="M35" s="126">
        <f t="shared" si="15"/>
        <v>0.09573501198391043</v>
      </c>
      <c r="N35" s="133">
        <f t="shared" si="5"/>
        <v>7534377552</v>
      </c>
      <c r="O35" s="126">
        <f t="shared" si="16"/>
        <v>0.06930902653682192</v>
      </c>
    </row>
    <row r="36" spans="1:15" s="134" customFormat="1" ht="15.75">
      <c r="A36" s="124">
        <f>'Input Data'!A138</f>
        <v>39845</v>
      </c>
      <c r="B36" s="125">
        <f>'Input for rolling FY Months'!B36</f>
        <v>5886049804</v>
      </c>
      <c r="C36" s="126">
        <f t="shared" si="9"/>
        <v>0.14071042793940003</v>
      </c>
      <c r="D36" s="126">
        <f t="shared" si="13"/>
        <v>0.04801091432704441</v>
      </c>
      <c r="E36" s="132">
        <f>'Input for rolling FY Months'!C36</f>
        <v>508875</v>
      </c>
      <c r="F36" s="126">
        <f t="shared" si="10"/>
        <v>0.1382980389174342</v>
      </c>
      <c r="G36" s="119">
        <f t="shared" si="6"/>
        <v>0.003094785188397564</v>
      </c>
      <c r="H36" s="128">
        <f t="shared" si="7"/>
        <v>11566.789101449276</v>
      </c>
      <c r="I36" s="126">
        <f t="shared" si="11"/>
        <v>0.0021192947185082467</v>
      </c>
      <c r="J36" s="126">
        <f t="shared" si="14"/>
        <v>0.04477755223322277</v>
      </c>
      <c r="K36" s="133">
        <f>'Input for rolling FY Months'!E36</f>
        <v>2709483412</v>
      </c>
      <c r="L36" s="129">
        <f t="shared" si="12"/>
        <v>0.14112745030781526</v>
      </c>
      <c r="M36" s="126">
        <f t="shared" si="15"/>
        <v>0.08737452362114406</v>
      </c>
      <c r="N36" s="133">
        <f t="shared" si="5"/>
        <v>8595533216</v>
      </c>
      <c r="O36" s="126">
        <f t="shared" si="16"/>
        <v>0.060107965852141065</v>
      </c>
    </row>
    <row r="37" spans="1:15" ht="15.75">
      <c r="A37" s="124">
        <f>'Input Data'!A139</f>
        <v>39873</v>
      </c>
      <c r="B37" s="125">
        <f>'Input for rolling FY Months'!B37</f>
        <v>6669959304</v>
      </c>
      <c r="C37" s="126">
        <f t="shared" si="9"/>
        <v>0.13318091523236464</v>
      </c>
      <c r="D37" s="126">
        <f t="shared" si="13"/>
        <v>0.04891029214878717</v>
      </c>
      <c r="E37" s="132">
        <f>'Input for rolling FY Months'!C37</f>
        <v>576269</v>
      </c>
      <c r="F37" s="126">
        <f t="shared" si="10"/>
        <v>0.13243723900761473</v>
      </c>
      <c r="G37" s="119">
        <f t="shared" si="6"/>
        <v>0.00643573693990751</v>
      </c>
      <c r="H37" s="128">
        <f t="shared" si="7"/>
        <v>11574.385059755079</v>
      </c>
      <c r="I37" s="126">
        <f t="shared" si="11"/>
        <v>0.0006567041414156094</v>
      </c>
      <c r="J37" s="126">
        <f t="shared" si="14"/>
        <v>0.042202948136583984</v>
      </c>
      <c r="K37" s="133">
        <f>'Input for rolling FY Months'!E37</f>
        <v>3082856907</v>
      </c>
      <c r="L37" s="129">
        <f t="shared" si="12"/>
        <v>0.13780246571961663</v>
      </c>
      <c r="M37" s="126">
        <f t="shared" si="15"/>
        <v>0.0924470700932889</v>
      </c>
      <c r="N37" s="133">
        <f t="shared" si="5"/>
        <v>9752816211</v>
      </c>
      <c r="O37" s="126">
        <f t="shared" si="16"/>
        <v>0.062292361185244616</v>
      </c>
    </row>
    <row r="38" spans="1:15" ht="15.75">
      <c r="A38" s="124">
        <f>'Input Data'!A140</f>
        <v>39904</v>
      </c>
      <c r="B38" s="125">
        <f>'Input for rolling FY Months'!B38</f>
        <v>7413425911</v>
      </c>
      <c r="C38" s="126">
        <f t="shared" si="9"/>
        <v>0.11146493900707011</v>
      </c>
      <c r="D38" s="126">
        <f t="shared" si="13"/>
        <v>0.048285449703252326</v>
      </c>
      <c r="E38" s="132">
        <f>'Input for rolling FY Months'!C38</f>
        <v>640700</v>
      </c>
      <c r="F38" s="126">
        <f t="shared" si="10"/>
        <v>0.11180715950363451</v>
      </c>
      <c r="G38" s="119">
        <f t="shared" si="6"/>
        <v>0.006271330454981738</v>
      </c>
      <c r="H38" s="128">
        <f t="shared" si="7"/>
        <v>11570.82239893866</v>
      </c>
      <c r="I38" s="126">
        <f t="shared" si="11"/>
        <v>-0.0003078056240590765</v>
      </c>
      <c r="J38" s="126">
        <f t="shared" si="14"/>
        <v>0.0417522769224421</v>
      </c>
      <c r="K38" s="133">
        <f>'Input for rolling FY Months'!E38</f>
        <v>3453361160</v>
      </c>
      <c r="L38" s="129">
        <f t="shared" si="12"/>
        <v>0.1201821116506332</v>
      </c>
      <c r="M38" s="126">
        <f t="shared" si="15"/>
        <v>0.09008217424398723</v>
      </c>
      <c r="N38" s="133">
        <f t="shared" si="5"/>
        <v>10866787071</v>
      </c>
      <c r="O38" s="126">
        <f t="shared" si="16"/>
        <v>0.061216320562282434</v>
      </c>
    </row>
    <row r="39" spans="1:15" ht="15.75">
      <c r="A39" s="124">
        <f>'Input Data'!A141</f>
        <v>39934</v>
      </c>
      <c r="B39" s="125">
        <f>'Input for rolling FY Months'!B39</f>
        <v>8116640524</v>
      </c>
      <c r="C39" s="126">
        <f t="shared" si="9"/>
        <v>0.09485690171349437</v>
      </c>
      <c r="D39" s="126">
        <f t="shared" si="13"/>
        <v>0.04428857279530618</v>
      </c>
      <c r="E39" s="132">
        <f>'Input for rolling FY Months'!C39</f>
        <v>704565</v>
      </c>
      <c r="F39" s="126">
        <f t="shared" si="10"/>
        <v>0.0996800374590292</v>
      </c>
      <c r="G39" s="119">
        <f t="shared" si="6"/>
        <v>0.005264847512038484</v>
      </c>
      <c r="H39" s="128">
        <f t="shared" si="7"/>
        <v>11520.073412673068</v>
      </c>
      <c r="I39" s="126">
        <f t="shared" si="11"/>
        <v>-0.004385944621382087</v>
      </c>
      <c r="J39" s="126">
        <f t="shared" si="14"/>
        <v>0.038819347339011046</v>
      </c>
      <c r="K39" s="133">
        <f>'Input for rolling FY Months'!E39</f>
        <v>3813047236</v>
      </c>
      <c r="L39" s="129">
        <f t="shared" si="12"/>
        <v>0.1041553603388532</v>
      </c>
      <c r="M39" s="126">
        <f t="shared" si="15"/>
        <v>0.08973070844888942</v>
      </c>
      <c r="N39" s="133">
        <f t="shared" si="5"/>
        <v>11929687760</v>
      </c>
      <c r="O39" s="126">
        <f t="shared" si="16"/>
        <v>0.05839544114571482</v>
      </c>
    </row>
    <row r="40" spans="1:15" ht="15.75">
      <c r="A40" s="124">
        <f>'Input Data'!A142</f>
        <v>39965</v>
      </c>
      <c r="B40" s="125">
        <f>'Input for rolling FY Months'!B40</f>
        <v>8850106108</v>
      </c>
      <c r="C40" s="126">
        <f t="shared" si="9"/>
        <v>0.09036566074735286</v>
      </c>
      <c r="D40" s="126">
        <f t="shared" si="13"/>
        <v>0.044495054017376745</v>
      </c>
      <c r="E40" s="132">
        <f>'Input for rolling FY Months'!C40</f>
        <v>769866</v>
      </c>
      <c r="F40" s="126">
        <f t="shared" si="10"/>
        <v>0.09268271912456627</v>
      </c>
      <c r="G40" s="119">
        <f t="shared" si="6"/>
        <v>0.007544814101800634</v>
      </c>
      <c r="H40" s="128">
        <f t="shared" si="7"/>
        <v>11495.644836893693</v>
      </c>
      <c r="I40" s="126">
        <f t="shared" si="11"/>
        <v>-0.002120522578658357</v>
      </c>
      <c r="J40" s="126">
        <f t="shared" si="14"/>
        <v>0.03667354483732432</v>
      </c>
      <c r="K40" s="133">
        <f>'Input for rolling FY Months'!E40</f>
        <v>4184558946</v>
      </c>
      <c r="L40" s="129">
        <f t="shared" si="12"/>
        <v>0.09743170934061829</v>
      </c>
      <c r="M40" s="126">
        <f t="shared" si="15"/>
        <v>0.09110516678216385</v>
      </c>
      <c r="N40" s="133">
        <f t="shared" si="5"/>
        <v>13034665054</v>
      </c>
      <c r="O40" s="126">
        <f t="shared" si="16"/>
        <v>0.059018406030869164</v>
      </c>
    </row>
    <row r="41" spans="1:15" ht="15.75">
      <c r="A41" s="124">
        <f>'Input Data'!A143</f>
        <v>39995</v>
      </c>
      <c r="B41" s="125">
        <f>'Input for rolling FY Months'!B41</f>
        <v>764691954</v>
      </c>
      <c r="C41" s="126">
        <f t="shared" si="9"/>
        <v>-0.9135951654513202</v>
      </c>
      <c r="D41" s="126">
        <f t="shared" si="13"/>
        <v>0.027749972661925915</v>
      </c>
      <c r="E41" s="132">
        <f>'Input for rolling FY Months'!C41</f>
        <v>66051</v>
      </c>
      <c r="F41" s="126">
        <f t="shared" si="10"/>
        <v>-0.9142045498827068</v>
      </c>
      <c r="G41" s="119">
        <f t="shared" si="6"/>
        <v>0.01348738722150622</v>
      </c>
      <c r="H41" s="128">
        <f t="shared" si="7"/>
        <v>11577.295635190989</v>
      </c>
      <c r="I41" s="126">
        <f t="shared" si="11"/>
        <v>0.007102759301961914</v>
      </c>
      <c r="J41" s="126">
        <f t="shared" si="14"/>
        <v>0.014072780401856777</v>
      </c>
      <c r="K41" s="133">
        <f>'Input for rolling FY Months'!E41</f>
        <v>377276667</v>
      </c>
      <c r="L41" s="129">
        <f t="shared" si="12"/>
        <v>-0.9098407569666005</v>
      </c>
      <c r="M41" s="126">
        <f t="shared" si="15"/>
        <v>0.08033434031703446</v>
      </c>
      <c r="N41" s="133">
        <f t="shared" si="5"/>
        <v>1141968621</v>
      </c>
      <c r="O41" s="126">
        <f t="shared" si="16"/>
        <v>0.04454699244659266</v>
      </c>
    </row>
    <row r="42" spans="1:15" ht="15.75">
      <c r="A42" s="124">
        <f>'Input Data'!A144</f>
        <v>40026</v>
      </c>
      <c r="B42" s="125">
        <f>'Input for rolling FY Months'!B42</f>
        <v>1495336290</v>
      </c>
      <c r="C42" s="126">
        <f t="shared" si="9"/>
        <v>0.9554753808747412</v>
      </c>
      <c r="D42" s="126">
        <f t="shared" si="13"/>
        <v>0.024034960150221663</v>
      </c>
      <c r="E42" s="132">
        <f>'Input for rolling FY Months'!C42</f>
        <v>129964</v>
      </c>
      <c r="F42" s="126">
        <f t="shared" si="10"/>
        <v>0.9676310729587743</v>
      </c>
      <c r="G42" s="119">
        <f t="shared" si="6"/>
        <v>0.014424427862249845</v>
      </c>
      <c r="H42" s="128">
        <f t="shared" si="7"/>
        <v>11505.773060232064</v>
      </c>
      <c r="I42" s="126">
        <f t="shared" si="11"/>
        <v>-0.006177830921197169</v>
      </c>
      <c r="J42" s="126">
        <f t="shared" si="14"/>
        <v>0.009473877032145861</v>
      </c>
      <c r="K42" s="133">
        <f>'Input for rolling FY Months'!E42</f>
        <v>731185070</v>
      </c>
      <c r="L42" s="129">
        <f t="shared" si="12"/>
        <v>0.9380606699433125</v>
      </c>
      <c r="M42" s="126">
        <f t="shared" si="15"/>
        <v>0.07397305552804068</v>
      </c>
      <c r="N42" s="133">
        <f t="shared" si="5"/>
        <v>2226521360</v>
      </c>
      <c r="O42" s="126">
        <f t="shared" si="16"/>
        <v>0.039914453894025925</v>
      </c>
    </row>
    <row r="43" spans="1:15" ht="15.75">
      <c r="A43" s="124">
        <f>'Input Data'!A145</f>
        <v>40057</v>
      </c>
      <c r="B43" s="125">
        <f>'Input for rolling FY Months'!B43</f>
        <v>2240564598</v>
      </c>
      <c r="C43" s="126">
        <f t="shared" si="9"/>
        <v>0.49836836903088866</v>
      </c>
      <c r="D43" s="126">
        <f t="shared" si="13"/>
        <v>0.020705566431776123</v>
      </c>
      <c r="E43" s="132">
        <f>'Input for rolling FY Months'!C43</f>
        <v>193611</v>
      </c>
      <c r="F43" s="126">
        <f t="shared" si="10"/>
        <v>0.48972792465605863</v>
      </c>
      <c r="G43" s="119">
        <f t="shared" si="6"/>
        <v>0.010480002922709897</v>
      </c>
      <c r="H43" s="128">
        <f t="shared" si="7"/>
        <v>11572.506717077025</v>
      </c>
      <c r="I43" s="126">
        <f t="shared" si="11"/>
        <v>0.005800015044240325</v>
      </c>
      <c r="J43" s="126">
        <f t="shared" si="14"/>
        <v>0.010119511004166082</v>
      </c>
      <c r="K43" s="133">
        <f>'Input for rolling FY Months'!E43</f>
        <v>1096478969</v>
      </c>
      <c r="L43" s="129">
        <f t="shared" si="12"/>
        <v>0.4995915726233304</v>
      </c>
      <c r="M43" s="126">
        <f t="shared" si="15"/>
        <v>0.07727771535669614</v>
      </c>
      <c r="N43" s="133">
        <f t="shared" si="5"/>
        <v>3337043567</v>
      </c>
      <c r="O43" s="126">
        <f t="shared" si="16"/>
        <v>0.038627012214161205</v>
      </c>
    </row>
    <row r="44" spans="1:15" ht="15.75">
      <c r="A44" s="124">
        <f>'Input Data'!A146</f>
        <v>40087</v>
      </c>
      <c r="B44" s="125">
        <f>'Input for rolling FY Months'!B44</f>
        <v>3027805298</v>
      </c>
      <c r="C44" s="126">
        <f t="shared" si="9"/>
        <v>0.3513581803009458</v>
      </c>
      <c r="D44" s="126">
        <f t="shared" si="13"/>
        <v>0.023611401183041947</v>
      </c>
      <c r="E44" s="132">
        <f>'Input for rolling FY Months'!C44</f>
        <v>258599</v>
      </c>
      <c r="F44" s="126">
        <f t="shared" si="10"/>
        <v>0.3356627464348616</v>
      </c>
      <c r="G44" s="119">
        <f t="shared" si="6"/>
        <v>0.009718480340478619</v>
      </c>
      <c r="H44" s="128">
        <f t="shared" si="7"/>
        <v>11708.495771445365</v>
      </c>
      <c r="I44" s="126">
        <f t="shared" si="11"/>
        <v>0.011751045619845302</v>
      </c>
      <c r="J44" s="126">
        <f t="shared" si="14"/>
        <v>0.013759202305456908</v>
      </c>
      <c r="K44" s="133">
        <f>'Input for rolling FY Months'!E44</f>
        <v>1481263450</v>
      </c>
      <c r="L44" s="129">
        <f t="shared" si="12"/>
        <v>0.3509273701354503</v>
      </c>
      <c r="M44" s="126">
        <f t="shared" si="15"/>
        <v>0.07152916662922837</v>
      </c>
      <c r="N44" s="133">
        <f t="shared" si="5"/>
        <v>4509068748</v>
      </c>
      <c r="O44" s="126">
        <f t="shared" si="16"/>
        <v>0.038873015571836644</v>
      </c>
    </row>
    <row r="45" spans="1:15" ht="15.75">
      <c r="A45" s="124">
        <f>'Input Data'!A147</f>
        <v>40118</v>
      </c>
      <c r="B45" s="125">
        <f>'Input for rolling FY Months'!B45</f>
        <v>3762433544</v>
      </c>
      <c r="C45" s="126">
        <f t="shared" si="9"/>
        <v>0.24262730714067193</v>
      </c>
      <c r="D45" s="126">
        <f t="shared" si="13"/>
        <v>0.027169565905863058</v>
      </c>
      <c r="E45" s="132">
        <f>'Input for rolling FY Months'!C45</f>
        <v>319124</v>
      </c>
      <c r="F45" s="126">
        <f t="shared" si="10"/>
        <v>0.2340496289622156</v>
      </c>
      <c r="G45" s="119">
        <f t="shared" si="6"/>
        <v>0.008574291032865444</v>
      </c>
      <c r="H45" s="128">
        <f t="shared" si="7"/>
        <v>11789.879620461012</v>
      </c>
      <c r="I45" s="126">
        <f t="shared" si="11"/>
        <v>0.006950837289801504</v>
      </c>
      <c r="J45" s="126">
        <f t="shared" si="14"/>
        <v>0.018437189048269964</v>
      </c>
      <c r="K45" s="133">
        <f>'Input for rolling FY Months'!E45</f>
        <v>1828332437</v>
      </c>
      <c r="L45" s="129">
        <f t="shared" si="12"/>
        <v>0.23430604933916377</v>
      </c>
      <c r="M45" s="126">
        <f t="shared" si="15"/>
        <v>0.07783288830102464</v>
      </c>
      <c r="N45" s="133">
        <f t="shared" si="5"/>
        <v>5590765981</v>
      </c>
      <c r="O45" s="126">
        <f t="shared" si="16"/>
        <v>0.04320556341620696</v>
      </c>
    </row>
    <row r="46" spans="1:15" ht="15.75">
      <c r="A46" s="124">
        <f>'Input Data'!A148</f>
        <v>40148</v>
      </c>
      <c r="B46" s="125">
        <f>'Input for rolling FY Months'!B46</f>
        <v>4514247365</v>
      </c>
      <c r="C46" s="126">
        <f t="shared" si="9"/>
        <v>0.1998211562298362</v>
      </c>
      <c r="D46" s="126">
        <f t="shared" si="13"/>
        <v>0.02694416072578054</v>
      </c>
      <c r="E46" s="132">
        <f>'Input for rolling FY Months'!C46</f>
        <v>381503</v>
      </c>
      <c r="F46" s="126">
        <f t="shared" si="10"/>
        <v>0.19546947268146542</v>
      </c>
      <c r="G46" s="119">
        <f t="shared" si="6"/>
        <v>-0.00012580231738357206</v>
      </c>
      <c r="H46" s="128">
        <f t="shared" si="7"/>
        <v>11832.796504876764</v>
      </c>
      <c r="I46" s="126">
        <f t="shared" si="11"/>
        <v>0.003640146108130793</v>
      </c>
      <c r="J46" s="126">
        <f t="shared" si="14"/>
        <v>0.027073368935715436</v>
      </c>
      <c r="K46" s="133">
        <f>'Input for rolling FY Months'!E46</f>
        <v>2189360383</v>
      </c>
      <c r="L46" s="129">
        <f t="shared" si="12"/>
        <v>0.19746296608530822</v>
      </c>
      <c r="M46" s="126">
        <f t="shared" si="15"/>
        <v>0.0742479129416369</v>
      </c>
      <c r="N46" s="133">
        <f t="shared" si="5"/>
        <v>6703607748</v>
      </c>
      <c r="O46" s="126">
        <f t="shared" si="16"/>
        <v>0.041928501861153045</v>
      </c>
    </row>
    <row r="47" spans="1:15" ht="15.75">
      <c r="A47" s="124">
        <f>'Input Data'!A149</f>
        <v>40179</v>
      </c>
      <c r="B47" s="125">
        <f>'Input for rolling FY Months'!B47</f>
        <v>5277514119</v>
      </c>
      <c r="C47" s="126">
        <f t="shared" si="9"/>
        <v>0.1690795147642512</v>
      </c>
      <c r="D47" s="126">
        <f t="shared" si="13"/>
        <v>0.022776834992053185</v>
      </c>
      <c r="E47" s="132">
        <f>'Input for rolling FY Months'!C47</f>
        <v>445514</v>
      </c>
      <c r="F47" s="126">
        <f t="shared" si="10"/>
        <v>0.16778636078877485</v>
      </c>
      <c r="G47" s="119">
        <f t="shared" si="6"/>
        <v>-0.003433628081038087</v>
      </c>
      <c r="H47" s="128">
        <f t="shared" si="7"/>
        <v>11845.899610337723</v>
      </c>
      <c r="I47" s="126">
        <f t="shared" si="11"/>
        <v>0.0011073549228670654</v>
      </c>
      <c r="J47" s="126">
        <f t="shared" si="14"/>
        <v>0.02630077013598342</v>
      </c>
      <c r="K47" s="133">
        <f>'Input for rolling FY Months'!E47</f>
        <v>2544666543</v>
      </c>
      <c r="L47" s="129">
        <f t="shared" si="12"/>
        <v>0.1622876538549296</v>
      </c>
      <c r="M47" s="126">
        <f t="shared" si="15"/>
        <v>0.07171309159400474</v>
      </c>
      <c r="N47" s="133">
        <f t="shared" si="5"/>
        <v>7822180662</v>
      </c>
      <c r="O47" s="126">
        <f t="shared" si="16"/>
        <v>0.0381986578205924</v>
      </c>
    </row>
    <row r="48" spans="1:15" s="134" customFormat="1" ht="15.75">
      <c r="A48" s="124">
        <f>'Input Data'!A150</f>
        <v>40210</v>
      </c>
      <c r="B48" s="125">
        <f>'Input for rolling FY Months'!B48</f>
        <v>5975551032</v>
      </c>
      <c r="C48" s="126">
        <f t="shared" si="9"/>
        <v>0.13226623316590325</v>
      </c>
      <c r="D48" s="126">
        <f t="shared" si="13"/>
        <v>0.015205652514047152</v>
      </c>
      <c r="E48" s="132">
        <f>'Input for rolling FY Months'!C48</f>
        <v>503201</v>
      </c>
      <c r="F48" s="126">
        <f t="shared" si="10"/>
        <v>0.12948414640168426</v>
      </c>
      <c r="G48" s="119">
        <f t="shared" si="6"/>
        <v>-0.011150085973962165</v>
      </c>
      <c r="H48" s="128">
        <f t="shared" si="7"/>
        <v>11875.0778158231</v>
      </c>
      <c r="I48" s="126">
        <f t="shared" si="11"/>
        <v>0.0024631481310135594</v>
      </c>
      <c r="J48" s="126">
        <f t="shared" si="14"/>
        <v>0.02665292084690951</v>
      </c>
      <c r="K48" s="133">
        <f>'Input for rolling FY Months'!E48</f>
        <v>2855548583</v>
      </c>
      <c r="L48" s="129">
        <f t="shared" si="12"/>
        <v>0.12217005047486107</v>
      </c>
      <c r="M48" s="126">
        <f t="shared" si="15"/>
        <v>0.05390886334756417</v>
      </c>
      <c r="N48" s="133">
        <f t="shared" si="5"/>
        <v>8831099615</v>
      </c>
      <c r="O48" s="126">
        <f t="shared" si="16"/>
        <v>0.027405676073883223</v>
      </c>
    </row>
    <row r="49" spans="1:15" ht="15.75">
      <c r="A49" s="124">
        <f>'Input Data'!A151</f>
        <v>40238</v>
      </c>
      <c r="B49" s="125">
        <f>'Input for rolling FY Months'!B49</f>
        <v>6761808470</v>
      </c>
      <c r="C49" s="126">
        <f t="shared" si="9"/>
        <v>0.13157906840548583</v>
      </c>
      <c r="D49" s="126">
        <f t="shared" si="13"/>
        <v>0.013770573674252828</v>
      </c>
      <c r="E49" s="132">
        <f>'Input for rolling FY Months'!C49</f>
        <v>569397</v>
      </c>
      <c r="F49" s="126">
        <f t="shared" si="10"/>
        <v>0.1315498180647494</v>
      </c>
      <c r="G49" s="119">
        <f t="shared" si="6"/>
        <v>-0.011924986421272044</v>
      </c>
      <c r="H49" s="128">
        <f t="shared" si="7"/>
        <v>11875.38478425422</v>
      </c>
      <c r="I49" s="126">
        <f t="shared" si="11"/>
        <v>2.584980375552881E-05</v>
      </c>
      <c r="J49" s="126">
        <f t="shared" si="14"/>
        <v>0.026005677445943842</v>
      </c>
      <c r="K49" s="133">
        <f>'Input for rolling FY Months'!E49</f>
        <v>3264851289</v>
      </c>
      <c r="L49" s="129">
        <f t="shared" si="12"/>
        <v>0.14333592796729522</v>
      </c>
      <c r="M49" s="126">
        <f t="shared" si="15"/>
        <v>0.05903432675929898</v>
      </c>
      <c r="N49" s="133">
        <f t="shared" si="5"/>
        <v>10026659759</v>
      </c>
      <c r="O49" s="126">
        <f t="shared" si="16"/>
        <v>0.028078407515886195</v>
      </c>
    </row>
    <row r="50" spans="1:15" ht="15.75">
      <c r="A50" s="124">
        <f>'Input Data'!A152</f>
        <v>40269</v>
      </c>
      <c r="B50" s="125">
        <f>'Input for rolling FY Months'!B50</f>
        <v>7496843980</v>
      </c>
      <c r="C50" s="126">
        <f t="shared" si="9"/>
        <v>0.10870398256045255</v>
      </c>
      <c r="D50" s="126">
        <f t="shared" si="13"/>
        <v>0.011252296846485654</v>
      </c>
      <c r="E50" s="132">
        <f>'Input for rolling FY Months'!C50</f>
        <v>632337</v>
      </c>
      <c r="F50" s="126">
        <f t="shared" si="10"/>
        <v>0.11053799018962174</v>
      </c>
      <c r="G50" s="119">
        <f t="shared" si="6"/>
        <v>-0.013052910878726398</v>
      </c>
      <c r="H50" s="128">
        <f t="shared" si="7"/>
        <v>11855.773076698026</v>
      </c>
      <c r="I50" s="126">
        <f t="shared" si="11"/>
        <v>-0.0016514587032326888</v>
      </c>
      <c r="J50" s="126">
        <f t="shared" si="14"/>
        <v>0.024626657288033593</v>
      </c>
      <c r="K50" s="133">
        <f>'Input for rolling FY Months'!E50</f>
        <v>3660643504</v>
      </c>
      <c r="L50" s="129">
        <f t="shared" si="12"/>
        <v>0.1212282520595993</v>
      </c>
      <c r="M50" s="126">
        <f t="shared" si="15"/>
        <v>0.06002336112449935</v>
      </c>
      <c r="N50" s="133">
        <f t="shared" si="5"/>
        <v>11157487484</v>
      </c>
      <c r="O50" s="126">
        <f t="shared" si="16"/>
        <v>0.026751275340232583</v>
      </c>
    </row>
    <row r="51" spans="1:15" ht="15.75">
      <c r="A51" s="124">
        <f>'Input Data'!A153</f>
        <v>40299</v>
      </c>
      <c r="B51" s="125">
        <f>'Input for rolling FY Months'!B51</f>
        <v>8228378030</v>
      </c>
      <c r="C51" s="126">
        <f t="shared" si="9"/>
        <v>0.09757893480931168</v>
      </c>
      <c r="D51" s="126">
        <f t="shared" si="13"/>
        <v>0.013766472183855516</v>
      </c>
      <c r="E51" s="132">
        <f>'Input for rolling FY Months'!C51</f>
        <v>695572</v>
      </c>
      <c r="F51" s="126">
        <f t="shared" si="10"/>
        <v>0.10000205586578037</v>
      </c>
      <c r="G51" s="119">
        <f t="shared" si="6"/>
        <v>-0.012763903969115642</v>
      </c>
      <c r="H51" s="128">
        <f t="shared" si="7"/>
        <v>11829.656786069594</v>
      </c>
      <c r="I51" s="126">
        <f t="shared" si="11"/>
        <v>-0.002202833207035848</v>
      </c>
      <c r="J51" s="126">
        <f t="shared" si="14"/>
        <v>0.026873385464363242</v>
      </c>
      <c r="K51" s="133">
        <f>'Input for rolling FY Months'!E51</f>
        <v>4033133141</v>
      </c>
      <c r="L51" s="129">
        <f t="shared" si="12"/>
        <v>0.10175523418026877</v>
      </c>
      <c r="M51" s="126">
        <f t="shared" si="15"/>
        <v>0.05771916563794699</v>
      </c>
      <c r="N51" s="133">
        <f t="shared" si="5"/>
        <v>12261511171</v>
      </c>
      <c r="O51" s="126">
        <f t="shared" si="16"/>
        <v>0.027814928410163198</v>
      </c>
    </row>
    <row r="52" spans="1:15" ht="15.75">
      <c r="A52" s="124">
        <f>'Input Data'!A154</f>
        <v>40330</v>
      </c>
      <c r="B52" s="125">
        <f>'Input for rolling FY Months'!B52</f>
        <v>8960887722</v>
      </c>
      <c r="C52" s="126">
        <f t="shared" si="9"/>
        <v>0.08902236738872826</v>
      </c>
      <c r="D52" s="126">
        <f t="shared" si="13"/>
        <v>0.012517546416743963</v>
      </c>
      <c r="E52" s="132">
        <f>'Input for rolling FY Months'!C52</f>
        <v>759949</v>
      </c>
      <c r="F52" s="126">
        <f t="shared" si="10"/>
        <v>0.09255260418763256</v>
      </c>
      <c r="G52" s="119">
        <f t="shared" si="6"/>
        <v>-0.012881462488277151</v>
      </c>
      <c r="H52" s="128">
        <f t="shared" si="7"/>
        <v>11791.433006688607</v>
      </c>
      <c r="I52" s="126">
        <f t="shared" si="11"/>
        <v>-0.0032311824486741525</v>
      </c>
      <c r="J52" s="126">
        <f t="shared" si="14"/>
        <v>0.02573045479324687</v>
      </c>
      <c r="K52" s="133">
        <f>'Input for rolling FY Months'!E52</f>
        <v>4425831435</v>
      </c>
      <c r="L52" s="129">
        <f t="shared" si="12"/>
        <v>0.09736804619909778</v>
      </c>
      <c r="M52" s="126">
        <f t="shared" si="15"/>
        <v>0.05765780626190753</v>
      </c>
      <c r="N52" s="133">
        <f t="shared" si="5"/>
        <v>13386719157</v>
      </c>
      <c r="O52" s="126">
        <f t="shared" si="16"/>
        <v>0.027009064025927065</v>
      </c>
    </row>
    <row r="53" spans="1:15" ht="15.75">
      <c r="A53" s="124">
        <f>'Input Data'!A155</f>
        <v>40360</v>
      </c>
      <c r="B53" s="125">
        <f>'Input for rolling FY Months'!B53</f>
        <v>751257213</v>
      </c>
      <c r="C53" s="126">
        <f t="shared" si="9"/>
        <v>-0.9161626351867374</v>
      </c>
      <c r="D53" s="126">
        <f t="shared" si="13"/>
        <v>-0.017568827460161862</v>
      </c>
      <c r="E53" s="132">
        <f>'Input for rolling FY Months'!C53</f>
        <v>62076</v>
      </c>
      <c r="F53" s="126">
        <f t="shared" si="10"/>
        <v>-0.9183155711764869</v>
      </c>
      <c r="G53" s="119">
        <f t="shared" si="6"/>
        <v>-0.06018076940545947</v>
      </c>
      <c r="H53" s="128">
        <f t="shared" si="7"/>
        <v>12102.216847090664</v>
      </c>
      <c r="I53" s="126">
        <f t="shared" si="11"/>
        <v>0.026356749024971426</v>
      </c>
      <c r="J53" s="126">
        <f t="shared" si="14"/>
        <v>0.0453405724825835</v>
      </c>
      <c r="K53" s="133">
        <f>'Input for rolling FY Months'!E53</f>
        <v>390749930</v>
      </c>
      <c r="L53" s="129">
        <f t="shared" si="12"/>
        <v>-0.9117115200299082</v>
      </c>
      <c r="M53" s="126">
        <f t="shared" si="15"/>
        <v>0.03571189044669976</v>
      </c>
      <c r="N53" s="133">
        <f t="shared" si="5"/>
        <v>1142007143</v>
      </c>
      <c r="O53" s="126">
        <f t="shared" si="16"/>
        <v>3.373297592568214E-05</v>
      </c>
    </row>
    <row r="54" spans="1:15" ht="15.75">
      <c r="A54" s="124">
        <f>'Input Data'!A156</f>
        <v>40391</v>
      </c>
      <c r="B54" s="125">
        <f>'Input for rolling FY Months'!B54</f>
        <v>1501269043</v>
      </c>
      <c r="C54" s="126">
        <f t="shared" si="9"/>
        <v>0.9983422681626886</v>
      </c>
      <c r="D54" s="126">
        <f t="shared" si="13"/>
        <v>0.003967504192652127</v>
      </c>
      <c r="E54" s="132">
        <f>'Input for rolling FY Months'!C54</f>
        <v>124366</v>
      </c>
      <c r="F54" s="126">
        <f t="shared" si="10"/>
        <v>1.0034473870739093</v>
      </c>
      <c r="G54" s="119">
        <f t="shared" si="6"/>
        <v>-0.043073466498414925</v>
      </c>
      <c r="H54" s="128">
        <f t="shared" si="7"/>
        <v>12071.378375118602</v>
      </c>
      <c r="I54" s="126">
        <f t="shared" si="11"/>
        <v>-0.0025481671962831465</v>
      </c>
      <c r="J54" s="126">
        <f t="shared" si="14"/>
        <v>0.04915839308889769</v>
      </c>
      <c r="K54" s="133">
        <f>'Input for rolling FY Months'!E54</f>
        <v>784596813</v>
      </c>
      <c r="L54" s="129">
        <f t="shared" si="12"/>
        <v>1.007925664887515</v>
      </c>
      <c r="M54" s="126">
        <f t="shared" si="15"/>
        <v>0.0730481860085026</v>
      </c>
      <c r="N54" s="133">
        <f t="shared" si="5"/>
        <v>2285865856</v>
      </c>
      <c r="O54" s="126">
        <f t="shared" si="16"/>
        <v>0.02665345909818706</v>
      </c>
    </row>
    <row r="55" spans="1:15" ht="15.75">
      <c r="A55" s="124">
        <f>'Input Data'!A157</f>
        <v>40422</v>
      </c>
      <c r="B55" s="125">
        <f>'Input for rolling FY Months'!B55</f>
        <v>2251866398</v>
      </c>
      <c r="C55" s="126">
        <f t="shared" si="9"/>
        <v>0.4999752432782296</v>
      </c>
      <c r="D55" s="126">
        <f t="shared" si="13"/>
        <v>0.005044175030743725</v>
      </c>
      <c r="E55" s="132">
        <f>'Input for rolling FY Months'!C55</f>
        <v>179799</v>
      </c>
      <c r="F55" s="126">
        <f t="shared" si="10"/>
        <v>0.4457247157583262</v>
      </c>
      <c r="G55" s="119">
        <f t="shared" si="6"/>
        <v>-0.07133892185877866</v>
      </c>
      <c r="H55" s="128">
        <f t="shared" si="7"/>
        <v>12524.354406865445</v>
      </c>
      <c r="I55" s="126">
        <f t="shared" si="11"/>
        <v>0.03752479772156847</v>
      </c>
      <c r="J55" s="126">
        <f t="shared" si="14"/>
        <v>0.08225077876894393</v>
      </c>
      <c r="K55" s="133">
        <f>'Input for rolling FY Months'!E55</f>
        <v>1179997801</v>
      </c>
      <c r="L55" s="129">
        <f t="shared" si="12"/>
        <v>0.5039543641378519</v>
      </c>
      <c r="M55" s="126">
        <f t="shared" si="15"/>
        <v>0.07617002638561332</v>
      </c>
      <c r="N55" s="133">
        <f t="shared" si="5"/>
        <v>3431864199</v>
      </c>
      <c r="O55" s="126">
        <f t="shared" si="16"/>
        <v>0.028414562200410165</v>
      </c>
    </row>
    <row r="56" spans="1:15" ht="15.75">
      <c r="A56" s="124">
        <f>'Input Data'!A158</f>
        <v>40452</v>
      </c>
      <c r="B56" s="125">
        <f>'Input for rolling FY Months'!B56</f>
        <v>3021618014</v>
      </c>
      <c r="C56" s="126">
        <f t="shared" si="9"/>
        <v>0.3418282792814247</v>
      </c>
      <c r="D56" s="126">
        <f t="shared" si="13"/>
        <v>-0.002043488068432575</v>
      </c>
      <c r="E56" s="132">
        <f>'Input for rolling FY Months'!C56</f>
        <v>235247</v>
      </c>
      <c r="F56" s="126">
        <f t="shared" si="10"/>
        <v>0.3083888119511231</v>
      </c>
      <c r="G56" s="119">
        <f t="shared" si="6"/>
        <v>-0.09030197332549628</v>
      </c>
      <c r="H56" s="128">
        <f t="shared" si="7"/>
        <v>12844.448660344235</v>
      </c>
      <c r="I56" s="126">
        <f t="shared" si="11"/>
        <v>0.025557744781106173</v>
      </c>
      <c r="J56" s="126">
        <f t="shared" si="14"/>
        <v>0.09701954128635615</v>
      </c>
      <c r="K56" s="133">
        <f>'Input for rolling FY Months'!E56</f>
        <v>1576246268</v>
      </c>
      <c r="L56" s="129">
        <f t="shared" si="12"/>
        <v>0.33580441138466166</v>
      </c>
      <c r="M56" s="126">
        <f t="shared" si="15"/>
        <v>0.06412283918839701</v>
      </c>
      <c r="N56" s="133">
        <f t="shared" si="5"/>
        <v>4597864282</v>
      </c>
      <c r="O56" s="126">
        <f t="shared" si="16"/>
        <v>0.019692654728181935</v>
      </c>
    </row>
    <row r="57" spans="1:15" ht="15.75">
      <c r="A57" s="124">
        <f>'Input Data'!A159</f>
        <v>40483</v>
      </c>
      <c r="B57" s="125">
        <f>'Input for rolling FY Months'!B57</f>
        <v>3762407884</v>
      </c>
      <c r="C57" s="126">
        <f t="shared" si="9"/>
        <v>0.2451633087199354</v>
      </c>
      <c r="D57" s="126">
        <f t="shared" si="13"/>
        <v>-6.820054015532762E-06</v>
      </c>
      <c r="E57" s="132">
        <f>'Input for rolling FY Months'!C57</f>
        <v>288689</v>
      </c>
      <c r="F57" s="126">
        <f t="shared" si="10"/>
        <v>0.22717399159181628</v>
      </c>
      <c r="G57" s="119">
        <f t="shared" si="6"/>
        <v>-0.09537045161128588</v>
      </c>
      <c r="H57" s="128">
        <f t="shared" si="7"/>
        <v>13032.737250120372</v>
      </c>
      <c r="I57" s="126">
        <f t="shared" si="11"/>
        <v>0.014659141451314861</v>
      </c>
      <c r="J57" s="126">
        <f t="shared" si="14"/>
        <v>0.10541732991933306</v>
      </c>
      <c r="K57" s="133">
        <f>'Input for rolling FY Months'!E57</f>
        <v>1970457978</v>
      </c>
      <c r="L57" s="129">
        <f t="shared" si="12"/>
        <v>0.25009525351656525</v>
      </c>
      <c r="M57" s="126">
        <f t="shared" si="15"/>
        <v>0.07773506509199457</v>
      </c>
      <c r="N57" s="133">
        <f t="shared" si="5"/>
        <v>5732865862</v>
      </c>
      <c r="O57" s="126">
        <f t="shared" si="16"/>
        <v>0.02541688947148235</v>
      </c>
    </row>
    <row r="58" spans="1:15" ht="15.75">
      <c r="A58" s="124">
        <f>'Input Data'!A160</f>
        <v>40513</v>
      </c>
      <c r="B58" s="125">
        <f>'Input for rolling FY Months'!B58</f>
        <v>4514829700</v>
      </c>
      <c r="C58" s="126">
        <f t="shared" si="9"/>
        <v>0.19998411634202284</v>
      </c>
      <c r="D58" s="126">
        <f t="shared" si="13"/>
        <v>0.0001289993553554858</v>
      </c>
      <c r="E58" s="132">
        <f>'Input for rolling FY Months'!C58</f>
        <v>342983</v>
      </c>
      <c r="F58" s="126">
        <f t="shared" si="10"/>
        <v>0.18807089982645686</v>
      </c>
      <c r="G58" s="119">
        <f t="shared" si="6"/>
        <v>-0.10096906184223975</v>
      </c>
      <c r="H58" s="128">
        <f t="shared" si="7"/>
        <v>13163.421219127478</v>
      </c>
      <c r="I58" s="126">
        <f t="shared" si="11"/>
        <v>0.010027361597111817</v>
      </c>
      <c r="J58" s="126">
        <f t="shared" si="14"/>
        <v>0.11245226043584133</v>
      </c>
      <c r="K58" s="133">
        <f>'Input for rolling FY Months'!E58</f>
        <v>2367899931</v>
      </c>
      <c r="L58" s="129">
        <f t="shared" si="12"/>
        <v>0.20170029375779963</v>
      </c>
      <c r="M58" s="126">
        <f t="shared" si="15"/>
        <v>0.08154872509173372</v>
      </c>
      <c r="N58" s="133">
        <f t="shared" si="5"/>
        <v>6882729631</v>
      </c>
      <c r="O58" s="126">
        <f t="shared" si="16"/>
        <v>0.026720221369372466</v>
      </c>
    </row>
    <row r="59" spans="1:15" ht="15.75">
      <c r="A59" s="124">
        <f>'Input Data'!A161</f>
        <v>40544</v>
      </c>
      <c r="B59" s="125">
        <f>'Input for rolling FY Months'!B59</f>
        <v>5317660923</v>
      </c>
      <c r="C59" s="126">
        <f t="shared" si="9"/>
        <v>0.1778209315403414</v>
      </c>
      <c r="D59" s="126">
        <f t="shared" si="13"/>
        <v>0.007607142888630847</v>
      </c>
      <c r="E59" s="132">
        <f>'Input for rolling FY Months'!C59</f>
        <v>400301</v>
      </c>
      <c r="F59" s="126">
        <f t="shared" si="10"/>
        <v>0.1671161544449724</v>
      </c>
      <c r="G59" s="119">
        <f t="shared" si="6"/>
        <v>-0.10148502628424694</v>
      </c>
      <c r="H59" s="128">
        <f t="shared" si="7"/>
        <v>13284.155980124957</v>
      </c>
      <c r="I59" s="126">
        <f t="shared" si="11"/>
        <v>0.009171989484165533</v>
      </c>
      <c r="J59" s="126">
        <f t="shared" si="14"/>
        <v>0.12141385771428381</v>
      </c>
      <c r="K59" s="133">
        <f>'Input for rolling FY Months'!E59</f>
        <v>2765585647</v>
      </c>
      <c r="L59" s="129">
        <f t="shared" si="12"/>
        <v>0.16794870036254084</v>
      </c>
      <c r="M59" s="126">
        <f t="shared" si="15"/>
        <v>0.08681652399907391</v>
      </c>
      <c r="N59" s="133">
        <f t="shared" si="5"/>
        <v>8083246570</v>
      </c>
      <c r="O59" s="126">
        <f t="shared" si="16"/>
        <v>0.03337508033638925</v>
      </c>
    </row>
    <row r="60" spans="1:15" s="134" customFormat="1" ht="15.75">
      <c r="A60" s="124">
        <f>'Input Data'!A162</f>
        <v>40575</v>
      </c>
      <c r="B60" s="125">
        <f>'Input for rolling FY Months'!B60</f>
        <v>6079368195</v>
      </c>
      <c r="C60" s="126">
        <f t="shared" si="9"/>
        <v>0.14324103831168622</v>
      </c>
      <c r="D60" s="126">
        <f t="shared" si="13"/>
        <v>0.017373655156494028</v>
      </c>
      <c r="E60" s="132">
        <f>'Input for rolling FY Months'!C60</f>
        <v>453581</v>
      </c>
      <c r="F60" s="126">
        <f t="shared" si="10"/>
        <v>0.1330998423686176</v>
      </c>
      <c r="G60" s="119">
        <f t="shared" si="6"/>
        <v>-0.09860870705741842</v>
      </c>
      <c r="H60" s="128">
        <f t="shared" si="7"/>
        <v>13403.048617556731</v>
      </c>
      <c r="I60" s="126">
        <f t="shared" si="11"/>
        <v>0.008949957950633358</v>
      </c>
      <c r="J60" s="126">
        <f t="shared" si="14"/>
        <v>0.12867038224353067</v>
      </c>
      <c r="K60" s="133">
        <f>'Input for rolling FY Months'!E60</f>
        <v>3157204213</v>
      </c>
      <c r="L60" s="129">
        <f t="shared" si="12"/>
        <v>0.14160420828941334</v>
      </c>
      <c r="M60" s="126">
        <f t="shared" si="15"/>
        <v>0.10563841630846449</v>
      </c>
      <c r="N60" s="133">
        <f t="shared" si="5"/>
        <v>9236572408</v>
      </c>
      <c r="O60" s="126">
        <f t="shared" si="16"/>
        <v>0.04591419083431991</v>
      </c>
    </row>
    <row r="61" spans="1:15" ht="15.75">
      <c r="A61" s="124">
        <f>'Input Data'!A163</f>
        <v>40603</v>
      </c>
      <c r="B61" s="125">
        <f>'Input for rolling FY Months'!B61</f>
        <v>6912033578</v>
      </c>
      <c r="C61" s="126">
        <f t="shared" si="9"/>
        <v>0.136965776095751</v>
      </c>
      <c r="D61" s="126">
        <f t="shared" si="13"/>
        <v>0.022216705584978014</v>
      </c>
      <c r="E61" s="132">
        <f>'Input for rolling FY Months'!C61</f>
        <v>511186</v>
      </c>
      <c r="F61" s="126">
        <f t="shared" si="10"/>
        <v>0.12700046959638955</v>
      </c>
      <c r="G61" s="119">
        <f t="shared" si="6"/>
        <v>-0.10223271285236835</v>
      </c>
      <c r="H61" s="128">
        <f t="shared" si="7"/>
        <v>13521.562754066035</v>
      </c>
      <c r="I61" s="126">
        <f t="shared" si="11"/>
        <v>0.008842326838542025</v>
      </c>
      <c r="J61" s="126">
        <f t="shared" si="14"/>
        <v>0.13862102152635192</v>
      </c>
      <c r="K61" s="133">
        <f>'Input for rolling FY Months'!E61</f>
        <v>3619863634</v>
      </c>
      <c r="L61" s="129">
        <f t="shared" si="12"/>
        <v>0.14654086013662626</v>
      </c>
      <c r="M61" s="126">
        <f t="shared" si="15"/>
        <v>0.10873767702563186</v>
      </c>
      <c r="N61" s="133">
        <f t="shared" si="5"/>
        <v>10531897212</v>
      </c>
      <c r="O61" s="126">
        <f t="shared" si="16"/>
        <v>0.05038940835171912</v>
      </c>
    </row>
    <row r="62" spans="1:15" ht="15.75">
      <c r="A62" s="124">
        <f>'Input Data'!A164</f>
        <v>40634</v>
      </c>
      <c r="B62" s="125">
        <f>'Input for rolling FY Months'!B62</f>
        <v>7656250987</v>
      </c>
      <c r="C62" s="126">
        <f t="shared" si="9"/>
        <v>0.10766981968501077</v>
      </c>
      <c r="D62" s="126">
        <f t="shared" si="13"/>
        <v>0.0212632152176655</v>
      </c>
      <c r="E62" s="132">
        <f>'Input for rolling FY Months'!C62</f>
        <v>564981</v>
      </c>
      <c r="F62" s="126">
        <f t="shared" si="10"/>
        <v>0.10523566764348002</v>
      </c>
      <c r="G62" s="119">
        <f t="shared" si="6"/>
        <v>-0.10651915038974469</v>
      </c>
      <c r="H62" s="128">
        <f t="shared" si="7"/>
        <v>13551.342411514723</v>
      </c>
      <c r="I62" s="126">
        <f t="shared" si="11"/>
        <v>0.002202382815531534</v>
      </c>
      <c r="J62" s="126">
        <f t="shared" si="14"/>
        <v>0.14301634518876383</v>
      </c>
      <c r="K62" s="133">
        <f>'Input for rolling FY Months'!E62</f>
        <v>4036941496</v>
      </c>
      <c r="L62" s="129">
        <f t="shared" si="12"/>
        <v>0.11521921933261425</v>
      </c>
      <c r="M62" s="126">
        <f t="shared" si="15"/>
        <v>0.10279558541792388</v>
      </c>
      <c r="N62" s="133">
        <f t="shared" si="5"/>
        <v>11693192483</v>
      </c>
      <c r="O62" s="126">
        <f t="shared" si="16"/>
        <v>0.0480130495121065</v>
      </c>
    </row>
    <row r="63" spans="1:15" ht="15.75">
      <c r="A63" s="124">
        <f>'Input Data'!A165</f>
        <v>40664</v>
      </c>
      <c r="B63" s="125">
        <f>'Input for rolling FY Months'!B63</f>
        <v>8414116645</v>
      </c>
      <c r="C63" s="126">
        <f t="shared" si="9"/>
        <v>0.09898652216167214</v>
      </c>
      <c r="D63" s="126">
        <f t="shared" si="13"/>
        <v>0.022572931666825724</v>
      </c>
      <c r="E63" s="132">
        <f>'Input for rolling FY Months'!C63</f>
        <v>619930</v>
      </c>
      <c r="F63" s="126">
        <f t="shared" si="10"/>
        <v>0.09725813788428272</v>
      </c>
      <c r="G63" s="119">
        <f t="shared" si="6"/>
        <v>-0.10874790819641966</v>
      </c>
      <c r="H63" s="128">
        <f t="shared" si="7"/>
        <v>13572.68827932186</v>
      </c>
      <c r="I63" s="126">
        <f t="shared" si="11"/>
        <v>0.0015751847425091725</v>
      </c>
      <c r="J63" s="126">
        <f t="shared" si="14"/>
        <v>0.14734421503291872</v>
      </c>
      <c r="K63" s="133">
        <f>'Input for rolling FY Months'!E63</f>
        <v>4460141843</v>
      </c>
      <c r="L63" s="129">
        <f t="shared" si="12"/>
        <v>0.10483192471808866</v>
      </c>
      <c r="M63" s="126">
        <f t="shared" si="15"/>
        <v>0.10587518117344485</v>
      </c>
      <c r="N63" s="133">
        <f t="shared" si="5"/>
        <v>12874258488</v>
      </c>
      <c r="O63" s="126">
        <f t="shared" si="16"/>
        <v>0.04997322992692976</v>
      </c>
    </row>
    <row r="64" spans="1:15" ht="15.75">
      <c r="A64" s="124">
        <f>'Input Data'!A166</f>
        <v>40695</v>
      </c>
      <c r="B64" s="125">
        <f>'Input for rolling FY Months'!B64</f>
        <v>9171390573</v>
      </c>
      <c r="C64" s="126">
        <f t="shared" si="9"/>
        <v>0.09000040764231643</v>
      </c>
      <c r="D64" s="126">
        <f t="shared" si="13"/>
        <v>0.02349129433718833</v>
      </c>
      <c r="E64" s="132">
        <f>'Input for rolling FY Months'!C64</f>
        <v>674334</v>
      </c>
      <c r="F64" s="126">
        <f t="shared" si="10"/>
        <v>0.08775829529140378</v>
      </c>
      <c r="G64" s="119">
        <f t="shared" si="6"/>
        <v>-0.11265887579298084</v>
      </c>
      <c r="H64" s="128">
        <f t="shared" si="7"/>
        <v>13600.66461575421</v>
      </c>
      <c r="I64" s="126">
        <f t="shared" si="11"/>
        <v>0.0020612229395242654</v>
      </c>
      <c r="J64" s="126">
        <f t="shared" si="14"/>
        <v>0.15343610976200517</v>
      </c>
      <c r="K64" s="133">
        <f>'Input for rolling FY Months'!E64</f>
        <v>4898654735</v>
      </c>
      <c r="L64" s="129">
        <f t="shared" si="12"/>
        <v>0.09831814938536687</v>
      </c>
      <c r="M64" s="126">
        <f t="shared" si="15"/>
        <v>0.10683264985215146</v>
      </c>
      <c r="N64" s="133">
        <f t="shared" si="5"/>
        <v>14070045308</v>
      </c>
      <c r="O64" s="126">
        <f t="shared" si="16"/>
        <v>0.051045080051797864</v>
      </c>
    </row>
    <row r="65" spans="1:15" ht="15.75">
      <c r="A65" s="124">
        <f>'Input Data'!A167</f>
        <v>40725</v>
      </c>
      <c r="B65" s="125">
        <f>'Input for rolling FY Months'!B65</f>
        <v>765476234</v>
      </c>
      <c r="C65" s="126">
        <f t="shared" si="9"/>
        <v>-0.9165365134210385</v>
      </c>
      <c r="D65" s="126">
        <f t="shared" si="13"/>
        <v>0.01892696769355351</v>
      </c>
      <c r="E65" s="132">
        <f>'Input for rolling FY Months'!C65</f>
        <v>53409</v>
      </c>
      <c r="F65" s="126">
        <f t="shared" si="10"/>
        <v>-0.9207974089991013</v>
      </c>
      <c r="G65" s="119">
        <f t="shared" si="6"/>
        <v>-0.13961917649333078</v>
      </c>
      <c r="H65" s="128">
        <f t="shared" si="7"/>
        <v>14332.345372502761</v>
      </c>
      <c r="I65" s="126">
        <f t="shared" si="11"/>
        <v>0.053797426627299805</v>
      </c>
      <c r="J65" s="126">
        <f t="shared" si="14"/>
        <v>0.1842743815938328</v>
      </c>
      <c r="K65" s="133">
        <f>'Input for rolling FY Months'!E65</f>
        <v>414543970</v>
      </c>
      <c r="L65" s="129">
        <f t="shared" si="12"/>
        <v>-0.9153759567829596</v>
      </c>
      <c r="M65" s="126">
        <f t="shared" si="15"/>
        <v>0.06089326746648416</v>
      </c>
      <c r="N65" s="133">
        <f t="shared" si="5"/>
        <v>1180020204</v>
      </c>
      <c r="O65" s="126">
        <f t="shared" si="16"/>
        <v>0.0332861849709114</v>
      </c>
    </row>
    <row r="66" spans="1:15" ht="15.75">
      <c r="A66" s="124">
        <f>'Input Data'!A168</f>
        <v>40756</v>
      </c>
      <c r="B66" s="125">
        <f>'Input for rolling FY Months'!B66</f>
        <v>1559175957</v>
      </c>
      <c r="C66" s="126">
        <f t="shared" si="9"/>
        <v>1.0368704967527442</v>
      </c>
      <c r="D66" s="126">
        <f t="shared" si="13"/>
        <v>0.03857197633562337</v>
      </c>
      <c r="E66" s="132">
        <f>'Input for rolling FY Months'!C66</f>
        <v>107736</v>
      </c>
      <c r="F66" s="126">
        <f t="shared" si="10"/>
        <v>1.0171881143627477</v>
      </c>
      <c r="G66" s="119">
        <f t="shared" si="6"/>
        <v>-0.13371821880578294</v>
      </c>
      <c r="H66" s="128">
        <f t="shared" si="7"/>
        <v>14472.190883270216</v>
      </c>
      <c r="I66" s="126">
        <f t="shared" si="11"/>
        <v>0.009757336090696844</v>
      </c>
      <c r="J66" s="126">
        <f t="shared" si="14"/>
        <v>0.19888470343205733</v>
      </c>
      <c r="K66" s="133">
        <f>'Input for rolling FY Months'!E66</f>
        <v>866549954</v>
      </c>
      <c r="L66" s="129">
        <f t="shared" si="12"/>
        <v>1.090369217045902</v>
      </c>
      <c r="M66" s="126">
        <f t="shared" si="15"/>
        <v>0.1044525540278991</v>
      </c>
      <c r="N66" s="133">
        <f t="shared" si="5"/>
        <v>2425725911</v>
      </c>
      <c r="O66" s="126">
        <f t="shared" si="16"/>
        <v>0.06118471678156068</v>
      </c>
    </row>
    <row r="67" spans="1:15" ht="15.75">
      <c r="A67" s="124">
        <f>'Input Data'!A169</f>
        <v>40787</v>
      </c>
      <c r="B67" s="125">
        <f>'Input for rolling FY Months'!B67</f>
        <v>2335098726</v>
      </c>
      <c r="C67" s="126">
        <f t="shared" si="9"/>
        <v>0.49764926499568896</v>
      </c>
      <c r="D67" s="126">
        <f t="shared" si="13"/>
        <v>0.036961485847438746</v>
      </c>
      <c r="E67" s="132">
        <f>'Input for rolling FY Months'!C67</f>
        <v>160669</v>
      </c>
      <c r="F67" s="126">
        <f t="shared" si="10"/>
        <v>0.49132137818370825</v>
      </c>
      <c r="G67" s="119">
        <f t="shared" si="6"/>
        <v>-0.10639658730026302</v>
      </c>
      <c r="H67" s="128">
        <f t="shared" si="7"/>
        <v>14533.598429068457</v>
      </c>
      <c r="I67" s="126">
        <f t="shared" si="11"/>
        <v>0.004243140951742719</v>
      </c>
      <c r="J67" s="126">
        <f t="shared" si="14"/>
        <v>0.160426953512399</v>
      </c>
      <c r="K67" s="133">
        <f>'Input for rolling FY Months'!E67</f>
        <v>1301804962</v>
      </c>
      <c r="L67" s="129">
        <f t="shared" si="12"/>
        <v>0.5022849588657412</v>
      </c>
      <c r="M67" s="126">
        <f t="shared" si="15"/>
        <v>0.10322659999601136</v>
      </c>
      <c r="N67" s="133">
        <f t="shared" si="5"/>
        <v>3636903688</v>
      </c>
      <c r="O67" s="126">
        <f t="shared" si="16"/>
        <v>0.05974580493591386</v>
      </c>
    </row>
    <row r="68" spans="1:15" ht="15.75">
      <c r="A68" s="124">
        <f>'Input Data'!A170</f>
        <v>40817</v>
      </c>
      <c r="B68" s="125">
        <f>'Input for rolling FY Months'!B68</f>
        <v>3151515007</v>
      </c>
      <c r="C68" s="126">
        <f t="shared" si="9"/>
        <v>0.3496281642868748</v>
      </c>
      <c r="D68" s="126">
        <f t="shared" si="13"/>
        <v>0.04298921716714399</v>
      </c>
      <c r="E68" s="132">
        <f>'Input for rolling FY Months'!C68</f>
        <v>214622</v>
      </c>
      <c r="F68" s="126">
        <f t="shared" si="10"/>
        <v>0.33580217714680494</v>
      </c>
      <c r="G68" s="119">
        <f t="shared" si="6"/>
        <v>-0.08767380667978764</v>
      </c>
      <c r="H68" s="128">
        <f t="shared" si="7"/>
        <v>14684.025901352145</v>
      </c>
      <c r="I68" s="126">
        <f t="shared" si="11"/>
        <v>0.01035032535251701</v>
      </c>
      <c r="J68" s="126">
        <f t="shared" si="14"/>
        <v>0.14321963438472785</v>
      </c>
      <c r="K68" s="133">
        <f>'Input for rolling FY Months'!E68</f>
        <v>1741451367</v>
      </c>
      <c r="L68" s="129">
        <f t="shared" si="12"/>
        <v>0.3377206400600583</v>
      </c>
      <c r="M68" s="126">
        <f t="shared" si="15"/>
        <v>0.10480919279803813</v>
      </c>
      <c r="N68" s="133">
        <f t="shared" si="5"/>
        <v>4892966374</v>
      </c>
      <c r="O68" s="126">
        <f t="shared" si="16"/>
        <v>0.06418242773178062</v>
      </c>
    </row>
    <row r="69" spans="1:15" ht="15.75">
      <c r="A69" s="124">
        <f>'Input Data'!A171</f>
        <v>40848</v>
      </c>
      <c r="B69" s="125">
        <f>'Input for rolling FY Months'!B69</f>
        <v>3942209093</v>
      </c>
      <c r="C69" s="126">
        <f t="shared" si="9"/>
        <v>0.25089332725490654</v>
      </c>
      <c r="D69" s="126">
        <f t="shared" si="13"/>
        <v>0.04778886674265759</v>
      </c>
      <c r="E69" s="132">
        <f>'Input for rolling FY Months'!C69</f>
        <v>266608</v>
      </c>
      <c r="F69" s="126">
        <f t="shared" si="10"/>
        <v>0.24222120751833454</v>
      </c>
      <c r="G69" s="119">
        <f t="shared" si="6"/>
        <v>-0.0764871539961689</v>
      </c>
      <c r="H69" s="128">
        <f t="shared" si="7"/>
        <v>14786.537136920122</v>
      </c>
      <c r="I69" s="126">
        <f t="shared" si="11"/>
        <v>0.00698113965860947</v>
      </c>
      <c r="J69" s="126">
        <f t="shared" si="14"/>
        <v>0.13456880570377128</v>
      </c>
      <c r="K69" s="133">
        <f>'Input for rolling FY Months'!E69</f>
        <v>2179718707</v>
      </c>
      <c r="L69" s="129">
        <f t="shared" si="12"/>
        <v>0.2516678606735965</v>
      </c>
      <c r="M69" s="126">
        <f t="shared" si="15"/>
        <v>0.10619903156341248</v>
      </c>
      <c r="N69" s="133">
        <f t="shared" si="5"/>
        <v>6121927800</v>
      </c>
      <c r="O69" s="126">
        <f t="shared" si="16"/>
        <v>0.0678651737831295</v>
      </c>
    </row>
    <row r="70" spans="1:15" ht="15.75">
      <c r="A70" s="124">
        <f>'Input Data'!A172</f>
        <v>40878</v>
      </c>
      <c r="B70" s="125">
        <f>'Input for rolling FY Months'!B70</f>
        <v>4738558617</v>
      </c>
      <c r="C70" s="126">
        <f t="shared" si="9"/>
        <v>0.20200590714836553</v>
      </c>
      <c r="D70" s="126">
        <f t="shared" si="13"/>
        <v>0.049554231691175454</v>
      </c>
      <c r="E70" s="132">
        <f>'Input for rolling FY Months'!C70</f>
        <v>319248</v>
      </c>
      <c r="F70" s="126">
        <f t="shared" si="10"/>
        <v>0.19744343755626237</v>
      </c>
      <c r="G70" s="119">
        <f t="shared" si="6"/>
        <v>-0.06920168054976483</v>
      </c>
      <c r="H70" s="128">
        <f t="shared" si="7"/>
        <v>14842.87643775372</v>
      </c>
      <c r="I70" s="126">
        <f t="shared" si="11"/>
        <v>0.0038101754529751286</v>
      </c>
      <c r="J70" s="126">
        <f t="shared" si="14"/>
        <v>0.12758500929726857</v>
      </c>
      <c r="K70" s="133">
        <f>'Input for rolling FY Months'!E70</f>
        <v>2615741542</v>
      </c>
      <c r="L70" s="129">
        <f t="shared" si="12"/>
        <v>0.20003628615001845</v>
      </c>
      <c r="M70" s="126">
        <f t="shared" si="15"/>
        <v>0.10466726560329453</v>
      </c>
      <c r="N70" s="133">
        <f aca="true" t="shared" si="17" ref="N70:N75">K70+B70</f>
        <v>7354300159</v>
      </c>
      <c r="O70" s="126">
        <f t="shared" si="16"/>
        <v>0.06851504465263814</v>
      </c>
    </row>
    <row r="71" spans="1:15" ht="15.75">
      <c r="A71" s="98">
        <f>'Input Data'!A173</f>
        <v>40909</v>
      </c>
      <c r="B71" s="95">
        <f>'Input for rolling FY Months'!B71</f>
        <v>5572382193</v>
      </c>
      <c r="C71" s="104">
        <f aca="true" t="shared" si="18" ref="C71:C76">B71/B70-1</f>
        <v>0.17596565609816106</v>
      </c>
      <c r="D71" s="104">
        <f aca="true" t="shared" si="19" ref="D71:D77">B71/B59-1</f>
        <v>0.047900998895638036</v>
      </c>
      <c r="E71" s="110">
        <f>'Input for rolling FY Months'!C71</f>
        <v>374439</v>
      </c>
      <c r="F71" s="104">
        <f aca="true" t="shared" si="20" ref="F71:F76">E71/E70-1</f>
        <v>0.1728781386257705</v>
      </c>
      <c r="G71" s="96">
        <f t="shared" si="6"/>
        <v>-0.06460638369626859</v>
      </c>
      <c r="H71" s="99">
        <f aca="true" t="shared" si="21" ref="H71:H77">B71/E71</f>
        <v>14881.949244069127</v>
      </c>
      <c r="I71" s="104">
        <f aca="true" t="shared" si="22" ref="I71:I76">H71/H70-1</f>
        <v>0.0026324281873035815</v>
      </c>
      <c r="J71" s="104">
        <f aca="true" t="shared" si="23" ref="J71:J77">H71/H59-1</f>
        <v>0.12027811675312328</v>
      </c>
      <c r="K71" s="109">
        <f>'Input for rolling FY Months'!E71</f>
        <v>3076872573</v>
      </c>
      <c r="L71" s="105">
        <f aca="true" t="shared" si="24" ref="L71:L76">K71/K70-1</f>
        <v>0.1762907472301023</v>
      </c>
      <c r="M71" s="104">
        <f t="shared" si="15"/>
        <v>0.11255732627108195</v>
      </c>
      <c r="N71" s="109">
        <f t="shared" si="17"/>
        <v>8649254766</v>
      </c>
      <c r="O71" s="104">
        <f t="shared" si="16"/>
        <v>0.0700223840876848</v>
      </c>
    </row>
    <row r="72" spans="1:16" s="134" customFormat="1" ht="15.75">
      <c r="A72" s="124">
        <f>'Input Data'!A174</f>
        <v>40940</v>
      </c>
      <c r="B72" s="125">
        <f>'Input for rolling FY Months'!B72</f>
        <v>6354413822</v>
      </c>
      <c r="C72" s="126">
        <f t="shared" si="18"/>
        <v>0.1403406302572685</v>
      </c>
      <c r="D72" s="126">
        <f t="shared" si="19"/>
        <v>0.04524246898324269</v>
      </c>
      <c r="E72" s="132">
        <f>'Input for rolling FY Months'!C72</f>
        <v>425796</v>
      </c>
      <c r="F72" s="126">
        <f t="shared" si="20"/>
        <v>0.13715718715197944</v>
      </c>
      <c r="G72" s="119">
        <f t="shared" si="6"/>
        <v>-0.06125697504966032</v>
      </c>
      <c r="H72" s="128">
        <f t="shared" si="21"/>
        <v>14923.610888782421</v>
      </c>
      <c r="I72" s="126">
        <f t="shared" si="22"/>
        <v>0.002799474990139439</v>
      </c>
      <c r="J72" s="126">
        <f t="shared" si="23"/>
        <v>0.11344898572059914</v>
      </c>
      <c r="K72" s="133">
        <f>'Input for rolling FY Months'!E72</f>
        <v>3534080844</v>
      </c>
      <c r="L72" s="129">
        <f t="shared" si="24"/>
        <v>0.14859512708198208</v>
      </c>
      <c r="M72" s="126">
        <f t="shared" si="15"/>
        <v>0.11937036871045126</v>
      </c>
      <c r="N72" s="133">
        <f t="shared" si="17"/>
        <v>9888494666</v>
      </c>
      <c r="O72" s="126">
        <f t="shared" si="16"/>
        <v>0.0705805388842462</v>
      </c>
      <c r="P72" s="135"/>
    </row>
    <row r="73" spans="1:16" ht="15.75">
      <c r="A73" s="124">
        <f>'Input Data'!A175</f>
        <v>40969</v>
      </c>
      <c r="B73" s="125">
        <f>'Input for rolling FY Months'!B73</f>
        <v>7140870872</v>
      </c>
      <c r="C73" s="126">
        <f t="shared" si="18"/>
        <v>0.1237654757827007</v>
      </c>
      <c r="D73" s="126">
        <f t="shared" si="19"/>
        <v>0.033107086563982646</v>
      </c>
      <c r="E73" s="132">
        <f>'Input for rolling FY Months'!C73</f>
        <v>480013</v>
      </c>
      <c r="F73" s="126">
        <f t="shared" si="20"/>
        <v>0.12733092842581883</v>
      </c>
      <c r="G73" s="119">
        <f aca="true" t="shared" si="25" ref="G73:G78">E73/E61-1</f>
        <v>-0.060981717026679094</v>
      </c>
      <c r="H73" s="128">
        <f t="shared" si="21"/>
        <v>14876.41141385754</v>
      </c>
      <c r="I73" s="126">
        <f t="shared" si="22"/>
        <v>-0.0031627382458999653</v>
      </c>
      <c r="J73" s="126">
        <f t="shared" si="23"/>
        <v>0.10019911784117497</v>
      </c>
      <c r="K73" s="133">
        <f>'Input for rolling FY Months'!E73</f>
        <v>4029088934</v>
      </c>
      <c r="L73" s="129">
        <f t="shared" si="24"/>
        <v>0.14006699672431155</v>
      </c>
      <c r="M73" s="126">
        <f aca="true" t="shared" si="26" ref="M73:M78">K73/K61-1</f>
        <v>0.11304992159270943</v>
      </c>
      <c r="N73" s="133">
        <f t="shared" si="17"/>
        <v>11169959806</v>
      </c>
      <c r="O73" s="126">
        <f aca="true" t="shared" si="27" ref="O73:O78">N73/N61-1</f>
        <v>0.06058382275825802</v>
      </c>
      <c r="P73" s="106"/>
    </row>
    <row r="74" spans="1:16" ht="15.75">
      <c r="A74" s="124">
        <f>'Input Data'!A176</f>
        <v>41000</v>
      </c>
      <c r="B74" s="125">
        <f>'Input for rolling FY Months'!B74</f>
        <v>7846840717</v>
      </c>
      <c r="C74" s="126">
        <f t="shared" si="18"/>
        <v>0.09886326999248385</v>
      </c>
      <c r="D74" s="126">
        <f t="shared" si="19"/>
        <v>0.024893349280687538</v>
      </c>
      <c r="E74" s="132">
        <f>'Input for rolling FY Months'!C74</f>
        <v>532299</v>
      </c>
      <c r="F74" s="126">
        <f t="shared" si="20"/>
        <v>0.10892621658163426</v>
      </c>
      <c r="G74" s="119">
        <f t="shared" si="25"/>
        <v>-0.057846193057819684</v>
      </c>
      <c r="H74" s="128">
        <f t="shared" si="21"/>
        <v>14741.415477015737</v>
      </c>
      <c r="I74" s="126">
        <f t="shared" si="22"/>
        <v>-0.009074496065365145</v>
      </c>
      <c r="J74" s="126">
        <f t="shared" si="23"/>
        <v>0.08781957014751507</v>
      </c>
      <c r="K74" s="133">
        <f>'Input for rolling FY Months'!E74</f>
        <v>4501661836</v>
      </c>
      <c r="L74" s="129">
        <f t="shared" si="24"/>
        <v>0.11729026331787584</v>
      </c>
      <c r="M74" s="126">
        <f t="shared" si="26"/>
        <v>0.11511693703276804</v>
      </c>
      <c r="N74" s="133">
        <f t="shared" si="17"/>
        <v>12348502553</v>
      </c>
      <c r="O74" s="126">
        <f t="shared" si="27"/>
        <v>0.056042015125699285</v>
      </c>
      <c r="P74" s="106"/>
    </row>
    <row r="75" spans="1:16" ht="15.75">
      <c r="A75" s="124">
        <f>'Input Data'!A177</f>
        <v>41030</v>
      </c>
      <c r="B75" s="125">
        <f>'Input for rolling FY Months'!B75</f>
        <v>8580394730</v>
      </c>
      <c r="C75" s="126">
        <f t="shared" si="18"/>
        <v>0.09348399431770948</v>
      </c>
      <c r="D75" s="126">
        <f t="shared" si="19"/>
        <v>0.019761799368304356</v>
      </c>
      <c r="E75" s="132">
        <f>'Input for rolling FY Months'!C75</f>
        <v>586464</v>
      </c>
      <c r="F75" s="126">
        <f t="shared" si="20"/>
        <v>0.10175671943775955</v>
      </c>
      <c r="G75" s="119">
        <f t="shared" si="25"/>
        <v>-0.05398351426773995</v>
      </c>
      <c r="H75" s="128">
        <f t="shared" si="21"/>
        <v>14630.727086402576</v>
      </c>
      <c r="I75" s="126">
        <f t="shared" si="22"/>
        <v>-0.007508667725005247</v>
      </c>
      <c r="J75" s="126">
        <f t="shared" si="23"/>
        <v>0.07795351851502041</v>
      </c>
      <c r="K75" s="133">
        <f>'Input for rolling FY Months'!E75</f>
        <v>5021744360</v>
      </c>
      <c r="L75" s="129">
        <f t="shared" si="24"/>
        <v>0.11553122889882039</v>
      </c>
      <c r="M75" s="126">
        <f t="shared" si="26"/>
        <v>0.12591584231371722</v>
      </c>
      <c r="N75" s="133">
        <f t="shared" si="17"/>
        <v>13602139090</v>
      </c>
      <c r="O75" s="126">
        <f t="shared" si="27"/>
        <v>0.05653767187278791</v>
      </c>
      <c r="P75" s="106"/>
    </row>
    <row r="76" spans="1:16" ht="15.75">
      <c r="A76" s="124">
        <f>'Input Data'!A178</f>
        <v>41061</v>
      </c>
      <c r="B76" s="125">
        <f>'Input for rolling FY Months'!B76</f>
        <v>9324663879</v>
      </c>
      <c r="C76" s="126">
        <f t="shared" si="18"/>
        <v>0.08674066548451198</v>
      </c>
      <c r="D76" s="126">
        <f t="shared" si="19"/>
        <v>0.016712111950746733</v>
      </c>
      <c r="E76" s="132">
        <f>'Input for rolling FY Months'!C76</f>
        <v>637713</v>
      </c>
      <c r="F76" s="126">
        <f t="shared" si="20"/>
        <v>0.08738643804223267</v>
      </c>
      <c r="G76" s="119">
        <f t="shared" si="25"/>
        <v>-0.05430691615727523</v>
      </c>
      <c r="H76" s="128">
        <f t="shared" si="21"/>
        <v>14622.038250749161</v>
      </c>
      <c r="I76" s="126">
        <f t="shared" si="22"/>
        <v>-0.0005938758615413597</v>
      </c>
      <c r="J76" s="126">
        <f t="shared" si="23"/>
        <v>0.07509733265621832</v>
      </c>
      <c r="K76" s="133">
        <f>'Input for rolling FY Months'!E76</f>
        <v>5535358356</v>
      </c>
      <c r="L76" s="129">
        <f t="shared" si="24"/>
        <v>0.10227800524676645</v>
      </c>
      <c r="M76" s="126">
        <f t="shared" si="26"/>
        <v>0.12997519838474592</v>
      </c>
      <c r="N76" s="133">
        <f aca="true" t="shared" si="28" ref="N76:N81">K76+B76</f>
        <v>14860022235</v>
      </c>
      <c r="O76" s="126">
        <f t="shared" si="27"/>
        <v>0.05614601159463439</v>
      </c>
      <c r="P76" s="106"/>
    </row>
    <row r="77" spans="1:16" ht="15.75">
      <c r="A77" s="124">
        <f>'Input Data'!A179</f>
        <v>41091</v>
      </c>
      <c r="B77" s="125">
        <f>'Input for rolling FY Months'!B77</f>
        <v>774342372</v>
      </c>
      <c r="C77" s="33"/>
      <c r="D77" s="126">
        <f t="shared" si="19"/>
        <v>0.011582512436303816</v>
      </c>
      <c r="E77" s="132">
        <f>'Input for rolling FY Months'!C77</f>
        <v>52483</v>
      </c>
      <c r="F77" s="33"/>
      <c r="G77" s="119">
        <f t="shared" si="25"/>
        <v>-0.017337901851747883</v>
      </c>
      <c r="H77" s="128">
        <f t="shared" si="21"/>
        <v>14754.156050530648</v>
      </c>
      <c r="I77" s="33"/>
      <c r="J77" s="126">
        <f t="shared" si="23"/>
        <v>0.029430680538661047</v>
      </c>
      <c r="K77" s="133">
        <f>'Input for rolling FY Months'!E77</f>
        <v>496613878</v>
      </c>
      <c r="L77" s="151"/>
      <c r="M77" s="126">
        <f t="shared" si="26"/>
        <v>0.19797636424430443</v>
      </c>
      <c r="N77" s="133">
        <f t="shared" si="28"/>
        <v>1270956250</v>
      </c>
      <c r="O77" s="126">
        <f t="shared" si="27"/>
        <v>0.07706312628525125</v>
      </c>
      <c r="P77" s="106"/>
    </row>
    <row r="78" spans="1:16" ht="15.75">
      <c r="A78" s="124">
        <f>'Input Data'!A180</f>
        <v>41122</v>
      </c>
      <c r="B78" s="125">
        <f>'Input for rolling FY Months'!B78</f>
        <v>1543776566</v>
      </c>
      <c r="C78" s="33"/>
      <c r="D78" s="126">
        <f aca="true" t="shared" si="29" ref="D78:D83">B78/B66-1</f>
        <v>-0.009876621641620176</v>
      </c>
      <c r="E78" s="132">
        <f>'Input for rolling FY Months'!C78</f>
        <v>104956</v>
      </c>
      <c r="F78" s="33"/>
      <c r="G78" s="119">
        <f t="shared" si="25"/>
        <v>-0.02580381673720944</v>
      </c>
      <c r="H78" s="128">
        <f aca="true" t="shared" si="30" ref="H78:H83">B78/E78</f>
        <v>14708.797648538435</v>
      </c>
      <c r="I78" s="33"/>
      <c r="J78" s="126">
        <f aca="true" t="shared" si="31" ref="J78:J83">H78/H66-1</f>
        <v>0.016349063329570646</v>
      </c>
      <c r="K78" s="133">
        <f>'Input for rolling FY Months'!E78</f>
        <v>1021217112</v>
      </c>
      <c r="L78" s="151"/>
      <c r="M78" s="126">
        <f t="shared" si="26"/>
        <v>0.17848614183874267</v>
      </c>
      <c r="N78" s="133">
        <f t="shared" si="28"/>
        <v>2564993678</v>
      </c>
      <c r="O78" s="126">
        <f t="shared" si="27"/>
        <v>0.05741282078426879</v>
      </c>
      <c r="P78" s="106"/>
    </row>
    <row r="79" spans="1:16" ht="15.75">
      <c r="A79" s="124">
        <f>'Input Data'!A181</f>
        <v>41153</v>
      </c>
      <c r="B79" s="125">
        <f>'Input for rolling FY Months'!B79</f>
        <v>2267261809</v>
      </c>
      <c r="C79" s="33"/>
      <c r="D79" s="126">
        <f t="shared" si="29"/>
        <v>-0.029050984544967795</v>
      </c>
      <c r="E79" s="132">
        <f>'Input for rolling FY Months'!C79</f>
        <v>155097</v>
      </c>
      <c r="F79" s="33"/>
      <c r="G79" s="119">
        <f aca="true" t="shared" si="32" ref="G79:G84">E79/E67-1</f>
        <v>-0.03467999427394208</v>
      </c>
      <c r="H79" s="128">
        <f t="shared" si="30"/>
        <v>14618.347285892054</v>
      </c>
      <c r="I79" s="33"/>
      <c r="J79" s="126">
        <f t="shared" si="31"/>
        <v>0.005831236994555455</v>
      </c>
      <c r="K79" s="133">
        <f>'Input for rolling FY Months'!E79</f>
        <v>1491365238</v>
      </c>
      <c r="L79" s="151"/>
      <c r="M79" s="126">
        <f aca="true" t="shared" si="33" ref="M79:M84">K79/K67-1</f>
        <v>0.14561342254278498</v>
      </c>
      <c r="N79" s="133">
        <f t="shared" si="28"/>
        <v>3758627047</v>
      </c>
      <c r="O79" s="126">
        <f aca="true" t="shared" si="34" ref="O79:O84">N79/N67-1</f>
        <v>0.033468953110203925</v>
      </c>
      <c r="P79" s="106"/>
    </row>
    <row r="80" spans="1:16" ht="15.75">
      <c r="A80" s="124">
        <f>'Input Data'!A182</f>
        <v>41183</v>
      </c>
      <c r="B80" s="125">
        <f>'Input for rolling FY Months'!B80</f>
        <v>3044218788</v>
      </c>
      <c r="C80" s="33"/>
      <c r="D80" s="126">
        <f t="shared" si="29"/>
        <v>-0.034045917205432485</v>
      </c>
      <c r="E80" s="132">
        <f>'Input for rolling FY Months'!C80</f>
        <v>207335</v>
      </c>
      <c r="F80" s="33"/>
      <c r="G80" s="119">
        <f t="shared" si="32"/>
        <v>-0.03395271686965917</v>
      </c>
      <c r="H80" s="128">
        <f t="shared" si="30"/>
        <v>14682.609245906384</v>
      </c>
      <c r="I80" s="33"/>
      <c r="J80" s="126">
        <f t="shared" si="31"/>
        <v>-9.647595661288477E-05</v>
      </c>
      <c r="K80" s="133">
        <f>'Input for rolling FY Months'!E80</f>
        <v>2007957029</v>
      </c>
      <c r="L80" s="151"/>
      <c r="M80" s="126">
        <f t="shared" si="33"/>
        <v>0.15303652289705316</v>
      </c>
      <c r="N80" s="133">
        <f t="shared" si="28"/>
        <v>5052175817</v>
      </c>
      <c r="O80" s="126">
        <f t="shared" si="34"/>
        <v>0.03253842982571875</v>
      </c>
      <c r="P80" s="106"/>
    </row>
    <row r="81" spans="1:16" ht="15.75">
      <c r="A81" s="124">
        <f>'Input Data'!A183</f>
        <v>41214</v>
      </c>
      <c r="B81" s="125">
        <f>'Input for rolling FY Months'!B81</f>
        <v>3776688056</v>
      </c>
      <c r="C81" s="33"/>
      <c r="D81" s="126">
        <f t="shared" si="29"/>
        <v>-0.04198687413458313</v>
      </c>
      <c r="E81" s="132">
        <f>'Input for rolling FY Months'!C81</f>
        <v>256771</v>
      </c>
      <c r="F81" s="33"/>
      <c r="G81" s="119">
        <f t="shared" si="32"/>
        <v>-0.03689686731080832</v>
      </c>
      <c r="H81" s="128">
        <f t="shared" si="30"/>
        <v>14708.39018424978</v>
      </c>
      <c r="I81" s="33"/>
      <c r="J81" s="126">
        <f t="shared" si="31"/>
        <v>-0.0052850070267783655</v>
      </c>
      <c r="K81" s="133">
        <f>'Input for rolling FY Months'!E81</f>
        <v>2500024702</v>
      </c>
      <c r="L81" s="151"/>
      <c r="M81" s="126">
        <f t="shared" si="33"/>
        <v>0.1469483167581953</v>
      </c>
      <c r="N81" s="133">
        <f t="shared" si="28"/>
        <v>6276712758</v>
      </c>
      <c r="O81" s="126">
        <f t="shared" si="34"/>
        <v>0.02528369543985809</v>
      </c>
      <c r="P81" s="106"/>
    </row>
    <row r="82" spans="1:16" ht="15.75">
      <c r="A82" s="124">
        <f>'Input Data'!A184</f>
        <v>41244</v>
      </c>
      <c r="B82" s="125">
        <f>'Input for rolling FY Months'!B82</f>
        <v>4528709853</v>
      </c>
      <c r="C82" s="33"/>
      <c r="D82" s="126">
        <f t="shared" si="29"/>
        <v>-0.04428535784007159</v>
      </c>
      <c r="E82" s="132">
        <f>'Input for rolling FY Months'!C82</f>
        <v>308327</v>
      </c>
      <c r="F82" s="33"/>
      <c r="G82" s="119">
        <f t="shared" si="32"/>
        <v>-0.03420851501027411</v>
      </c>
      <c r="H82" s="128">
        <f t="shared" si="30"/>
        <v>14688.009331002475</v>
      </c>
      <c r="I82" s="33"/>
      <c r="J82" s="126">
        <f t="shared" si="31"/>
        <v>-0.010433766487291662</v>
      </c>
      <c r="K82" s="133">
        <f>'Input for rolling FY Months'!E82</f>
        <v>2968297864</v>
      </c>
      <c r="L82" s="151"/>
      <c r="M82" s="126">
        <f t="shared" si="33"/>
        <v>0.13478255261046734</v>
      </c>
      <c r="N82" s="133">
        <f aca="true" t="shared" si="35" ref="N82:N87">K82+B82</f>
        <v>7497007717</v>
      </c>
      <c r="O82" s="126">
        <f t="shared" si="34"/>
        <v>0.01940464149064658</v>
      </c>
      <c r="P82" s="106"/>
    </row>
    <row r="83" spans="1:16" ht="15.75">
      <c r="A83" s="124">
        <f>'Input Data'!A185</f>
        <v>41275</v>
      </c>
      <c r="B83" s="125">
        <f>'Input for rolling FY Months'!B83</f>
        <v>5368615968</v>
      </c>
      <c r="C83" s="33"/>
      <c r="D83" s="126">
        <f t="shared" si="29"/>
        <v>-0.036567166059781386</v>
      </c>
      <c r="E83" s="132">
        <f>'Input for rolling FY Months'!C83</f>
        <v>363124</v>
      </c>
      <c r="F83" s="33"/>
      <c r="G83" s="119">
        <f t="shared" si="32"/>
        <v>-0.0302185402695766</v>
      </c>
      <c r="H83" s="128">
        <f t="shared" si="30"/>
        <v>14784.525308159196</v>
      </c>
      <c r="I83" s="33"/>
      <c r="J83" s="126">
        <f t="shared" si="31"/>
        <v>-0.006546449951692734</v>
      </c>
      <c r="K83" s="133">
        <f>'Input for rolling FY Months'!E83</f>
        <v>3488691193</v>
      </c>
      <c r="L83" s="151"/>
      <c r="M83" s="126">
        <f t="shared" si="33"/>
        <v>0.13384324837296413</v>
      </c>
      <c r="N83" s="133">
        <f t="shared" si="35"/>
        <v>8857307161</v>
      </c>
      <c r="O83" s="126">
        <f t="shared" si="34"/>
        <v>0.024054372385682088</v>
      </c>
      <c r="P83" s="106"/>
    </row>
    <row r="84" spans="1:16" ht="15.75">
      <c r="A84" s="124">
        <f>'Input Data'!A186</f>
        <v>41306</v>
      </c>
      <c r="B84" s="125">
        <f>'Input for rolling FY Months'!B84</f>
        <v>6102152503</v>
      </c>
      <c r="C84" s="33"/>
      <c r="D84" s="126">
        <f aca="true" t="shared" si="36" ref="D84:D89">B84/B72-1</f>
        <v>-0.03969859786698671</v>
      </c>
      <c r="E84" s="132">
        <f>'Input for rolling FY Months'!C84</f>
        <v>410904</v>
      </c>
      <c r="F84" s="33"/>
      <c r="G84" s="119">
        <f t="shared" si="32"/>
        <v>-0.03497449482850945</v>
      </c>
      <c r="H84" s="128">
        <f aca="true" t="shared" si="37" ref="H84:H89">B84/E84</f>
        <v>14850.555124798006</v>
      </c>
      <c r="I84" s="33"/>
      <c r="J84" s="126">
        <f aca="true" t="shared" si="38" ref="J84:J89">H84/H72-1</f>
        <v>-0.004895314178911536</v>
      </c>
      <c r="K84" s="133">
        <f>'Input for rolling FY Months'!E84</f>
        <v>3965190967</v>
      </c>
      <c r="L84" s="151"/>
      <c r="M84" s="126">
        <f t="shared" si="33"/>
        <v>0.12198649154614527</v>
      </c>
      <c r="N84" s="133">
        <f t="shared" si="35"/>
        <v>10067343470</v>
      </c>
      <c r="O84" s="126">
        <f t="shared" si="34"/>
        <v>0.01808655513714763</v>
      </c>
      <c r="P84" s="106"/>
    </row>
    <row r="85" spans="1:16" ht="15.75">
      <c r="A85" s="124">
        <f>'Input Data'!A187</f>
        <v>41334</v>
      </c>
      <c r="B85" s="125">
        <f>'Input for rolling FY Months'!B85</f>
        <v>6870823771</v>
      </c>
      <c r="C85" s="33"/>
      <c r="D85" s="126">
        <f t="shared" si="36"/>
        <v>-0.03781711024335688</v>
      </c>
      <c r="E85" s="132">
        <f>'Input for rolling FY Months'!C85</f>
        <v>462315</v>
      </c>
      <c r="F85" s="33"/>
      <c r="G85" s="119">
        <f aca="true" t="shared" si="39" ref="G85:G90">E85/E73-1</f>
        <v>-0.03686983477530814</v>
      </c>
      <c r="H85" s="128">
        <f t="shared" si="37"/>
        <v>14861.77989249754</v>
      </c>
      <c r="I85" s="33"/>
      <c r="J85" s="126">
        <f t="shared" si="38"/>
        <v>-0.0009835383650637075</v>
      </c>
      <c r="K85" s="133">
        <f>'Input for rolling FY Months'!E85</f>
        <v>4465992730</v>
      </c>
      <c r="L85" s="151"/>
      <c r="M85" s="126">
        <f aca="true" t="shared" si="40" ref="M85:M90">K85/K73-1</f>
        <v>0.10843736714598906</v>
      </c>
      <c r="N85" s="133">
        <f t="shared" si="35"/>
        <v>11336816501</v>
      </c>
      <c r="O85" s="126">
        <f aca="true" t="shared" si="41" ref="O85:O90">N85/N73-1</f>
        <v>0.01493798526565615</v>
      </c>
      <c r="P85" s="106"/>
    </row>
    <row r="86" spans="1:16" ht="15.75">
      <c r="A86" s="124">
        <f>'Input Data'!A188</f>
        <v>41365</v>
      </c>
      <c r="B86" s="125">
        <f>'Input for rolling FY Months'!B86</f>
        <v>7644642134</v>
      </c>
      <c r="C86" s="33"/>
      <c r="D86" s="126">
        <f t="shared" si="36"/>
        <v>-0.02576815183235992</v>
      </c>
      <c r="E86" s="132">
        <f>'Input for rolling FY Months'!C86</f>
        <v>513435</v>
      </c>
      <c r="F86" s="33"/>
      <c r="G86" s="119">
        <f t="shared" si="39"/>
        <v>-0.035438728985025314</v>
      </c>
      <c r="H86" s="128">
        <f t="shared" si="37"/>
        <v>14889.21116402271</v>
      </c>
      <c r="I86" s="33"/>
      <c r="J86" s="126">
        <f t="shared" si="38"/>
        <v>0.010025881655490343</v>
      </c>
      <c r="K86" s="133">
        <f>'Input for rolling FY Months'!E86</f>
        <v>4991930845</v>
      </c>
      <c r="L86" s="151"/>
      <c r="M86" s="126">
        <f t="shared" si="40"/>
        <v>0.10890844911523478</v>
      </c>
      <c r="N86" s="133">
        <f t="shared" si="35"/>
        <v>12636572979</v>
      </c>
      <c r="O86" s="126">
        <f t="shared" si="41"/>
        <v>0.023328369149505868</v>
      </c>
      <c r="P86" s="106"/>
    </row>
    <row r="87" spans="1:16" ht="15.75">
      <c r="A87" s="124">
        <f>'Input Data'!A189</f>
        <v>41395</v>
      </c>
      <c r="B87" s="125">
        <f>'Input for rolling FY Months'!B87</f>
        <v>8420623475</v>
      </c>
      <c r="C87" s="33"/>
      <c r="D87" s="126">
        <f t="shared" si="36"/>
        <v>-0.01862050174001728</v>
      </c>
      <c r="E87" s="132">
        <f>'Input for rolling FY Months'!C87</f>
        <v>565277</v>
      </c>
      <c r="F87" s="33"/>
      <c r="G87" s="119">
        <f t="shared" si="39"/>
        <v>-0.036126684672887044</v>
      </c>
      <c r="H87" s="128">
        <f t="shared" si="37"/>
        <v>14896.455144999709</v>
      </c>
      <c r="I87" s="33"/>
      <c r="J87" s="126">
        <f t="shared" si="38"/>
        <v>0.018162327615562912</v>
      </c>
      <c r="K87" s="133">
        <f>'Input for rolling FY Months'!E87</f>
        <v>5531238094</v>
      </c>
      <c r="L87" s="151"/>
      <c r="M87" s="126">
        <f t="shared" si="40"/>
        <v>0.10145752102761363</v>
      </c>
      <c r="N87" s="133">
        <f t="shared" si="35"/>
        <v>13951861569</v>
      </c>
      <c r="O87" s="126">
        <f t="shared" si="41"/>
        <v>0.025710844205166783</v>
      </c>
      <c r="P87" s="106"/>
    </row>
    <row r="88" spans="1:16" ht="15.75">
      <c r="A88" s="124">
        <f>'Input Data'!A190</f>
        <v>41426</v>
      </c>
      <c r="B88" s="125">
        <f>'Input for rolling FY Months'!B88</f>
        <v>9174313318</v>
      </c>
      <c r="C88" s="33"/>
      <c r="D88" s="126">
        <f t="shared" si="36"/>
        <v>-0.016123965748363722</v>
      </c>
      <c r="E88" s="132">
        <f>'Input for rolling FY Months'!C88</f>
        <v>614347</v>
      </c>
      <c r="F88" s="33"/>
      <c r="G88" s="119">
        <f t="shared" si="39"/>
        <v>-0.03664030684649677</v>
      </c>
      <c r="H88" s="128">
        <f t="shared" si="37"/>
        <v>14933.438786223422</v>
      </c>
      <c r="I88" s="33"/>
      <c r="J88" s="126">
        <f t="shared" si="38"/>
        <v>0.021296657150948528</v>
      </c>
      <c r="K88" s="133">
        <f>'Input for rolling FY Months'!E88</f>
        <v>6040695938</v>
      </c>
      <c r="L88" s="151"/>
      <c r="M88" s="126">
        <f t="shared" si="40"/>
        <v>0.09129265884877058</v>
      </c>
      <c r="N88" s="133">
        <f aca="true" t="shared" si="42" ref="N88:N93">K88+B88</f>
        <v>15215009256</v>
      </c>
      <c r="O88" s="126">
        <f t="shared" si="41"/>
        <v>0.02388872744509718</v>
      </c>
      <c r="P88" s="106"/>
    </row>
    <row r="89" spans="1:16" ht="15.75">
      <c r="A89" s="124">
        <f>'Input Data'!A191</f>
        <v>41456</v>
      </c>
      <c r="B89" s="125">
        <f>'Input for rolling FY Months'!B89</f>
        <v>776240954</v>
      </c>
      <c r="C89" s="33"/>
      <c r="D89" s="126">
        <f t="shared" si="36"/>
        <v>0.002451863760336792</v>
      </c>
      <c r="E89" s="132">
        <f>'Input for rolling FY Months'!C89</f>
        <v>52175</v>
      </c>
      <c r="F89" s="33"/>
      <c r="G89" s="119">
        <f t="shared" si="39"/>
        <v>-0.005868566964540856</v>
      </c>
      <c r="H89" s="128">
        <f t="shared" si="37"/>
        <v>14877.641667465261</v>
      </c>
      <c r="I89" s="33"/>
      <c r="J89" s="126">
        <f t="shared" si="38"/>
        <v>0.00836954797764733</v>
      </c>
      <c r="K89" s="133">
        <f>'Input for rolling FY Months'!E89</f>
        <v>526903978</v>
      </c>
      <c r="L89" s="151"/>
      <c r="M89" s="126">
        <f t="shared" si="40"/>
        <v>0.06099326124752391</v>
      </c>
      <c r="N89" s="133">
        <f t="shared" si="42"/>
        <v>1303144932</v>
      </c>
      <c r="O89" s="126">
        <f t="shared" si="41"/>
        <v>0.0253263493530953</v>
      </c>
      <c r="P89" s="106"/>
    </row>
    <row r="90" spans="1:16" ht="15.75">
      <c r="A90" s="124">
        <f>'Input Data'!A192</f>
        <v>41487</v>
      </c>
      <c r="B90" s="125">
        <f>'Input for rolling FY Months'!B90</f>
        <v>1533714479</v>
      </c>
      <c r="C90" s="33"/>
      <c r="D90" s="126">
        <f aca="true" t="shared" si="43" ref="D90:D95">B90/B78-1</f>
        <v>-0.006517838929289699</v>
      </c>
      <c r="E90" s="132">
        <f>'Input for rolling FY Months'!C90</f>
        <v>101862</v>
      </c>
      <c r="F90" s="33"/>
      <c r="G90" s="119">
        <f t="shared" si="39"/>
        <v>-0.02947901977971723</v>
      </c>
      <c r="H90" s="128">
        <f aca="true" t="shared" si="44" ref="H90:H95">B90/E90</f>
        <v>15056.787408454577</v>
      </c>
      <c r="I90" s="33"/>
      <c r="J90" s="126">
        <f aca="true" t="shared" si="45" ref="J90:J95">H90/H78-1</f>
        <v>0.023658613588359412</v>
      </c>
      <c r="K90" s="133">
        <f>'Input for rolling FY Months'!E90</f>
        <v>1050909886</v>
      </c>
      <c r="L90" s="151"/>
      <c r="M90" s="126">
        <f t="shared" si="40"/>
        <v>0.029075868051063436</v>
      </c>
      <c r="N90" s="133">
        <f t="shared" si="42"/>
        <v>2584624365</v>
      </c>
      <c r="O90" s="126">
        <f t="shared" si="41"/>
        <v>0.007653308141993831</v>
      </c>
      <c r="P90" s="106"/>
    </row>
    <row r="91" spans="1:16" ht="15.75">
      <c r="A91" s="124">
        <f>'Input Data'!A193</f>
        <v>41518</v>
      </c>
      <c r="B91" s="125">
        <f>'Input for rolling FY Months'!B91</f>
        <v>2290124230</v>
      </c>
      <c r="C91" s="33"/>
      <c r="D91" s="126">
        <f t="shared" si="43"/>
        <v>0.010083714597602489</v>
      </c>
      <c r="E91" s="132">
        <f>'Input for rolling FY Months'!C91</f>
        <v>150572</v>
      </c>
      <c r="F91" s="33"/>
      <c r="G91" s="119">
        <f aca="true" t="shared" si="46" ref="G91:G96">E91/E79-1</f>
        <v>-0.02917529030219801</v>
      </c>
      <c r="H91" s="128">
        <f t="shared" si="44"/>
        <v>15209.495988630024</v>
      </c>
      <c r="I91" s="33"/>
      <c r="J91" s="126">
        <f t="shared" si="45"/>
        <v>0.04043881918912118</v>
      </c>
      <c r="K91" s="133">
        <f>'Input for rolling FY Months'!E91</f>
        <v>1551646306</v>
      </c>
      <c r="L91" s="151"/>
      <c r="M91" s="126">
        <f aca="true" t="shared" si="47" ref="M91:M96">K91/K79-1</f>
        <v>0.04042005704842633</v>
      </c>
      <c r="N91" s="133">
        <f t="shared" si="42"/>
        <v>3841770536</v>
      </c>
      <c r="O91" s="126">
        <f aca="true" t="shared" si="48" ref="O91:O96">N91/N79-1</f>
        <v>0.022120707364770897</v>
      </c>
      <c r="P91" s="106"/>
    </row>
    <row r="92" spans="1:16" ht="15.75">
      <c r="A92" s="124">
        <f>'Input Data'!A194</f>
        <v>41548</v>
      </c>
      <c r="B92" s="125">
        <f>'Input for rolling FY Months'!B92</f>
        <v>3095455393</v>
      </c>
      <c r="C92" s="33"/>
      <c r="D92" s="126">
        <f t="shared" si="43"/>
        <v>0.01683078929870918</v>
      </c>
      <c r="E92" s="132">
        <f>'Input for rolling FY Months'!C92</f>
        <v>200780</v>
      </c>
      <c r="F92" s="33"/>
      <c r="G92" s="119">
        <f t="shared" si="46"/>
        <v>-0.0316155014831071</v>
      </c>
      <c r="H92" s="128">
        <f t="shared" si="44"/>
        <v>15417.150079689212</v>
      </c>
      <c r="I92" s="33"/>
      <c r="J92" s="126">
        <f t="shared" si="45"/>
        <v>0.05002794949321587</v>
      </c>
      <c r="K92" s="133">
        <f>'Input for rolling FY Months'!E92</f>
        <v>2120912282</v>
      </c>
      <c r="L92" s="151"/>
      <c r="M92" s="126">
        <f t="shared" si="47"/>
        <v>0.05625381986199862</v>
      </c>
      <c r="N92" s="133">
        <f t="shared" si="42"/>
        <v>5216367675</v>
      </c>
      <c r="O92" s="126">
        <f t="shared" si="48"/>
        <v>0.03249923675409572</v>
      </c>
      <c r="P92" s="106"/>
    </row>
    <row r="93" spans="1:16" ht="15.75">
      <c r="A93" s="124">
        <f>'Input Data'!A195</f>
        <v>41579</v>
      </c>
      <c r="B93" s="125">
        <f>'Input for rolling FY Months'!B93</f>
        <v>3874463246</v>
      </c>
      <c r="C93" s="33"/>
      <c r="D93" s="126">
        <f t="shared" si="43"/>
        <v>0.025889135811644648</v>
      </c>
      <c r="E93" s="132">
        <f>'Input for rolling FY Months'!C93</f>
        <v>247643</v>
      </c>
      <c r="F93" s="33"/>
      <c r="G93" s="119">
        <f t="shared" si="46"/>
        <v>-0.03554918585042699</v>
      </c>
      <c r="H93" s="128">
        <f t="shared" si="44"/>
        <v>15645.357413696329</v>
      </c>
      <c r="I93" s="33"/>
      <c r="J93" s="126">
        <f t="shared" si="45"/>
        <v>0.063702908184329</v>
      </c>
      <c r="K93" s="133">
        <f>'Input for rolling FY Months'!E93</f>
        <v>2655967350</v>
      </c>
      <c r="L93" s="151"/>
      <c r="M93" s="126">
        <f t="shared" si="47"/>
        <v>0.06237644287084332</v>
      </c>
      <c r="N93" s="133">
        <f t="shared" si="42"/>
        <v>6530430596</v>
      </c>
      <c r="O93" s="126">
        <f t="shared" si="48"/>
        <v>0.040422088405530854</v>
      </c>
      <c r="P93" s="106"/>
    </row>
    <row r="94" spans="1:16" ht="15.75">
      <c r="A94" s="124">
        <f>'Input Data'!A196</f>
        <v>41609</v>
      </c>
      <c r="B94" s="125">
        <f>'Input for rolling FY Months'!B94</f>
        <v>4630526118</v>
      </c>
      <c r="C94" s="33"/>
      <c r="D94" s="126">
        <f t="shared" si="43"/>
        <v>0.022482399691062804</v>
      </c>
      <c r="E94" s="132">
        <f>'Input for rolling FY Months'!C94</f>
        <v>296248</v>
      </c>
      <c r="F94" s="33"/>
      <c r="G94" s="119">
        <f t="shared" si="46"/>
        <v>-0.03917593983011547</v>
      </c>
      <c r="H94" s="128">
        <f t="shared" si="44"/>
        <v>15630.573431719371</v>
      </c>
      <c r="I94" s="33"/>
      <c r="J94" s="126">
        <f t="shared" si="45"/>
        <v>0.06417235171054769</v>
      </c>
      <c r="K94" s="133">
        <f>'Input for rolling FY Months'!E94</f>
        <v>3175513165</v>
      </c>
      <c r="L94" s="151"/>
      <c r="M94" s="126">
        <f t="shared" si="47"/>
        <v>0.06980947010512017</v>
      </c>
      <c r="N94" s="133">
        <f>K94+B94</f>
        <v>7806039283</v>
      </c>
      <c r="O94" s="126">
        <f t="shared" si="48"/>
        <v>0.041220654648553845</v>
      </c>
      <c r="P94" s="106"/>
    </row>
    <row r="95" spans="1:16" ht="15.75">
      <c r="A95" s="124">
        <f>'Input Data'!A197</f>
        <v>41640</v>
      </c>
      <c r="B95" s="125">
        <f>'Input for rolling FY Months'!B95</f>
        <v>5464798107</v>
      </c>
      <c r="C95" s="33"/>
      <c r="D95" s="126">
        <f t="shared" si="43"/>
        <v>0.01791563031762755</v>
      </c>
      <c r="E95" s="132">
        <f>'Input for rolling FY Months'!C95</f>
        <v>347746</v>
      </c>
      <c r="F95" s="33"/>
      <c r="G95" s="119">
        <f t="shared" si="46"/>
        <v>-0.04234916998050253</v>
      </c>
      <c r="H95" s="128">
        <f t="shared" si="44"/>
        <v>15714.912916323983</v>
      </c>
      <c r="I95" s="33"/>
      <c r="J95" s="126">
        <f t="shared" si="45"/>
        <v>0.06292982620492582</v>
      </c>
      <c r="K95" s="133">
        <f>'Input for rolling FY Months'!E95</f>
        <v>3713032565</v>
      </c>
      <c r="L95" s="151"/>
      <c r="M95" s="126">
        <f t="shared" si="47"/>
        <v>0.06430531095734038</v>
      </c>
      <c r="N95" s="133">
        <f>K95+B95</f>
        <v>9177830672</v>
      </c>
      <c r="O95" s="126">
        <f t="shared" si="48"/>
        <v>0.03618746704543696</v>
      </c>
      <c r="P95" s="106"/>
    </row>
    <row r="96" spans="1:16" ht="15.75">
      <c r="A96" s="124">
        <f>'Input Data'!A198</f>
        <v>41671</v>
      </c>
      <c r="B96" s="125">
        <f>'Input for rolling FY Months'!B96</f>
        <v>6212640033</v>
      </c>
      <c r="C96" s="33"/>
      <c r="D96" s="126">
        <f>B96/B84-1</f>
        <v>0.018106320670563614</v>
      </c>
      <c r="E96" s="132">
        <f>'Input for rolling FY Months'!C96</f>
        <v>393507</v>
      </c>
      <c r="F96" s="33"/>
      <c r="G96" s="119">
        <f t="shared" si="46"/>
        <v>-0.042338356404415634</v>
      </c>
      <c r="H96" s="128">
        <f>B96/E96</f>
        <v>15787.876792534822</v>
      </c>
      <c r="I96" s="33"/>
      <c r="J96" s="126">
        <f>H96/H84-1</f>
        <v>0.06311694477815455</v>
      </c>
      <c r="K96" s="133">
        <f>'Input for rolling FY Months'!E96</f>
        <v>4204004769</v>
      </c>
      <c r="L96" s="151"/>
      <c r="M96" s="126">
        <f t="shared" si="47"/>
        <v>0.060227566336024996</v>
      </c>
      <c r="N96" s="133">
        <f>K96+B96</f>
        <v>10416644802</v>
      </c>
      <c r="O96" s="126">
        <f t="shared" si="48"/>
        <v>0.034696475097019785</v>
      </c>
      <c r="P96" s="106"/>
    </row>
    <row r="98" spans="1:5" ht="15.75">
      <c r="A98" s="92" t="s">
        <v>42</v>
      </c>
      <c r="B98" s="26"/>
      <c r="C98" s="26"/>
      <c r="D98" s="26"/>
      <c r="E98" s="29" t="s">
        <v>0</v>
      </c>
    </row>
    <row r="99" spans="1:5" ht="15.75">
      <c r="A99" s="92" t="str">
        <f>'Table 3 - Total gross pt rev'!A160</f>
        <v>            Figures are based on the data available as of February 2014.</v>
      </c>
      <c r="B99" s="26"/>
      <c r="C99" s="26"/>
      <c r="D99" s="26"/>
      <c r="E99" s="29"/>
    </row>
    <row r="100" spans="1:5" ht="15.75">
      <c r="A100" s="93" t="s">
        <v>40</v>
      </c>
      <c r="B100" s="25"/>
      <c r="C100" s="33"/>
      <c r="D100" s="22"/>
      <c r="E100" s="20"/>
    </row>
  </sheetData>
  <sheetProtection/>
  <mergeCells count="2">
    <mergeCell ref="A1:M1"/>
    <mergeCell ref="A2:M2"/>
  </mergeCells>
  <printOptions/>
  <pageMargins left="0.7" right="0.56" top="0.52" bottom="0.35" header="0.3" footer="0.3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AHASHMI</dc:creator>
  <cp:keywords/>
  <dc:description/>
  <cp:lastModifiedBy>greeves</cp:lastModifiedBy>
  <cp:lastPrinted>2014-04-02T15:47:57Z</cp:lastPrinted>
  <dcterms:created xsi:type="dcterms:W3CDTF">2004-06-09T14:59:40Z</dcterms:created>
  <dcterms:modified xsi:type="dcterms:W3CDTF">2014-04-03T16:20:29Z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