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hscrc_maryland_gov/Documents/Desktop/"/>
    </mc:Choice>
  </mc:AlternateContent>
  <xr:revisionPtr revIDLastSave="0" documentId="8_{C033ABD8-3BB1-4DC9-811E-829C005F6605}" xr6:coauthVersionLast="47" xr6:coauthVersionMax="47" xr10:uidLastSave="{00000000-0000-0000-0000-000000000000}"/>
  <bookViews>
    <workbookView xWindow="57480" yWindow="8595" windowWidth="25440" windowHeight="15390" xr2:uid="{00000000-000D-0000-FFFF-FFFF00000000}"/>
  </bookViews>
  <sheets>
    <sheet name="FY2023" sheetId="2" r:id="rId1"/>
    <sheet name="Sheet1" sheetId="3" r:id="rId2"/>
  </sheets>
  <externalReferences>
    <externalReference r:id="rId3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D16" i="2" s="1"/>
  <c r="G7" i="3"/>
  <c r="G8" i="3"/>
  <c r="G9" i="3"/>
  <c r="G10" i="3"/>
  <c r="G11" i="3"/>
  <c r="G12" i="3"/>
  <c r="G13" i="3"/>
  <c r="G14" i="3"/>
  <c r="D24" i="2" s="1"/>
  <c r="G15" i="3"/>
  <c r="D25" i="2" s="1"/>
  <c r="G16" i="3"/>
  <c r="D26" i="2" s="1"/>
  <c r="G17" i="3"/>
  <c r="D27" i="2" s="1"/>
  <c r="G18" i="3"/>
  <c r="D28" i="2" s="1"/>
  <c r="G19" i="3"/>
  <c r="G20" i="3"/>
  <c r="G21" i="3"/>
  <c r="G22" i="3"/>
  <c r="D32" i="2" s="1"/>
  <c r="G23" i="3"/>
  <c r="G24" i="3"/>
  <c r="G25" i="3"/>
  <c r="G26" i="3"/>
  <c r="G27" i="3"/>
  <c r="G28" i="3"/>
  <c r="G29" i="3"/>
  <c r="G30" i="3"/>
  <c r="D40" i="2" s="1"/>
  <c r="G31" i="3"/>
  <c r="D41" i="2" s="1"/>
  <c r="G32" i="3"/>
  <c r="D42" i="2" s="1"/>
  <c r="G33" i="3"/>
  <c r="D43" i="2" s="1"/>
  <c r="G34" i="3"/>
  <c r="D44" i="2" s="1"/>
  <c r="G35" i="3"/>
  <c r="G36" i="3"/>
  <c r="G37" i="3"/>
  <c r="G38" i="3"/>
  <c r="D48" i="2" s="1"/>
  <c r="G39" i="3"/>
  <c r="G40" i="3"/>
  <c r="G41" i="3"/>
  <c r="G42" i="3"/>
  <c r="G43" i="3"/>
  <c r="G44" i="3"/>
  <c r="G45" i="3"/>
  <c r="G46" i="3"/>
  <c r="D56" i="2" s="1"/>
  <c r="G47" i="3"/>
  <c r="D57" i="2" s="1"/>
  <c r="G48" i="3"/>
  <c r="D58" i="2" s="1"/>
  <c r="G49" i="3"/>
  <c r="D59" i="2" s="1"/>
  <c r="G50" i="3"/>
  <c r="D60" i="2" s="1"/>
  <c r="G51" i="3"/>
  <c r="G52" i="3"/>
  <c r="G53" i="3"/>
  <c r="G54" i="3"/>
  <c r="G55" i="3"/>
  <c r="G56" i="3"/>
  <c r="G2" i="3"/>
  <c r="D12" i="2" s="1"/>
  <c r="D13" i="2"/>
  <c r="D14" i="2"/>
  <c r="D15" i="2"/>
  <c r="D17" i="2"/>
  <c r="D18" i="2"/>
  <c r="D19" i="2"/>
  <c r="D20" i="2"/>
  <c r="D21" i="2"/>
  <c r="D22" i="2"/>
  <c r="D23" i="2"/>
  <c r="D29" i="2"/>
  <c r="D30" i="2"/>
  <c r="D31" i="2"/>
  <c r="D33" i="2"/>
  <c r="D34" i="2"/>
  <c r="D35" i="2"/>
  <c r="D36" i="2"/>
  <c r="D37" i="2"/>
  <c r="D38" i="2"/>
  <c r="D39" i="2"/>
  <c r="D45" i="2"/>
  <c r="D47" i="2"/>
  <c r="D49" i="2"/>
  <c r="D50" i="2"/>
  <c r="D51" i="2"/>
  <c r="D52" i="2"/>
  <c r="D53" i="2"/>
  <c r="D54" i="2"/>
  <c r="D55" i="2"/>
  <c r="D61" i="2"/>
  <c r="D62" i="2"/>
  <c r="D63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12" i="2"/>
  <c r="D64" i="2" l="1"/>
  <c r="C64" i="2"/>
  <c r="E6" i="2"/>
  <c r="E12" i="2" l="1"/>
  <c r="F21" i="2"/>
  <c r="E16" i="2"/>
  <c r="E32" i="2"/>
  <c r="E48" i="2"/>
  <c r="E20" i="2"/>
  <c r="E36" i="2"/>
  <c r="E52" i="2"/>
  <c r="E24" i="2"/>
  <c r="E40" i="2"/>
  <c r="E56" i="2"/>
  <c r="E28" i="2"/>
  <c r="E44" i="2"/>
  <c r="E60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F23" i="2"/>
  <c r="F27" i="2"/>
  <c r="F31" i="2"/>
  <c r="F35" i="2"/>
  <c r="F39" i="2"/>
  <c r="F43" i="2"/>
  <c r="F47" i="2"/>
  <c r="F51" i="2"/>
  <c r="F55" i="2"/>
  <c r="F59" i="2"/>
  <c r="F63" i="2"/>
  <c r="F16" i="2"/>
  <c r="F20" i="2"/>
  <c r="F25" i="2"/>
  <c r="F33" i="2"/>
  <c r="F41" i="2"/>
  <c r="F49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F32" i="2"/>
  <c r="F36" i="2"/>
  <c r="F40" i="2"/>
  <c r="F44" i="2"/>
  <c r="F48" i="2"/>
  <c r="F52" i="2"/>
  <c r="F56" i="2"/>
  <c r="F60" i="2"/>
  <c r="F13" i="2"/>
  <c r="F17" i="2"/>
  <c r="G38" i="2" l="1"/>
  <c r="H38" i="2" s="1"/>
  <c r="G34" i="2"/>
  <c r="H34" i="2" s="1"/>
  <c r="G30" i="2"/>
  <c r="H30" i="2" s="1"/>
  <c r="G26" i="2"/>
  <c r="H26" i="2" s="1"/>
  <c r="G52" i="2"/>
  <c r="H52" i="2" s="1"/>
  <c r="G62" i="2"/>
  <c r="H62" i="2" s="1"/>
  <c r="G58" i="2"/>
  <c r="H58" i="2" s="1"/>
  <c r="G54" i="2"/>
  <c r="H54" i="2" s="1"/>
  <c r="G50" i="2"/>
  <c r="H50" i="2" s="1"/>
  <c r="G46" i="2"/>
  <c r="H46" i="2" s="1"/>
  <c r="G42" i="2"/>
  <c r="H42" i="2" s="1"/>
  <c r="G21" i="2"/>
  <c r="H21" i="2" s="1"/>
  <c r="G28" i="2"/>
  <c r="H28" i="2" s="1"/>
  <c r="G56" i="2"/>
  <c r="H56" i="2" s="1"/>
  <c r="G19" i="2"/>
  <c r="H19" i="2" s="1"/>
  <c r="G53" i="2"/>
  <c r="H53" i="2" s="1"/>
  <c r="G24" i="2"/>
  <c r="H24" i="2" s="1"/>
  <c r="G32" i="2"/>
  <c r="H32" i="2" s="1"/>
  <c r="G16" i="2"/>
  <c r="H16" i="2" s="1"/>
  <c r="G36" i="2"/>
  <c r="H36" i="2" s="1"/>
  <c r="G59" i="2"/>
  <c r="H59" i="2" s="1"/>
  <c r="G43" i="2"/>
  <c r="H43" i="2" s="1"/>
  <c r="G27" i="2"/>
  <c r="H27" i="2" s="1"/>
  <c r="G20" i="2"/>
  <c r="H20" i="2" s="1"/>
  <c r="G18" i="2"/>
  <c r="H18" i="2" s="1"/>
  <c r="G61" i="2"/>
  <c r="H61" i="2" s="1"/>
  <c r="G29" i="2"/>
  <c r="H29" i="2" s="1"/>
  <c r="G48" i="2"/>
  <c r="H48" i="2" s="1"/>
  <c r="G44" i="2"/>
  <c r="H44" i="2" s="1"/>
  <c r="G57" i="2"/>
  <c r="H57" i="2" s="1"/>
  <c r="G25" i="2"/>
  <c r="H25" i="2" s="1"/>
  <c r="G60" i="2"/>
  <c r="H60" i="2" s="1"/>
  <c r="G40" i="2"/>
  <c r="H40" i="2" s="1"/>
  <c r="G45" i="2"/>
  <c r="H45" i="2" s="1"/>
  <c r="G55" i="2"/>
  <c r="H55" i="2" s="1"/>
  <c r="G23" i="2"/>
  <c r="H23" i="2" s="1"/>
  <c r="G41" i="2"/>
  <c r="H41" i="2" s="1"/>
  <c r="G35" i="2"/>
  <c r="H35" i="2" s="1"/>
  <c r="G37" i="2"/>
  <c r="H37" i="2" s="1"/>
  <c r="E64" i="2"/>
  <c r="G13" i="2"/>
  <c r="H13" i="2" s="1"/>
  <c r="G39" i="2"/>
  <c r="H39" i="2" s="1"/>
  <c r="G14" i="2"/>
  <c r="H14" i="2" s="1"/>
  <c r="G51" i="2"/>
  <c r="H51" i="2" s="1"/>
  <c r="G63" i="2"/>
  <c r="H63" i="2" s="1"/>
  <c r="G47" i="2"/>
  <c r="H47" i="2" s="1"/>
  <c r="G31" i="2"/>
  <c r="H31" i="2" s="1"/>
  <c r="G15" i="2"/>
  <c r="H15" i="2" s="1"/>
  <c r="G22" i="2"/>
  <c r="H22" i="2" s="1"/>
  <c r="F64" i="2"/>
  <c r="G49" i="2"/>
  <c r="H49" i="2" s="1"/>
  <c r="G33" i="2"/>
  <c r="H33" i="2" s="1"/>
  <c r="G17" i="2"/>
  <c r="H17" i="2" s="1"/>
  <c r="G12" i="2"/>
  <c r="H12" i="2" s="1"/>
  <c r="H64" i="2" l="1"/>
  <c r="G64" i="2"/>
</calcChain>
</file>

<file path=xl/sharedStrings.xml><?xml version="1.0" encoding="utf-8"?>
<sst xmlns="http://schemas.openxmlformats.org/spreadsheetml/2006/main" count="248" uniqueCount="90">
  <si>
    <t>HEALTH SERVICES COST REVIEW COMMISSION</t>
  </si>
  <si>
    <t>BUDGET TOTAL =</t>
  </si>
  <si>
    <t>1/2 BUDGET =</t>
  </si>
  <si>
    <t>Based on</t>
  </si>
  <si>
    <t>HOSPITAL</t>
  </si>
  <si>
    <t>ADMISSIONS</t>
  </si>
  <si>
    <t xml:space="preserve">  REVENUE</t>
  </si>
  <si>
    <t>Atlantic General</t>
  </si>
  <si>
    <t>GBMC</t>
  </si>
  <si>
    <t>Holy Cross</t>
  </si>
  <si>
    <t>JH Bayview</t>
  </si>
  <si>
    <t>Johns Hopkins</t>
  </si>
  <si>
    <t>Levindale</t>
  </si>
  <si>
    <t>Shady Grove</t>
  </si>
  <si>
    <t>Suburban</t>
  </si>
  <si>
    <t>UMMC</t>
  </si>
  <si>
    <t>Washington Adventist</t>
  </si>
  <si>
    <t>Western Maryland</t>
  </si>
  <si>
    <t>CALCULATION of CRISP ASSESSMENT by HOSPITAL</t>
  </si>
  <si>
    <t>MedStar Montgomery</t>
  </si>
  <si>
    <t>MedStar St. Mary's</t>
  </si>
  <si>
    <t>UM-Charles Regional</t>
  </si>
  <si>
    <t>UM-BWMC</t>
  </si>
  <si>
    <t>UM-Upper Chesapeake</t>
  </si>
  <si>
    <t>MedStar Southern MD</t>
  </si>
  <si>
    <t>HC-Germantown</t>
  </si>
  <si>
    <t>UM-Shock Trauma</t>
  </si>
  <si>
    <t>UM-Queen Anne's ED</t>
  </si>
  <si>
    <t>Hosp. ID</t>
  </si>
  <si>
    <t xml:space="preserve"> 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</si>
  <si>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</si>
  <si>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</si>
  <si>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</si>
  <si>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</si>
  <si>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</si>
  <si>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</si>
  <si>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</si>
  <si>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</si>
  <si>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MedStar Franklin  Square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</si>
  <si>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</si>
  <si>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</si>
  <si>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</si>
  <si>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</si>
  <si>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</si>
  <si>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</si>
  <si>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</si>
  <si>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</si>
  <si>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</si>
  <si>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</si>
  <si>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</si>
  <si>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</si>
  <si>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</si>
  <si>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</si>
  <si>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</si>
  <si>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</si>
  <si>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</si>
  <si>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</si>
  <si>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FT. Washignton</t>
  </si>
  <si>
    <t>UM-St. Joseph Med Cntr</t>
  </si>
  <si>
    <t>Adventist Germantown</t>
  </si>
  <si>
    <t>UM-Bowie Health Cntr</t>
  </si>
  <si>
    <t>HOSPNUMB</t>
  </si>
  <si>
    <t>HOSPNAME</t>
  </si>
  <si>
    <t>Grace Medical center</t>
  </si>
  <si>
    <t>Adventist White Oak</t>
  </si>
  <si>
    <t>Ft. Washington</t>
  </si>
  <si>
    <t>Germantown ED</t>
  </si>
  <si>
    <t>Mt. Washington Peds</t>
  </si>
  <si>
    <t>Sheppard Pratt</t>
  </si>
  <si>
    <t>Brook Lane</t>
  </si>
  <si>
    <t>GREV_PAT</t>
  </si>
  <si>
    <t xml:space="preserve">  PAYMENTS</t>
  </si>
  <si>
    <t>Assessment</t>
  </si>
  <si>
    <t xml:space="preserve">TOTAL </t>
  </si>
  <si>
    <t>ASSESSMENT</t>
  </si>
  <si>
    <t>BASEYEAR</t>
  </si>
  <si>
    <t>SCHEDULE</t>
  </si>
  <si>
    <t>CATEGORY</t>
  </si>
  <si>
    <t>RE</t>
  </si>
  <si>
    <t>Admissions and Revenue data comes from FY20 RE Scheduled (Admissions and Regulated Gross Patient Revenue)</t>
  </si>
  <si>
    <t>for RY 2023</t>
  </si>
  <si>
    <t>FY2021 ADMISSIONS</t>
  </si>
  <si>
    <t>FY2021 REVENUE</t>
  </si>
  <si>
    <t>REGULATED</t>
  </si>
  <si>
    <t>UM-Capital Regional Medical Center</t>
  </si>
  <si>
    <t>UM-SRH at Cambridge</t>
  </si>
  <si>
    <t>Grace Medical Center</t>
  </si>
  <si>
    <t>September 1, 2022</t>
  </si>
  <si>
    <t>December 1, 2022</t>
  </si>
  <si>
    <t>March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</si>
</sst>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7" formatCode="&quot;$&quot;#,##0"/>
    <numFmt numFmtId="168" formatCode=";;;"/>
    <numFmt numFmtId="169" formatCode="_(&quot;$&quot;* #,##0_);_(&quot;$&quot;* \(#,##0\);_(&quot;$&quot;* &quot;-&quot;??_);_(@_)"/>
  </numFmts>
  <fonts count="2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u val="singleAccounting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5" fillId="0" borderId="0"/>
    <xf numFmtId="9" fontId="9" fillId="0" borderId="0" applyFont="0" applyFill="0" applyBorder="0" applyAlignment="0" applyProtection="0"/>
    <xf numFmtId="0" fontId="16" fillId="0" borderId="0"/>
    <xf numFmtId="0" fontId="15" fillId="0" borderId="0"/>
  </cellStyleXfs>
  <cellXfs count="46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3" fontId="4" fillId="0" borderId="0" xfId="0" applyNumberFormat="1" applyFont="1" applyAlignment="1" applyProtection="1">
      <alignment horizontal="center"/>
      <protection locked="0"/>
    </xf>
    <xf numFmtId="0" fontId="7" fillId="3" borderId="0" xfId="0" applyNumberFormat="1" applyFont="1" applyFill="1" applyAlignment="1">
      <alignment horizontal="center"/>
    </xf>
    <xf numFmtId="164" fontId="8" fillId="0" borderId="1" xfId="0" applyNumberFormat="1" applyFont="1" applyBorder="1" applyAlignment="1"/>
    <xf numFmtId="164" fontId="4" fillId="0" borderId="1" xfId="0" applyNumberFormat="1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/>
    <xf numFmtId="164" fontId="3" fillId="0" borderId="0" xfId="0" applyNumberFormat="1" applyFont="1" applyBorder="1" applyAlignment="1">
      <alignment horizontal="centerContinuous"/>
    </xf>
    <xf numFmtId="167" fontId="4" fillId="0" borderId="0" xfId="0" applyNumberFormat="1" applyFont="1" applyAlignment="1"/>
    <xf numFmtId="167" fontId="4" fillId="0" borderId="0" xfId="0" applyNumberFormat="1" applyFont="1" applyAlignment="1" applyProtection="1"/>
    <xf numFmtId="167" fontId="4" fillId="0" borderId="2" xfId="0" applyNumberFormat="1" applyFont="1" applyBorder="1" applyAlignment="1"/>
    <xf numFmtId="0" fontId="12" fillId="0" borderId="0" xfId="0" applyFont="1"/>
    <xf numFmtId="166" fontId="12" fillId="0" borderId="0" xfId="1" applyNumberFormat="1" applyFont="1"/>
    <xf numFmtId="167" fontId="12" fillId="0" borderId="0" xfId="3" applyNumberFormat="1" applyFont="1"/>
    <xf numFmtId="167" fontId="12" fillId="0" borderId="0" xfId="1" applyNumberFormat="1" applyFont="1"/>
    <xf numFmtId="0" fontId="10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Continuous"/>
    </xf>
    <xf numFmtId="168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 applyAlignment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14" fillId="0" borderId="0" xfId="0" applyFont="1"/>
    <xf numFmtId="166" fontId="12" fillId="0" borderId="0" xfId="1" applyNumberFormat="1" applyFont="1" applyBorder="1"/>
    <xf numFmtId="0" fontId="0" fillId="0" borderId="0" xfId="0" applyBorder="1"/>
    <xf numFmtId="166" fontId="0" fillId="0" borderId="0" xfId="1" applyNumberFormat="1" applyFont="1"/>
    <xf numFmtId="3" fontId="17" fillId="0" borderId="0" xfId="0" applyNumberFormat="1" applyFont="1" applyFill="1"/>
    <xf numFmtId="3" fontId="18" fillId="0" borderId="0" xfId="0" applyNumberFormat="1" applyFont="1" applyFill="1"/>
    <xf numFmtId="164" fontId="3" fillId="0" borderId="0" xfId="0" applyNumberFormat="1" applyFont="1" applyAlignment="1">
      <alignment horizontal="center"/>
    </xf>
    <xf numFmtId="15" fontId="19" fillId="0" borderId="0" xfId="0" quotePrefix="1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169" fontId="12" fillId="0" borderId="0" xfId="3" applyNumberFormat="1" applyFont="1"/>
    <xf numFmtId="169" fontId="20" fillId="0" borderId="0" xfId="3" applyNumberFormat="1" applyFont="1"/>
    <xf numFmtId="0" fontId="10" fillId="0" borderId="0" xfId="0" applyNumberFormat="1" applyFont="1" applyAlignment="1"/>
    <xf numFmtId="164" fontId="10" fillId="0" borderId="0" xfId="0" applyNumberFormat="1" applyFont="1" applyAlignment="1"/>
    <xf numFmtId="164" fontId="3" fillId="0" borderId="0" xfId="0" applyNumberFormat="1" applyFont="1" applyAlignment="1">
      <alignment horizontal="center"/>
    </xf>
  </cellXfs>
  <cellStyles count="8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 4" xfId="4" xr:uid="{00000000-0005-0000-0000-000006000000}"/>
    <cellStyle name="Percent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Y%202016/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zoomScale="75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H12" sqref="H12"/>
    </sheetView>
  </sheetViews>
  <sheetFormatPr defaultRowHeight="14.4"/>
  <cols>
    <col min="1" max="1" width="14.578125" customWidth="1"/>
    <col min="2" max="2" width="51" customWidth="1"/>
    <col min="3" max="3" width="18.68359375" customWidth="1"/>
    <col min="4" max="4" width="24.15625" customWidth="1"/>
    <col min="5" max="5" width="17.68359375" customWidth="1"/>
    <col min="6" max="6" width="15.578125" customWidth="1"/>
    <col min="7" max="7" width="21" customWidth="1"/>
    <col min="8" max="8" width="17.83984375" customWidth="1"/>
    <col min="10" max="10" width="15.26171875" bestFit="1" customWidth="1"/>
    <col min="13" max="13" width="10" bestFit="1" customWidth="1"/>
  </cols>
  <sheetData>
    <row r="1" spans="1:13" ht="30.3">
      <c r="A1" s="1"/>
      <c r="B1" s="25" t="s">
        <v>0</v>
      </c>
      <c r="C1" s="2"/>
      <c r="D1" s="3"/>
      <c r="E1" s="2"/>
      <c r="F1" s="2"/>
      <c r="G1" s="2"/>
      <c r="H1" s="26"/>
    </row>
    <row r="2" spans="1:13" ht="18.600000000000001">
      <c r="A2" s="1"/>
      <c r="B2" s="16" t="s">
        <v>18</v>
      </c>
      <c r="C2" s="2"/>
      <c r="D2" s="3"/>
      <c r="E2" s="2"/>
      <c r="F2" s="2"/>
      <c r="G2" s="2"/>
      <c r="H2" s="2"/>
    </row>
    <row r="3" spans="1:13" ht="18.600000000000001">
      <c r="A3" s="1"/>
      <c r="B3" s="45" t="s">
        <v>80</v>
      </c>
      <c r="C3" s="45"/>
      <c r="D3" s="45"/>
      <c r="E3" s="45"/>
      <c r="F3" s="45"/>
      <c r="G3" s="45"/>
      <c r="H3" s="2"/>
    </row>
    <row r="4" spans="1:13" ht="18.600000000000001">
      <c r="A4" s="1"/>
      <c r="B4" s="4"/>
      <c r="C4" s="5"/>
      <c r="D4" s="6"/>
      <c r="E4" s="5"/>
      <c r="F4" s="5"/>
      <c r="G4" s="1"/>
      <c r="H4" s="1"/>
    </row>
    <row r="5" spans="1:13" ht="17.7">
      <c r="A5" s="1"/>
      <c r="B5" s="1"/>
      <c r="C5" s="1"/>
      <c r="D5" s="7" t="s">
        <v>1</v>
      </c>
      <c r="E5" s="27">
        <v>4800000</v>
      </c>
      <c r="F5" s="5"/>
      <c r="G5" s="1"/>
      <c r="H5" s="1"/>
    </row>
    <row r="6" spans="1:13" ht="17.7">
      <c r="A6" s="1"/>
      <c r="B6" s="1"/>
      <c r="C6" s="1"/>
      <c r="D6" s="7" t="s">
        <v>2</v>
      </c>
      <c r="E6" s="8">
        <f>E5/2</f>
        <v>2400000</v>
      </c>
      <c r="F6" s="5"/>
      <c r="G6" s="1"/>
      <c r="H6" s="24"/>
    </row>
    <row r="7" spans="1:13" ht="17.7">
      <c r="A7" s="1"/>
      <c r="B7" s="1"/>
      <c r="C7" s="1"/>
      <c r="D7" s="7"/>
      <c r="E7" s="8"/>
      <c r="F7" s="5"/>
      <c r="G7" s="43"/>
      <c r="H7" s="38" t="s">
        <v>87</v>
      </c>
    </row>
    <row r="8" spans="1:13" ht="17.399999999999999">
      <c r="A8" s="1"/>
      <c r="B8" s="1"/>
      <c r="C8" s="5"/>
      <c r="D8" s="6"/>
      <c r="E8" s="9" t="s">
        <v>72</v>
      </c>
      <c r="F8" s="9" t="s">
        <v>72</v>
      </c>
      <c r="G8" s="44"/>
      <c r="H8" s="39" t="s">
        <v>88</v>
      </c>
    </row>
    <row r="9" spans="1:13" ht="17.7">
      <c r="A9" s="1"/>
      <c r="B9" s="1"/>
      <c r="C9" s="5"/>
      <c r="D9" s="6"/>
      <c r="E9" s="9" t="s">
        <v>3</v>
      </c>
      <c r="F9" s="9" t="s">
        <v>3</v>
      </c>
      <c r="G9" s="37" t="s">
        <v>73</v>
      </c>
      <c r="H9" s="39" t="s">
        <v>89</v>
      </c>
    </row>
    <row r="10" spans="1:13" ht="35.1" thickBot="1">
      <c r="A10" s="1" t="s">
        <v>28</v>
      </c>
      <c r="B10" s="5" t="s">
        <v>4</v>
      </c>
      <c r="C10" s="28" t="s">
        <v>81</v>
      </c>
      <c r="D10" s="28" t="s">
        <v>82</v>
      </c>
      <c r="E10" s="29" t="s">
        <v>5</v>
      </c>
      <c r="F10" s="29" t="s">
        <v>6</v>
      </c>
      <c r="G10" s="30" t="s">
        <v>74</v>
      </c>
      <c r="H10" s="40" t="s">
        <v>71</v>
      </c>
    </row>
    <row r="11" spans="1:13" ht="18.3">
      <c r="A11" s="10"/>
      <c r="B11" s="11"/>
      <c r="C11" s="12"/>
      <c r="D11" s="13"/>
      <c r="E11" s="14"/>
      <c r="F11" s="14"/>
      <c r="G11" s="15"/>
      <c r="M11" t="s">
        <v>29</v>
      </c>
    </row>
    <row r="12" spans="1:13" ht="17.399999999999999">
      <c r="A12" s="20">
        <v>210001</v>
      </c>
      <c r="B12" s="20" t="s">
        <v>30</v>
      </c>
      <c r="C12" s="21">
        <f>VLOOKUP(A12,Sheet1!B1:$H$56,7,FALSE)</f>
        <v>14415</v>
      </c>
      <c r="D12" s="22">
        <f>VLOOKUP(A12,Sheet1!$B$1:$H$56,6,FALSE)</f>
        <v>429740600</v>
      </c>
      <c r="E12" s="17">
        <f>(C12/$C$64)*$E$6</f>
        <v>74013.379572084741</v>
      </c>
      <c r="F12" s="17">
        <f>(D12/$D$64)*$E$6</f>
        <v>54559.039927965103</v>
      </c>
      <c r="G12" s="18">
        <f t="shared" ref="G12:G63" si="0">E12+F12</f>
        <v>128572.41950004984</v>
      </c>
      <c r="H12" s="41">
        <f>G12/3</f>
        <v>42857.473166683281</v>
      </c>
      <c r="J12" s="34"/>
    </row>
    <row r="13" spans="1:13" ht="17.399999999999999">
      <c r="A13" s="20">
        <v>210002</v>
      </c>
      <c r="B13" s="20" t="s">
        <v>15</v>
      </c>
      <c r="C13" s="21">
        <f>VLOOKUP(A13,Sheet1!B2:$H$56,7,FALSE)</f>
        <v>21098</v>
      </c>
      <c r="D13" s="22">
        <f>VLOOKUP(A13,Sheet1!$B$1:$H$56,6,FALSE)</f>
        <v>1736124541.4899995</v>
      </c>
      <c r="E13" s="17">
        <f t="shared" ref="E13:E63" si="1">(C13/$C$64)*$E$6</f>
        <v>108327.04004244495</v>
      </c>
      <c r="F13" s="17">
        <f t="shared" ref="F13:F22" si="2">(D13/$D$64)*$E$6</f>
        <v>220415.03218237468</v>
      </c>
      <c r="G13" s="18">
        <f t="shared" si="0"/>
        <v>328742.07222481963</v>
      </c>
      <c r="H13" s="41">
        <f t="shared" ref="H13:H63" si="3">G13/3</f>
        <v>109580.69074160654</v>
      </c>
      <c r="J13" s="34"/>
    </row>
    <row r="14" spans="1:13" ht="17.399999999999999">
      <c r="A14" s="20">
        <v>210003</v>
      </c>
      <c r="B14" s="20" t="s">
        <v>84</v>
      </c>
      <c r="C14" s="21">
        <f>VLOOKUP(A14,Sheet1!B3:$H$56,7,FALSE)</f>
        <v>9879</v>
      </c>
      <c r="D14" s="22">
        <f>VLOOKUP(A14,Sheet1!$B$1:$H$56,6,FALSE)</f>
        <v>349896129.55000001</v>
      </c>
      <c r="E14" s="17">
        <f t="shared" si="1"/>
        <v>50723.425375832478</v>
      </c>
      <c r="F14" s="17">
        <f t="shared" si="2"/>
        <v>44422.139548273779</v>
      </c>
      <c r="G14" s="18">
        <f t="shared" si="0"/>
        <v>95145.564924106264</v>
      </c>
      <c r="H14" s="41">
        <f t="shared" si="3"/>
        <v>31715.18830803542</v>
      </c>
      <c r="J14" s="34"/>
    </row>
    <row r="15" spans="1:13" ht="17.399999999999999">
      <c r="A15" s="20">
        <v>210004</v>
      </c>
      <c r="B15" s="20" t="s">
        <v>9</v>
      </c>
      <c r="C15" s="21">
        <f>VLOOKUP(A15,Sheet1!B4:$H$56,7,FALSE)</f>
        <v>22637</v>
      </c>
      <c r="D15" s="22">
        <f>VLOOKUP(A15,Sheet1!$B$1:$H$56,6,FALSE)</f>
        <v>554474700</v>
      </c>
      <c r="E15" s="17">
        <f t="shared" si="1"/>
        <v>116228.98878760198</v>
      </c>
      <c r="F15" s="17">
        <f t="shared" si="2"/>
        <v>70395.041325735743</v>
      </c>
      <c r="G15" s="18">
        <f t="shared" si="0"/>
        <v>186624.03011333774</v>
      </c>
      <c r="H15" s="41">
        <f t="shared" si="3"/>
        <v>62208.010037779248</v>
      </c>
      <c r="J15" s="34"/>
    </row>
    <row r="16" spans="1:13" ht="17.399999999999999">
      <c r="A16" s="20">
        <v>210005</v>
      </c>
      <c r="B16" s="20" t="s">
        <v>32</v>
      </c>
      <c r="C16" s="21">
        <f>VLOOKUP(A16,Sheet1!B5:$H$56,7,FALSE)</f>
        <v>14176</v>
      </c>
      <c r="D16" s="22">
        <f>VLOOKUP(A16,Sheet1!$B$1:$H$56,6,FALSE)</f>
        <v>388587600</v>
      </c>
      <c r="E16" s="17">
        <f t="shared" si="1"/>
        <v>72786.241332908321</v>
      </c>
      <c r="F16" s="17">
        <f t="shared" si="2"/>
        <v>49334.334209781744</v>
      </c>
      <c r="G16" s="18">
        <f t="shared" si="0"/>
        <v>122120.57554269006</v>
      </c>
      <c r="H16" s="41">
        <f t="shared" si="3"/>
        <v>40706.858514230022</v>
      </c>
      <c r="J16" s="34"/>
    </row>
    <row r="17" spans="1:10" ht="17.399999999999999">
      <c r="A17" s="20">
        <v>210006</v>
      </c>
      <c r="B17" s="20" t="s">
        <v>33</v>
      </c>
      <c r="C17" s="21">
        <f>VLOOKUP(A17,Sheet1!B6:$H$56,7,FALSE)</f>
        <v>4148</v>
      </c>
      <c r="D17" s="22">
        <f>VLOOKUP(A17,Sheet1!$B$1:$H$56,6,FALSE)</f>
        <v>109164111.23999999</v>
      </c>
      <c r="E17" s="17">
        <f t="shared" si="1"/>
        <v>21297.779983698059</v>
      </c>
      <c r="F17" s="17">
        <f t="shared" si="2"/>
        <v>13859.265575195792</v>
      </c>
      <c r="G17" s="18">
        <f t="shared" si="0"/>
        <v>35157.045558893849</v>
      </c>
      <c r="H17" s="41">
        <f t="shared" si="3"/>
        <v>11719.015186297949</v>
      </c>
      <c r="J17" s="34"/>
    </row>
    <row r="18" spans="1:10" ht="17.399999999999999">
      <c r="A18" s="20">
        <v>210008</v>
      </c>
      <c r="B18" s="20" t="s">
        <v>34</v>
      </c>
      <c r="C18" s="21">
        <f>VLOOKUP(A18,Sheet1!B7:$H$56,7,FALSE)</f>
        <v>10770</v>
      </c>
      <c r="D18" s="22">
        <f>VLOOKUP(A18,Sheet1!$B$1:$H$56,6,FALSE)</f>
        <v>619894600.00000012</v>
      </c>
      <c r="E18" s="17">
        <f t="shared" si="1"/>
        <v>55298.237807239173</v>
      </c>
      <c r="F18" s="17">
        <f t="shared" si="2"/>
        <v>78700.625988165819</v>
      </c>
      <c r="G18" s="18">
        <f t="shared" si="0"/>
        <v>133998.86379540499</v>
      </c>
      <c r="H18" s="41">
        <f t="shared" si="3"/>
        <v>44666.287931801664</v>
      </c>
      <c r="J18" s="34"/>
    </row>
    <row r="19" spans="1:10" ht="17.399999999999999">
      <c r="A19" s="20">
        <v>210009</v>
      </c>
      <c r="B19" s="20" t="s">
        <v>11</v>
      </c>
      <c r="C19" s="21">
        <f>VLOOKUP(A19,Sheet1!B8:$H$56,7,FALSE)</f>
        <v>37436</v>
      </c>
      <c r="D19" s="22">
        <f>VLOOKUP(A19,Sheet1!$B$1:$H$56,6,FALSE)</f>
        <v>2759868230</v>
      </c>
      <c r="E19" s="17">
        <f t="shared" si="1"/>
        <v>192214.00469376097</v>
      </c>
      <c r="F19" s="17">
        <f t="shared" si="2"/>
        <v>350387.56160458754</v>
      </c>
      <c r="G19" s="18">
        <f t="shared" si="0"/>
        <v>542601.56629834848</v>
      </c>
      <c r="H19" s="41">
        <f t="shared" si="3"/>
        <v>180867.18876611616</v>
      </c>
      <c r="J19" s="34"/>
    </row>
    <row r="20" spans="1:10" ht="17.399999999999999">
      <c r="A20" s="20">
        <v>210010</v>
      </c>
      <c r="B20" s="20" t="s">
        <v>85</v>
      </c>
      <c r="C20" s="21">
        <f>VLOOKUP(A20,Sheet1!B9:$H$56,7,FALSE)</f>
        <v>824</v>
      </c>
      <c r="D20" s="22">
        <f>VLOOKUP(A20,Sheet1!$B$1:$H$56,6,FALSE)</f>
        <v>36868083.919999994</v>
      </c>
      <c r="E20" s="17">
        <f t="shared" si="1"/>
        <v>4230.8029668676954</v>
      </c>
      <c r="F20" s="17">
        <f t="shared" si="2"/>
        <v>4680.7010151213271</v>
      </c>
      <c r="G20" s="18">
        <f t="shared" si="0"/>
        <v>8911.5039819890226</v>
      </c>
      <c r="H20" s="41">
        <f t="shared" si="3"/>
        <v>2970.501327329674</v>
      </c>
      <c r="J20" s="34"/>
    </row>
    <row r="21" spans="1:10" ht="17.399999999999999">
      <c r="A21" s="20">
        <v>210011</v>
      </c>
      <c r="B21" s="20" t="s">
        <v>36</v>
      </c>
      <c r="C21" s="21">
        <f>VLOOKUP(A21,Sheet1!B10:$H$56,7,FALSE)</f>
        <v>12754</v>
      </c>
      <c r="D21" s="22">
        <f>VLOOKUP(A21,Sheet1!$B$1:$H$56,6,FALSE)</f>
        <v>434079800</v>
      </c>
      <c r="E21" s="17">
        <f t="shared" si="1"/>
        <v>65485.025533289547</v>
      </c>
      <c r="F21" s="17">
        <f t="shared" si="2"/>
        <v>55109.936413089919</v>
      </c>
      <c r="G21" s="18">
        <f t="shared" si="0"/>
        <v>120594.96194637947</v>
      </c>
      <c r="H21" s="41">
        <f t="shared" si="3"/>
        <v>40198.320648793153</v>
      </c>
      <c r="J21" s="34"/>
    </row>
    <row r="22" spans="1:10" ht="17.399999999999999">
      <c r="A22" s="20">
        <v>210012</v>
      </c>
      <c r="B22" s="20" t="s">
        <v>37</v>
      </c>
      <c r="C22" s="21">
        <f>VLOOKUP(A22,Sheet1!B11:$H$56,7,FALSE)</f>
        <v>15626</v>
      </c>
      <c r="D22" s="22">
        <f>VLOOKUP(A22,Sheet1!$B$1:$H$56,6,FALSE)</f>
        <v>897075344.71999979</v>
      </c>
      <c r="E22" s="17">
        <f t="shared" si="1"/>
        <v>80231.222281886658</v>
      </c>
      <c r="F22" s="17">
        <f t="shared" si="2"/>
        <v>113890.96015357063</v>
      </c>
      <c r="G22" s="18">
        <f t="shared" si="0"/>
        <v>194122.1824354573</v>
      </c>
      <c r="H22" s="41">
        <f t="shared" si="3"/>
        <v>64707.394145152437</v>
      </c>
      <c r="J22" s="34"/>
    </row>
    <row r="23" spans="1:10" ht="17.399999999999999">
      <c r="A23" s="20">
        <v>210013</v>
      </c>
      <c r="B23" s="20" t="s">
        <v>86</v>
      </c>
      <c r="C23" s="21">
        <f>VLOOKUP(A23,Sheet1!B12:$H$56,7,FALSE)</f>
        <v>222</v>
      </c>
      <c r="D23" s="22">
        <f>VLOOKUP(A23,Sheet1!$B$1:$H$56,6,FALSE)</f>
        <v>34045880.799999997</v>
      </c>
      <c r="E23" s="17">
        <f t="shared" si="1"/>
        <v>1139.852255636685</v>
      </c>
      <c r="F23" s="17">
        <f t="shared" ref="F23:F63" si="4">(D23/$D$64)*$E$6</f>
        <v>4322.3995357895919</v>
      </c>
      <c r="G23" s="18">
        <f t="shared" si="0"/>
        <v>5462.2517914262771</v>
      </c>
      <c r="H23" s="41">
        <f t="shared" si="3"/>
        <v>1820.7505971420924</v>
      </c>
      <c r="J23" s="34"/>
    </row>
    <row r="24" spans="1:10" ht="17.399999999999999">
      <c r="A24" s="20">
        <v>210015</v>
      </c>
      <c r="B24" s="20" t="s">
        <v>38</v>
      </c>
      <c r="C24" s="21">
        <f>VLOOKUP(A24,Sheet1!B13:$H$56,7,FALSE)</f>
        <v>17446</v>
      </c>
      <c r="D24" s="22">
        <f>VLOOKUP(A24,Sheet1!$B$1:$H$56,6,FALSE)</f>
        <v>604526007.12</v>
      </c>
      <c r="E24" s="17">
        <f t="shared" si="1"/>
        <v>89575.956990259481</v>
      </c>
      <c r="F24" s="17">
        <f t="shared" si="4"/>
        <v>76749.458999111084</v>
      </c>
      <c r="G24" s="18">
        <f t="shared" si="0"/>
        <v>166325.41598937055</v>
      </c>
      <c r="H24" s="41">
        <f t="shared" si="3"/>
        <v>55441.805329790186</v>
      </c>
      <c r="J24" s="34"/>
    </row>
    <row r="25" spans="1:10" ht="17.399999999999999">
      <c r="A25" s="20">
        <v>210016</v>
      </c>
      <c r="B25" s="20" t="s">
        <v>16</v>
      </c>
      <c r="C25" s="21">
        <f>VLOOKUP(A25,Sheet1!B14:$H$56,7,FALSE)</f>
        <v>8952</v>
      </c>
      <c r="D25" s="22">
        <f>VLOOKUP(A25,Sheet1!$B$1:$H$56,6,FALSE)</f>
        <v>331339300.00000006</v>
      </c>
      <c r="E25" s="17">
        <f t="shared" si="1"/>
        <v>45963.772038106326</v>
      </c>
      <c r="F25" s="17">
        <f t="shared" si="4"/>
        <v>42066.200164480651</v>
      </c>
      <c r="G25" s="18">
        <f t="shared" si="0"/>
        <v>88029.972202586971</v>
      </c>
      <c r="H25" s="41">
        <f t="shared" si="3"/>
        <v>29343.324067528989</v>
      </c>
      <c r="J25" s="34"/>
    </row>
    <row r="26" spans="1:10" ht="17.399999999999999">
      <c r="A26" s="20">
        <v>210017</v>
      </c>
      <c r="B26" s="20" t="s">
        <v>39</v>
      </c>
      <c r="C26" s="21">
        <f>VLOOKUP(A26,Sheet1!B15:$H$56,7,FALSE)</f>
        <v>1429</v>
      </c>
      <c r="D26" s="22">
        <f>VLOOKUP(A26,Sheet1!$B$1:$H$56,6,FALSE)</f>
        <v>66256459.050000004</v>
      </c>
      <c r="E26" s="17">
        <f t="shared" si="1"/>
        <v>7337.1570869586612</v>
      </c>
      <c r="F26" s="17">
        <f t="shared" si="4"/>
        <v>8411.7925902149709</v>
      </c>
      <c r="G26" s="18">
        <f t="shared" si="0"/>
        <v>15748.949677173632</v>
      </c>
      <c r="H26" s="41">
        <f t="shared" si="3"/>
        <v>5249.6498923912104</v>
      </c>
      <c r="J26" s="34"/>
    </row>
    <row r="27" spans="1:10" ht="17.399999999999999">
      <c r="A27" s="20">
        <v>210018</v>
      </c>
      <c r="B27" s="20" t="s">
        <v>19</v>
      </c>
      <c r="C27" s="21">
        <f>VLOOKUP(A27,Sheet1!B16:$H$56,7,FALSE)</f>
        <v>4981</v>
      </c>
      <c r="D27" s="22">
        <f>VLOOKUP(A27,Sheet1!$B$1:$H$56,6,FALSE)</f>
        <v>189414285.34</v>
      </c>
      <c r="E27" s="17">
        <f t="shared" si="1"/>
        <v>25574.793177145621</v>
      </c>
      <c r="F27" s="17">
        <f t="shared" si="4"/>
        <v>24047.673309880509</v>
      </c>
      <c r="G27" s="18">
        <f t="shared" si="0"/>
        <v>49622.466487026133</v>
      </c>
      <c r="H27" s="41">
        <f t="shared" si="3"/>
        <v>16540.822162342043</v>
      </c>
      <c r="J27" s="34"/>
    </row>
    <row r="28" spans="1:10" ht="17.399999999999999">
      <c r="A28" s="20">
        <v>210019</v>
      </c>
      <c r="B28" s="20" t="s">
        <v>40</v>
      </c>
      <c r="C28" s="21">
        <f>VLOOKUP(A28,Sheet1!B17:$H$56,7,FALSE)</f>
        <v>13823</v>
      </c>
      <c r="D28" s="22">
        <f>VLOOKUP(A28,Sheet1!$B$1:$H$56,6,FALSE)</f>
        <v>508153000</v>
      </c>
      <c r="E28" s="17">
        <f t="shared" si="1"/>
        <v>70973.773557053588</v>
      </c>
      <c r="F28" s="17">
        <f t="shared" si="4"/>
        <v>64514.127398051882</v>
      </c>
      <c r="G28" s="18">
        <f t="shared" si="0"/>
        <v>135487.90095510546</v>
      </c>
      <c r="H28" s="41">
        <f t="shared" si="3"/>
        <v>45162.633651701821</v>
      </c>
      <c r="J28" s="34"/>
    </row>
    <row r="29" spans="1:10" ht="17.399999999999999">
      <c r="A29" s="20">
        <v>210022</v>
      </c>
      <c r="B29" s="20" t="s">
        <v>14</v>
      </c>
      <c r="C29" s="21">
        <f>VLOOKUP(A29,Sheet1!B18:$H$56,7,FALSE)</f>
        <v>11186</v>
      </c>
      <c r="D29" s="22">
        <f>VLOOKUP(A29,Sheet1!$B$1:$H$56,6,FALSE)</f>
        <v>370254626.19</v>
      </c>
      <c r="E29" s="17">
        <f t="shared" si="1"/>
        <v>57434.177169152965</v>
      </c>
      <c r="F29" s="17">
        <f t="shared" si="4"/>
        <v>47006.815120130625</v>
      </c>
      <c r="G29" s="18">
        <f t="shared" si="0"/>
        <v>104440.99228928359</v>
      </c>
      <c r="H29" s="41">
        <f t="shared" si="3"/>
        <v>34813.664096427863</v>
      </c>
      <c r="J29" s="34"/>
    </row>
    <row r="30" spans="1:10" ht="17.399999999999999">
      <c r="A30" s="20">
        <v>210023</v>
      </c>
      <c r="B30" s="20" t="s">
        <v>41</v>
      </c>
      <c r="C30" s="21">
        <f>VLOOKUP(A30,Sheet1!B19:$H$56,7,FALSE)</f>
        <v>23542</v>
      </c>
      <c r="D30" s="22">
        <f>VLOOKUP(A30,Sheet1!$B$1:$H$56,6,FALSE)</f>
        <v>699721900</v>
      </c>
      <c r="E30" s="17">
        <f t="shared" si="1"/>
        <v>120875.68379368845</v>
      </c>
      <c r="F30" s="17">
        <f t="shared" si="4"/>
        <v>88835.346440554174</v>
      </c>
      <c r="G30" s="18">
        <f t="shared" si="0"/>
        <v>209711.03023424261</v>
      </c>
      <c r="H30" s="41">
        <f t="shared" si="3"/>
        <v>69903.676744747543</v>
      </c>
      <c r="J30" s="34"/>
    </row>
    <row r="31" spans="1:10" ht="17.399999999999999">
      <c r="A31" s="20">
        <v>210024</v>
      </c>
      <c r="B31" s="20" t="s">
        <v>42</v>
      </c>
      <c r="C31" s="21">
        <f>VLOOKUP(A31,Sheet1!B20:$H$56,7,FALSE)</f>
        <v>9696</v>
      </c>
      <c r="D31" s="22">
        <f>VLOOKUP(A31,Sheet1!$B$1:$H$56,6,FALSE)</f>
        <v>453671280.18000001</v>
      </c>
      <c r="E31" s="17">
        <f t="shared" si="1"/>
        <v>49783.817435375211</v>
      </c>
      <c r="F31" s="17">
        <f t="shared" si="4"/>
        <v>57597.233050616269</v>
      </c>
      <c r="G31" s="18">
        <f t="shared" si="0"/>
        <v>107381.05048599148</v>
      </c>
      <c r="H31" s="41">
        <f t="shared" si="3"/>
        <v>35793.683495330493</v>
      </c>
      <c r="J31" s="34"/>
    </row>
    <row r="32" spans="1:10" ht="17.399999999999999">
      <c r="A32" s="20">
        <v>210027</v>
      </c>
      <c r="B32" s="20" t="s">
        <v>17</v>
      </c>
      <c r="C32" s="21">
        <f>VLOOKUP(A32,Sheet1!B21:$H$56,7,FALSE)</f>
        <v>9538</v>
      </c>
      <c r="D32" s="22">
        <f>VLOOKUP(A32,Sheet1!$B$1:$H$56,6,FALSE)</f>
        <v>357297100</v>
      </c>
      <c r="E32" s="17">
        <f t="shared" si="1"/>
        <v>48972.571235417578</v>
      </c>
      <c r="F32" s="17">
        <f t="shared" si="4"/>
        <v>45361.752520115951</v>
      </c>
      <c r="G32" s="18">
        <f t="shared" si="0"/>
        <v>94334.323755533522</v>
      </c>
      <c r="H32" s="41">
        <f t="shared" si="3"/>
        <v>31444.774585177842</v>
      </c>
      <c r="J32" s="34"/>
    </row>
    <row r="33" spans="1:10" ht="17.399999999999999">
      <c r="A33" s="20">
        <v>210028</v>
      </c>
      <c r="B33" s="20" t="s">
        <v>20</v>
      </c>
      <c r="C33" s="21">
        <f>VLOOKUP(A33,Sheet1!B22:$H$56,7,FALSE)</f>
        <v>6555</v>
      </c>
      <c r="D33" s="22">
        <f>VLOOKUP(A33,Sheet1!$B$1:$H$56,6,FALSE)</f>
        <v>206507407.78</v>
      </c>
      <c r="E33" s="17">
        <f t="shared" si="1"/>
        <v>33656.448359002112</v>
      </c>
      <c r="F33" s="17">
        <f t="shared" si="4"/>
        <v>26217.783254571696</v>
      </c>
      <c r="G33" s="18">
        <f t="shared" si="0"/>
        <v>59874.231613573807</v>
      </c>
      <c r="H33" s="41">
        <f t="shared" si="3"/>
        <v>19958.077204524601</v>
      </c>
      <c r="J33" s="34"/>
    </row>
    <row r="34" spans="1:10" ht="17.399999999999999">
      <c r="A34" s="20">
        <v>210029</v>
      </c>
      <c r="B34" s="20" t="s">
        <v>10</v>
      </c>
      <c r="C34" s="21">
        <f>VLOOKUP(A34,Sheet1!B23:$H$56,7,FALSE)</f>
        <v>17066</v>
      </c>
      <c r="D34" s="22">
        <f>VLOOKUP(A34,Sheet1!$B$1:$H$56,6,FALSE)</f>
        <v>754928730.75</v>
      </c>
      <c r="E34" s="17">
        <f t="shared" si="1"/>
        <v>87624.858534665167</v>
      </c>
      <c r="F34" s="17">
        <f t="shared" si="4"/>
        <v>95844.299476840853</v>
      </c>
      <c r="G34" s="18">
        <f t="shared" si="0"/>
        <v>183469.15801150602</v>
      </c>
      <c r="H34" s="41">
        <f t="shared" si="3"/>
        <v>61156.386003835338</v>
      </c>
      <c r="J34" s="34"/>
    </row>
    <row r="35" spans="1:10" ht="17.399999999999999">
      <c r="A35" s="20">
        <v>210030</v>
      </c>
      <c r="B35" s="20" t="s">
        <v>43</v>
      </c>
      <c r="C35" s="21">
        <f>VLOOKUP(A35,Sheet1!B24:$H$56,7,FALSE)</f>
        <v>540</v>
      </c>
      <c r="D35" s="22">
        <f>VLOOKUP(A35,Sheet1!$B$1:$H$56,6,FALSE)</f>
        <v>44183000</v>
      </c>
      <c r="E35" s="17">
        <f t="shared" si="1"/>
        <v>2772.6135947919365</v>
      </c>
      <c r="F35" s="17">
        <f t="shared" si="4"/>
        <v>5609.3886896822933</v>
      </c>
      <c r="G35" s="18">
        <f t="shared" si="0"/>
        <v>8382.0022844742307</v>
      </c>
      <c r="H35" s="41">
        <f t="shared" si="3"/>
        <v>2794.0007614914102</v>
      </c>
      <c r="J35" s="34"/>
    </row>
    <row r="36" spans="1:10" ht="17.399999999999999">
      <c r="A36" s="20">
        <v>210032</v>
      </c>
      <c r="B36" s="20" t="s">
        <v>44</v>
      </c>
      <c r="C36" s="21">
        <f>VLOOKUP(A36,Sheet1!B25:$H$56,7,FALSE)</f>
        <v>4516</v>
      </c>
      <c r="D36" s="22">
        <f>VLOOKUP(A36,Sheet1!$B$1:$H$56,6,FALSE)</f>
        <v>180732852</v>
      </c>
      <c r="E36" s="17">
        <f t="shared" si="1"/>
        <v>23187.264803852566</v>
      </c>
      <c r="F36" s="17">
        <f t="shared" si="4"/>
        <v>22945.495232619418</v>
      </c>
      <c r="G36" s="18">
        <f t="shared" si="0"/>
        <v>46132.760036471984</v>
      </c>
      <c r="H36" s="41">
        <f t="shared" si="3"/>
        <v>15377.586678823995</v>
      </c>
      <c r="J36" s="34"/>
    </row>
    <row r="37" spans="1:10" ht="17.399999999999999">
      <c r="A37" s="20">
        <v>210033</v>
      </c>
      <c r="B37" s="20" t="s">
        <v>45</v>
      </c>
      <c r="C37" s="21">
        <f>VLOOKUP(A37,Sheet1!B26:$H$56,7,FALSE)</f>
        <v>7994</v>
      </c>
      <c r="D37" s="22">
        <f>VLOOKUP(A37,Sheet1!$B$1:$H$56,6,FALSE)</f>
        <v>251514387</v>
      </c>
      <c r="E37" s="17">
        <f t="shared" si="1"/>
        <v>41044.950142160626</v>
      </c>
      <c r="F37" s="17">
        <f t="shared" si="4"/>
        <v>31931.782761020648</v>
      </c>
      <c r="G37" s="18">
        <f t="shared" si="0"/>
        <v>72976.73290318127</v>
      </c>
      <c r="H37" s="41">
        <f t="shared" si="3"/>
        <v>24325.577634393758</v>
      </c>
      <c r="J37" s="34"/>
    </row>
    <row r="38" spans="1:10" ht="17.399999999999999">
      <c r="A38" s="20">
        <v>210034</v>
      </c>
      <c r="B38" s="20" t="s">
        <v>46</v>
      </c>
      <c r="C38" s="21">
        <f>VLOOKUP(A38,Sheet1!B27:$H$56,7,FALSE)</f>
        <v>6722</v>
      </c>
      <c r="D38" s="22">
        <f>VLOOKUP(A38,Sheet1!$B$1:$H$56,6,FALSE)</f>
        <v>199007063.28999999</v>
      </c>
      <c r="E38" s="17">
        <f t="shared" si="1"/>
        <v>34513.90478553962</v>
      </c>
      <c r="F38" s="17">
        <f t="shared" si="4"/>
        <v>25265.553945766795</v>
      </c>
      <c r="G38" s="18">
        <f t="shared" si="0"/>
        <v>59779.458731306411</v>
      </c>
      <c r="H38" s="41">
        <f t="shared" si="3"/>
        <v>19926.486243768803</v>
      </c>
      <c r="J38" s="34"/>
    </row>
    <row r="39" spans="1:10" ht="17.399999999999999">
      <c r="A39" s="20">
        <v>210035</v>
      </c>
      <c r="B39" s="20" t="s">
        <v>21</v>
      </c>
      <c r="C39" s="21">
        <f>VLOOKUP(A39,Sheet1!B28:$H$56,7,FALSE)</f>
        <v>5510</v>
      </c>
      <c r="D39" s="22">
        <f>VLOOKUP(A39,Sheet1!$B$1:$H$56,6,FALSE)</f>
        <v>169385145.90000001</v>
      </c>
      <c r="E39" s="17">
        <f t="shared" si="1"/>
        <v>28290.927606117719</v>
      </c>
      <c r="F39" s="17">
        <f t="shared" si="4"/>
        <v>21504.81229458491</v>
      </c>
      <c r="G39" s="18">
        <f t="shared" si="0"/>
        <v>49795.739900702625</v>
      </c>
      <c r="H39" s="41">
        <f t="shared" si="3"/>
        <v>16598.579966900874</v>
      </c>
      <c r="J39" s="34"/>
    </row>
    <row r="40" spans="1:10" ht="17.399999999999999">
      <c r="A40" s="20">
        <v>210037</v>
      </c>
      <c r="B40" s="20" t="s">
        <v>47</v>
      </c>
      <c r="C40" s="21">
        <f>VLOOKUP(A40,Sheet1!B29:$H$56,7,FALSE)</f>
        <v>5155</v>
      </c>
      <c r="D40" s="22">
        <f>VLOOKUP(A40,Sheet1!$B$1:$H$56,6,FALSE)</f>
        <v>247289146.36000001</v>
      </c>
      <c r="E40" s="17">
        <f t="shared" si="1"/>
        <v>26468.19089102302</v>
      </c>
      <c r="F40" s="17">
        <f t="shared" si="4"/>
        <v>31395.354337029476</v>
      </c>
      <c r="G40" s="18">
        <f t="shared" si="0"/>
        <v>57863.545228052491</v>
      </c>
      <c r="H40" s="41">
        <f t="shared" si="3"/>
        <v>19287.84840935083</v>
      </c>
      <c r="J40" s="34"/>
    </row>
    <row r="41" spans="1:10" ht="17.399999999999999">
      <c r="A41" s="20">
        <v>210038</v>
      </c>
      <c r="B41" s="20" t="s">
        <v>48</v>
      </c>
      <c r="C41" s="21">
        <f>VLOOKUP(A41,Sheet1!B30:$H$56,7,FALSE)</f>
        <v>4701</v>
      </c>
      <c r="D41" s="22">
        <f>VLOOKUP(A41,Sheet1!$B$1:$H$56,6,FALSE)</f>
        <v>238162664.56</v>
      </c>
      <c r="E41" s="17">
        <f t="shared" si="1"/>
        <v>24137.141683549798</v>
      </c>
      <c r="F41" s="17">
        <f t="shared" si="4"/>
        <v>30236.673763380983</v>
      </c>
      <c r="G41" s="18">
        <f t="shared" si="0"/>
        <v>54373.815446930777</v>
      </c>
      <c r="H41" s="41">
        <f t="shared" si="3"/>
        <v>18124.605148976927</v>
      </c>
      <c r="J41" s="34"/>
    </row>
    <row r="42" spans="1:10" ht="17.399999999999999">
      <c r="A42" s="20">
        <v>210039</v>
      </c>
      <c r="B42" s="20" t="s">
        <v>49</v>
      </c>
      <c r="C42" s="21">
        <f>VLOOKUP(A42,Sheet1!B31:$H$56,7,FALSE)</f>
        <v>5210</v>
      </c>
      <c r="D42" s="22">
        <f>VLOOKUP(A42,Sheet1!$B$1:$H$56,6,FALSE)</f>
        <v>163995400</v>
      </c>
      <c r="E42" s="17">
        <f t="shared" si="1"/>
        <v>26750.586720122199</v>
      </c>
      <c r="F42" s="17">
        <f t="shared" si="4"/>
        <v>20820.540522823787</v>
      </c>
      <c r="G42" s="18">
        <f t="shared" si="0"/>
        <v>47571.127242945986</v>
      </c>
      <c r="H42" s="41">
        <f t="shared" si="3"/>
        <v>15857.042414315329</v>
      </c>
      <c r="J42" s="34"/>
    </row>
    <row r="43" spans="1:10" ht="17.399999999999999">
      <c r="A43" s="20">
        <v>210040</v>
      </c>
      <c r="B43" s="20" t="s">
        <v>50</v>
      </c>
      <c r="C43" s="21">
        <f>VLOOKUP(A43,Sheet1!B32:$H$56,7,FALSE)</f>
        <v>7525</v>
      </c>
      <c r="D43" s="22">
        <f>VLOOKUP(A43,Sheet1!$B$1:$H$56,6,FALSE)</f>
        <v>274312444.29000288</v>
      </c>
      <c r="E43" s="17">
        <f t="shared" si="1"/>
        <v>38636.883890387631</v>
      </c>
      <c r="F43" s="17">
        <f t="shared" si="4"/>
        <v>34826.180260268571</v>
      </c>
      <c r="G43" s="18">
        <f t="shared" si="0"/>
        <v>73463.064150656195</v>
      </c>
      <c r="H43" s="41">
        <f t="shared" si="3"/>
        <v>24487.68805021873</v>
      </c>
      <c r="J43" s="34"/>
    </row>
    <row r="44" spans="1:10" ht="17.399999999999999">
      <c r="A44" s="20">
        <v>210043</v>
      </c>
      <c r="B44" s="20" t="s">
        <v>22</v>
      </c>
      <c r="C44" s="21">
        <f>VLOOKUP(A44,Sheet1!B33:$H$56,7,FALSE)</f>
        <v>16802</v>
      </c>
      <c r="D44" s="22">
        <f>VLOOKUP(A44,Sheet1!$B$1:$H$56,6,FALSE)</f>
        <v>475475059.67000008</v>
      </c>
      <c r="E44" s="17">
        <f t="shared" si="1"/>
        <v>86269.3585549891</v>
      </c>
      <c r="F44" s="17">
        <f t="shared" si="4"/>
        <v>60365.398952966345</v>
      </c>
      <c r="G44" s="18">
        <f t="shared" si="0"/>
        <v>146634.75750795545</v>
      </c>
      <c r="H44" s="41">
        <f t="shared" si="3"/>
        <v>48878.25250265182</v>
      </c>
      <c r="J44" s="34"/>
    </row>
    <row r="45" spans="1:10" ht="17.399999999999999">
      <c r="A45" s="20">
        <v>210044</v>
      </c>
      <c r="B45" s="20" t="s">
        <v>8</v>
      </c>
      <c r="C45" s="21">
        <f>VLOOKUP(A45,Sheet1!B34:$H$56,7,FALSE)</f>
        <v>14547</v>
      </c>
      <c r="D45" s="22">
        <f>VLOOKUP(A45,Sheet1!$B$1:$H$56,6,FALSE)</f>
        <v>526375701.61000013</v>
      </c>
      <c r="E45" s="17">
        <f t="shared" si="1"/>
        <v>74691.129561922775</v>
      </c>
      <c r="F45" s="17">
        <f t="shared" si="4"/>
        <v>66827.646541310372</v>
      </c>
      <c r="G45" s="18">
        <f t="shared" si="0"/>
        <v>141518.77610323316</v>
      </c>
      <c r="H45" s="41">
        <f t="shared" si="3"/>
        <v>47172.925367744385</v>
      </c>
      <c r="J45" s="34"/>
    </row>
    <row r="46" spans="1:10" ht="17.399999999999999">
      <c r="A46" s="20">
        <v>210045</v>
      </c>
      <c r="B46" s="20" t="s">
        <v>51</v>
      </c>
      <c r="C46" s="21">
        <f>VLOOKUP(A46,Sheet1!B35:$H$56,7,FALSE)</f>
        <v>0</v>
      </c>
      <c r="D46" s="22">
        <v>11740469</v>
      </c>
      <c r="E46" s="17">
        <f t="shared" si="1"/>
        <v>0</v>
      </c>
      <c r="F46" s="17">
        <f t="shared" si="4"/>
        <v>1490.5473603006944</v>
      </c>
      <c r="G46" s="18">
        <f t="shared" si="0"/>
        <v>1490.5473603006944</v>
      </c>
      <c r="H46" s="41">
        <f t="shared" si="3"/>
        <v>496.84912010023146</v>
      </c>
      <c r="J46" s="34"/>
    </row>
    <row r="47" spans="1:10" ht="17.399999999999999">
      <c r="A47" s="20">
        <v>210048</v>
      </c>
      <c r="B47" s="20" t="s">
        <v>52</v>
      </c>
      <c r="C47" s="21">
        <f>VLOOKUP(A47,Sheet1!B36:$H$56,7,FALSE)</f>
        <v>14224</v>
      </c>
      <c r="D47" s="22">
        <f>VLOOKUP(A47,Sheet1!$B$1:$H$56,6,FALSE)</f>
        <v>320587891</v>
      </c>
      <c r="E47" s="17">
        <f t="shared" si="1"/>
        <v>73032.695874667595</v>
      </c>
      <c r="F47" s="17">
        <f t="shared" si="4"/>
        <v>40701.221959226394</v>
      </c>
      <c r="G47" s="18">
        <f t="shared" si="0"/>
        <v>113733.917833894</v>
      </c>
      <c r="H47" s="41">
        <f t="shared" si="3"/>
        <v>37911.305944631335</v>
      </c>
      <c r="J47" s="34"/>
    </row>
    <row r="48" spans="1:10" ht="17.399999999999999">
      <c r="A48" s="20">
        <v>210049</v>
      </c>
      <c r="B48" s="20" t="s">
        <v>23</v>
      </c>
      <c r="C48" s="21">
        <f>VLOOKUP(A48,Sheet1!B37:$H$56,7,FALSE)</f>
        <v>11387</v>
      </c>
      <c r="D48" s="22">
        <f>VLOOKUP(A48,Sheet1!$B$1:$H$56,6,FALSE)</f>
        <v>347850018.90000004</v>
      </c>
      <c r="E48" s="17">
        <f t="shared" si="1"/>
        <v>58466.205562769959</v>
      </c>
      <c r="F48" s="17">
        <f t="shared" si="4"/>
        <v>44162.369276043544</v>
      </c>
      <c r="G48" s="18">
        <f t="shared" si="0"/>
        <v>102628.57483881351</v>
      </c>
      <c r="H48" s="41">
        <f t="shared" si="3"/>
        <v>34209.524946271173</v>
      </c>
      <c r="J48" s="34"/>
    </row>
    <row r="49" spans="1:10" ht="17.399999999999999">
      <c r="A49" s="20">
        <v>210051</v>
      </c>
      <c r="B49" s="20" t="s">
        <v>53</v>
      </c>
      <c r="C49" s="21">
        <f>VLOOKUP(A49,Sheet1!B38:$H$56,7,FALSE)</f>
        <v>9746</v>
      </c>
      <c r="D49" s="22">
        <f>VLOOKUP(A49,Sheet1!$B$1:$H$56,6,FALSE)</f>
        <v>253008899.99999997</v>
      </c>
      <c r="E49" s="17">
        <f t="shared" si="1"/>
        <v>50040.54091637447</v>
      </c>
      <c r="F49" s="17">
        <f t="shared" si="4"/>
        <v>32121.523256658857</v>
      </c>
      <c r="G49" s="18">
        <f t="shared" si="0"/>
        <v>82162.06417303333</v>
      </c>
      <c r="H49" s="41">
        <f t="shared" si="3"/>
        <v>27387.354724344445</v>
      </c>
      <c r="J49" s="34"/>
    </row>
    <row r="50" spans="1:10" ht="17.399999999999999">
      <c r="A50" s="20">
        <v>210055</v>
      </c>
      <c r="B50" s="20" t="s">
        <v>54</v>
      </c>
      <c r="C50" s="21">
        <f>VLOOKUP(A50,Sheet1!B39:$H$56,7,FALSE)</f>
        <v>0</v>
      </c>
      <c r="D50" s="22">
        <f>VLOOKUP(A50,Sheet1!$B$1:$H$56,6,FALSE)</f>
        <v>26333899.090000004</v>
      </c>
      <c r="E50" s="17">
        <f t="shared" si="1"/>
        <v>0</v>
      </c>
      <c r="F50" s="17">
        <f t="shared" si="4"/>
        <v>3343.3011726383643</v>
      </c>
      <c r="G50" s="18">
        <f t="shared" si="0"/>
        <v>3343.3011726383643</v>
      </c>
      <c r="H50" s="41">
        <f t="shared" si="3"/>
        <v>1114.4337242127881</v>
      </c>
      <c r="J50" s="34"/>
    </row>
    <row r="51" spans="1:10" ht="17.399999999999999">
      <c r="A51" s="20">
        <v>210056</v>
      </c>
      <c r="B51" s="20" t="s">
        <v>55</v>
      </c>
      <c r="C51" s="21">
        <f>VLOOKUP(A51,Sheet1!B40:$H$56,7,FALSE)</f>
        <v>8421</v>
      </c>
      <c r="D51" s="22">
        <f>VLOOKUP(A51,Sheet1!$B$1:$H$56,6,FALSE)</f>
        <v>287494143.19</v>
      </c>
      <c r="E51" s="17">
        <f t="shared" si="1"/>
        <v>43237.368669894255</v>
      </c>
      <c r="F51" s="17">
        <f t="shared" si="4"/>
        <v>36499.70339632636</v>
      </c>
      <c r="G51" s="18">
        <f t="shared" si="0"/>
        <v>79737.072066220615</v>
      </c>
      <c r="H51" s="41">
        <f t="shared" si="3"/>
        <v>26579.02402207354</v>
      </c>
      <c r="J51" s="34"/>
    </row>
    <row r="52" spans="1:10" ht="17.399999999999999">
      <c r="A52" s="20">
        <v>210057</v>
      </c>
      <c r="B52" s="20" t="s">
        <v>13</v>
      </c>
      <c r="C52" s="21">
        <f>VLOOKUP(A52,Sheet1!B41:$H$56,7,FALSE)</f>
        <v>17229</v>
      </c>
      <c r="D52" s="22">
        <f>VLOOKUP(A52,Sheet1!$B$1:$H$56,6,FALSE)</f>
        <v>495127100</v>
      </c>
      <c r="E52" s="17">
        <f t="shared" si="1"/>
        <v>88461.777082722721</v>
      </c>
      <c r="F52" s="17">
        <f t="shared" si="4"/>
        <v>62860.384190643323</v>
      </c>
      <c r="G52" s="18">
        <f t="shared" si="0"/>
        <v>151322.16127336604</v>
      </c>
      <c r="H52" s="41">
        <f t="shared" si="3"/>
        <v>50440.72042445535</v>
      </c>
      <c r="J52" s="34"/>
    </row>
    <row r="53" spans="1:10" ht="17.399999999999999">
      <c r="A53" s="20">
        <v>210058</v>
      </c>
      <c r="B53" s="20" t="s">
        <v>56</v>
      </c>
      <c r="C53" s="21">
        <f>VLOOKUP(A53,Sheet1!B42:$H$56,7,FALSE)</f>
        <v>1946</v>
      </c>
      <c r="D53" s="22">
        <f>VLOOKUP(A53,Sheet1!$B$1:$H$56,6,FALSE)</f>
        <v>128090956.67999996</v>
      </c>
      <c r="E53" s="17">
        <f t="shared" si="1"/>
        <v>9991.6778804909409</v>
      </c>
      <c r="F53" s="17">
        <f t="shared" si="4"/>
        <v>16262.181464621604</v>
      </c>
      <c r="G53" s="18">
        <f t="shared" si="0"/>
        <v>26253.859345112545</v>
      </c>
      <c r="H53" s="41">
        <f t="shared" si="3"/>
        <v>8751.286448370849</v>
      </c>
      <c r="J53" s="34"/>
    </row>
    <row r="54" spans="1:10" ht="17.399999999999999">
      <c r="A54" s="20">
        <v>210060</v>
      </c>
      <c r="B54" s="20" t="s">
        <v>57</v>
      </c>
      <c r="C54" s="21">
        <f>VLOOKUP(A54,Sheet1!B43:$H$56,7,FALSE)</f>
        <v>1666</v>
      </c>
      <c r="D54" s="22">
        <f>VLOOKUP(A54,Sheet1!$B$1:$H$56,6,FALSE)</f>
        <v>63872312.409999996</v>
      </c>
      <c r="E54" s="17">
        <f t="shared" si="1"/>
        <v>8554.0263868951224</v>
      </c>
      <c r="F54" s="17">
        <f t="shared" si="4"/>
        <v>8109.1059189395901</v>
      </c>
      <c r="G54" s="18">
        <f t="shared" si="0"/>
        <v>16663.132305834712</v>
      </c>
      <c r="H54" s="41">
        <f t="shared" si="3"/>
        <v>5554.3774352782375</v>
      </c>
      <c r="J54" s="34"/>
    </row>
    <row r="55" spans="1:10" ht="17.399999999999999">
      <c r="A55" s="20">
        <v>210061</v>
      </c>
      <c r="B55" s="20" t="s">
        <v>7</v>
      </c>
      <c r="C55" s="21">
        <f>VLOOKUP(A55,Sheet1!B44:$H$56,7,FALSE)</f>
        <v>2720</v>
      </c>
      <c r="D55" s="22">
        <f>VLOOKUP(A55,Sheet1!$B$1:$H$56,6,FALSE)</f>
        <v>122134900</v>
      </c>
      <c r="E55" s="17">
        <f t="shared" si="1"/>
        <v>13965.757366359381</v>
      </c>
      <c r="F55" s="17">
        <f t="shared" si="4"/>
        <v>15506.011965585811</v>
      </c>
      <c r="G55" s="18">
        <f t="shared" si="0"/>
        <v>29471.769331945194</v>
      </c>
      <c r="H55" s="41">
        <f t="shared" si="3"/>
        <v>9823.9231106483985</v>
      </c>
      <c r="J55" s="34"/>
    </row>
    <row r="56" spans="1:10" ht="17.399999999999999">
      <c r="A56" s="20">
        <v>210062</v>
      </c>
      <c r="B56" s="20" t="s">
        <v>24</v>
      </c>
      <c r="C56" s="21">
        <f>VLOOKUP(A56,Sheet1!B45:$H$56,7,FALSE)</f>
        <v>9800</v>
      </c>
      <c r="D56" s="22">
        <f>VLOOKUP(A56,Sheet1!$B$1:$H$56,6,FALSE)</f>
        <v>296310184.95999998</v>
      </c>
      <c r="E56" s="17">
        <f t="shared" si="1"/>
        <v>50317.802275853661</v>
      </c>
      <c r="F56" s="17">
        <f t="shared" si="4"/>
        <v>37618.971100927782</v>
      </c>
      <c r="G56" s="18">
        <f t="shared" si="0"/>
        <v>87936.773376781435</v>
      </c>
      <c r="H56" s="41">
        <f t="shared" si="3"/>
        <v>29312.25779226048</v>
      </c>
      <c r="J56" s="34"/>
    </row>
    <row r="57" spans="1:10" ht="17.399999999999999">
      <c r="A57" s="20">
        <v>210063</v>
      </c>
      <c r="B57" s="20" t="s">
        <v>58</v>
      </c>
      <c r="C57" s="21">
        <f>VLOOKUP(A57,Sheet1!B46:$H$56,7,FALSE)</f>
        <v>12868</v>
      </c>
      <c r="D57" s="22">
        <f>VLOOKUP(A57,Sheet1!$B$1:$H$56,6,FALSE)</f>
        <v>416739095.13</v>
      </c>
      <c r="E57" s="17">
        <f t="shared" si="1"/>
        <v>66070.355069967845</v>
      </c>
      <c r="F57" s="17">
        <f t="shared" si="4"/>
        <v>52908.39387933493</v>
      </c>
      <c r="G57" s="18">
        <f t="shared" si="0"/>
        <v>118978.74894930277</v>
      </c>
      <c r="H57" s="41">
        <f t="shared" si="3"/>
        <v>39659.582983100925</v>
      </c>
      <c r="J57" s="34"/>
    </row>
    <row r="58" spans="1:10" ht="17.399999999999999">
      <c r="A58" s="20">
        <v>210064</v>
      </c>
      <c r="B58" s="20" t="s">
        <v>12</v>
      </c>
      <c r="C58" s="21">
        <f>VLOOKUP(A58,Sheet1!B47:$H$56,7,FALSE)</f>
        <v>926</v>
      </c>
      <c r="D58" s="22">
        <f>VLOOKUP(A58,Sheet1!$B$1:$H$56,6,FALSE)</f>
        <v>55385276.590000004</v>
      </c>
      <c r="E58" s="17">
        <f t="shared" si="1"/>
        <v>4754.5188681061718</v>
      </c>
      <c r="F58" s="17">
        <f t="shared" si="4"/>
        <v>7031.6081768750764</v>
      </c>
      <c r="G58" s="18">
        <f t="shared" si="0"/>
        <v>11786.127044981247</v>
      </c>
      <c r="H58" s="41">
        <f t="shared" si="3"/>
        <v>3928.709014993749</v>
      </c>
      <c r="J58" s="34"/>
    </row>
    <row r="59" spans="1:10" ht="17.399999999999999">
      <c r="A59" s="20">
        <v>210065</v>
      </c>
      <c r="B59" s="20" t="s">
        <v>25</v>
      </c>
      <c r="C59" s="21">
        <f>VLOOKUP(A59,Sheet1!B48:$H$56,7,FALSE)</f>
        <v>5598</v>
      </c>
      <c r="D59" s="22">
        <f>VLOOKUP(A59,Sheet1!$B$1:$H$56,6,FALSE)</f>
        <v>131583100</v>
      </c>
      <c r="E59" s="17">
        <f t="shared" si="1"/>
        <v>28742.760932676407</v>
      </c>
      <c r="F59" s="17">
        <f t="shared" si="4"/>
        <v>16705.537263049911</v>
      </c>
      <c r="G59" s="18">
        <f t="shared" si="0"/>
        <v>45448.298195726318</v>
      </c>
      <c r="H59" s="41">
        <f t="shared" si="3"/>
        <v>15149.432731908773</v>
      </c>
      <c r="J59" s="34"/>
    </row>
    <row r="60" spans="1:10" ht="17.399999999999999">
      <c r="A60" s="20">
        <v>210087</v>
      </c>
      <c r="B60" s="20" t="s">
        <v>59</v>
      </c>
      <c r="C60" s="21">
        <f>VLOOKUP(A60,Sheet1!B49:$H$56,7,FALSE)</f>
        <v>0</v>
      </c>
      <c r="D60" s="22">
        <f>VLOOKUP(A60,Sheet1!$B$1:$H$56,6,FALSE)</f>
        <v>14669400</v>
      </c>
      <c r="E60" s="17">
        <f t="shared" si="1"/>
        <v>0</v>
      </c>
      <c r="F60" s="17">
        <f t="shared" si="4"/>
        <v>1862.3988059757244</v>
      </c>
      <c r="G60" s="18">
        <f t="shared" si="0"/>
        <v>1862.3988059757244</v>
      </c>
      <c r="H60" s="41">
        <f t="shared" si="3"/>
        <v>620.79960199190816</v>
      </c>
      <c r="J60" s="34"/>
    </row>
    <row r="61" spans="1:10" ht="17.399999999999999">
      <c r="A61" s="20">
        <v>210088</v>
      </c>
      <c r="B61" s="20" t="s">
        <v>27</v>
      </c>
      <c r="C61" s="21">
        <f>VLOOKUP(A61,Sheet1!B50:$H$56,7,FALSE)</f>
        <v>0</v>
      </c>
      <c r="D61" s="22">
        <f>VLOOKUP(A61,Sheet1!$B$1:$H$56,6,FALSE)</f>
        <v>8274204.1300000018</v>
      </c>
      <c r="E61" s="17">
        <f t="shared" si="1"/>
        <v>0</v>
      </c>
      <c r="F61" s="17">
        <f t="shared" si="4"/>
        <v>1050.4770401046676</v>
      </c>
      <c r="G61" s="18">
        <f t="shared" si="0"/>
        <v>1050.4770401046676</v>
      </c>
      <c r="H61" s="41">
        <f t="shared" si="3"/>
        <v>350.15901336822253</v>
      </c>
      <c r="J61" s="34"/>
    </row>
    <row r="62" spans="1:10" ht="17.399999999999999">
      <c r="A62" s="20">
        <v>210333</v>
      </c>
      <c r="B62" s="20" t="s">
        <v>60</v>
      </c>
      <c r="C62" s="21">
        <f>VLOOKUP(A62,Sheet1!B51:$H$56,7,FALSE)</f>
        <v>0</v>
      </c>
      <c r="D62" s="22">
        <f>VLOOKUP(A62,Sheet1!$B$1:$H$56,6,FALSE)</f>
        <v>18240271.32</v>
      </c>
      <c r="E62" s="17">
        <f t="shared" si="1"/>
        <v>0</v>
      </c>
      <c r="F62" s="17">
        <f t="shared" si="4"/>
        <v>2315.7497598430236</v>
      </c>
      <c r="G62" s="18">
        <f t="shared" si="0"/>
        <v>2315.7497598430236</v>
      </c>
      <c r="H62" s="41">
        <f t="shared" si="3"/>
        <v>771.91658661434121</v>
      </c>
      <c r="J62" s="34"/>
    </row>
    <row r="63" spans="1:10" ht="20.100000000000001">
      <c r="A63" s="20">
        <v>218992</v>
      </c>
      <c r="B63" s="20" t="s">
        <v>26</v>
      </c>
      <c r="C63" s="21">
        <f>VLOOKUP(A63,Sheet1!B52:$H$56,7,FALSE)</f>
        <v>3477</v>
      </c>
      <c r="D63" s="22">
        <f>VLOOKUP(A63,Sheet1!$B$1:$H$56,6,FALSE)</f>
        <v>244113393.84999999</v>
      </c>
      <c r="E63" s="19">
        <f t="shared" si="1"/>
        <v>17852.550868688078</v>
      </c>
      <c r="F63" s="19">
        <f t="shared" si="4"/>
        <v>30992.166907230134</v>
      </c>
      <c r="G63" s="19">
        <f t="shared" si="0"/>
        <v>48844.717775918209</v>
      </c>
      <c r="H63" s="42">
        <f t="shared" si="3"/>
        <v>16281.572591972736</v>
      </c>
      <c r="J63" s="34"/>
    </row>
    <row r="64" spans="1:10" ht="17.399999999999999">
      <c r="A64" s="20"/>
      <c r="B64" s="20"/>
      <c r="C64" s="21">
        <f>SUM(C12:C63)</f>
        <v>467429</v>
      </c>
      <c r="D64" s="23">
        <f>SUM(D12:D63)</f>
        <v>18903878099.060005</v>
      </c>
      <c r="E64" s="23">
        <f>SUM(E12:E63)</f>
        <v>2400000</v>
      </c>
      <c r="F64" s="23">
        <f>SUM(F12:F63)</f>
        <v>2399999.9999999991</v>
      </c>
      <c r="G64" s="23">
        <f>SUM(G12:G63)</f>
        <v>4799999.9999999991</v>
      </c>
      <c r="H64" s="41">
        <f t="shared" ref="H64" si="5">SUM(H12:H63)</f>
        <v>1599999.9999999998</v>
      </c>
    </row>
    <row r="65" spans="1:8" ht="17.7">
      <c r="A65" s="31"/>
      <c r="B65" s="31"/>
      <c r="C65" s="31"/>
      <c r="D65" s="31"/>
      <c r="E65" s="31"/>
      <c r="F65" s="31"/>
      <c r="G65" s="31"/>
      <c r="H65" s="41"/>
    </row>
    <row r="66" spans="1:8" ht="17.399999999999999">
      <c r="H66" s="41"/>
    </row>
    <row r="67" spans="1:8" ht="17.399999999999999">
      <c r="H67" s="41"/>
    </row>
    <row r="68" spans="1:8" ht="17.399999999999999">
      <c r="H68" s="41"/>
    </row>
    <row r="69" spans="1:8" ht="17.399999999999999">
      <c r="A69" s="20"/>
      <c r="B69" s="20"/>
      <c r="C69" s="32"/>
      <c r="D69" s="32"/>
      <c r="H69" s="41"/>
    </row>
    <row r="70" spans="1:8" ht="17.399999999999999">
      <c r="C70" s="33"/>
      <c r="D70" s="33"/>
      <c r="H70" s="41"/>
    </row>
    <row r="71" spans="1:8" ht="17.399999999999999">
      <c r="H71" s="41"/>
    </row>
    <row r="72" spans="1:8" ht="17.399999999999999">
      <c r="A72" t="s">
        <v>79</v>
      </c>
      <c r="H72" s="41"/>
    </row>
    <row r="73" spans="1:8" ht="17.399999999999999">
      <c r="A73" t="s">
        <v>29</v>
      </c>
      <c r="H73" s="41"/>
    </row>
    <row r="74" spans="1:8" ht="17.399999999999999">
      <c r="H74" s="41"/>
    </row>
    <row r="75" spans="1:8" ht="17.399999999999999">
      <c r="H75" s="41"/>
    </row>
    <row r="76" spans="1:8" ht="17.399999999999999">
      <c r="H76" s="41"/>
    </row>
    <row r="77" spans="1:8" ht="17.399999999999999">
      <c r="H77" s="41"/>
    </row>
    <row r="78" spans="1:8" ht="17.399999999999999">
      <c r="H78" s="41"/>
    </row>
    <row r="79" spans="1:8" ht="17.399999999999999">
      <c r="H79" s="41"/>
    </row>
    <row r="80" spans="1:8" ht="17.399999999999999">
      <c r="H80" s="41"/>
    </row>
    <row r="81" spans="8:8" ht="17.399999999999999">
      <c r="H81" s="41"/>
    </row>
    <row r="82" spans="8:8" ht="17.399999999999999">
      <c r="H82" s="41"/>
    </row>
    <row r="83" spans="8:8" ht="17.399999999999999">
      <c r="H83" s="41"/>
    </row>
    <row r="84" spans="8:8" ht="17.399999999999999">
      <c r="H84" s="41"/>
    </row>
    <row r="85" spans="8:8" ht="17.399999999999999">
      <c r="H85" s="41"/>
    </row>
    <row r="86" spans="8:8" ht="17.399999999999999">
      <c r="H86" s="41"/>
    </row>
    <row r="87" spans="8:8" ht="17.399999999999999">
      <c r="H87" s="41"/>
    </row>
    <row r="88" spans="8:8" ht="17.399999999999999">
      <c r="H88" s="41"/>
    </row>
    <row r="89" spans="8:8" ht="17.399999999999999">
      <c r="H89" s="41"/>
    </row>
  </sheetData>
  <mergeCells count="1">
    <mergeCell ref="B3:G3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25" workbookViewId="0">
      <selection activeCell="H10" sqref="H10"/>
    </sheetView>
  </sheetViews>
  <sheetFormatPr defaultRowHeight="14.4"/>
  <cols>
    <col min="3" max="3" width="11.15625" customWidth="1"/>
    <col min="5" max="5" width="14.26171875" customWidth="1"/>
    <col min="7" max="7" width="11.68359375" bestFit="1" customWidth="1"/>
  </cols>
  <sheetData>
    <row r="1" spans="1:8">
      <c r="A1" t="s">
        <v>75</v>
      </c>
      <c r="B1" t="s">
        <v>61</v>
      </c>
      <c r="C1" t="s">
        <v>62</v>
      </c>
      <c r="D1" t="s">
        <v>76</v>
      </c>
      <c r="E1" t="s">
        <v>77</v>
      </c>
      <c r="F1" t="s">
        <v>70</v>
      </c>
      <c r="G1">
        <v>1000</v>
      </c>
      <c r="H1" t="s">
        <v>5</v>
      </c>
    </row>
    <row r="2" spans="1:8">
      <c r="A2">
        <v>2021</v>
      </c>
      <c r="B2">
        <v>210001</v>
      </c>
      <c r="C2" t="s">
        <v>30</v>
      </c>
      <c r="D2" t="s">
        <v>78</v>
      </c>
      <c r="E2" t="s">
        <v>83</v>
      </c>
      <c r="F2">
        <v>429740.6</v>
      </c>
      <c r="G2">
        <f>F2*$G$1</f>
        <v>429740600</v>
      </c>
      <c r="H2">
        <v>14415</v>
      </c>
    </row>
    <row r="3" spans="1:8">
      <c r="A3">
        <v>2021</v>
      </c>
      <c r="B3">
        <v>210002</v>
      </c>
      <c r="C3" t="s">
        <v>15</v>
      </c>
      <c r="D3" t="s">
        <v>78</v>
      </c>
      <c r="E3" t="s">
        <v>83</v>
      </c>
      <c r="F3" s="35">
        <v>1736124.5414899995</v>
      </c>
      <c r="G3">
        <f t="shared" ref="G3:G56" si="0">F3*$G$1</f>
        <v>1736124541.4899995</v>
      </c>
      <c r="H3">
        <v>21098</v>
      </c>
    </row>
    <row r="4" spans="1:8">
      <c r="A4">
        <v>2021</v>
      </c>
      <c r="B4">
        <v>210003</v>
      </c>
      <c r="C4" t="s">
        <v>31</v>
      </c>
      <c r="D4" t="s">
        <v>78</v>
      </c>
      <c r="E4" s="34" t="s">
        <v>83</v>
      </c>
      <c r="F4" s="36">
        <v>349896.12955000001</v>
      </c>
      <c r="G4">
        <f t="shared" si="0"/>
        <v>349896129.55000001</v>
      </c>
      <c r="H4">
        <v>9879</v>
      </c>
    </row>
    <row r="5" spans="1:8">
      <c r="A5">
        <v>2021</v>
      </c>
      <c r="B5">
        <v>210004</v>
      </c>
      <c r="C5" t="s">
        <v>9</v>
      </c>
      <c r="D5" t="s">
        <v>78</v>
      </c>
      <c r="E5" s="34" t="s">
        <v>83</v>
      </c>
      <c r="F5" s="36">
        <v>554474.69999999995</v>
      </c>
      <c r="G5">
        <f t="shared" si="0"/>
        <v>554474700</v>
      </c>
      <c r="H5">
        <v>22637</v>
      </c>
    </row>
    <row r="6" spans="1:8">
      <c r="A6">
        <v>2021</v>
      </c>
      <c r="B6">
        <v>210005</v>
      </c>
      <c r="C6" t="s">
        <v>32</v>
      </c>
      <c r="D6" t="s">
        <v>78</v>
      </c>
      <c r="E6" s="34" t="s">
        <v>83</v>
      </c>
      <c r="F6" s="36">
        <v>388587.6</v>
      </c>
      <c r="G6">
        <f t="shared" si="0"/>
        <v>388587600</v>
      </c>
      <c r="H6">
        <v>14176</v>
      </c>
    </row>
    <row r="7" spans="1:8">
      <c r="A7">
        <v>2021</v>
      </c>
      <c r="B7">
        <v>210006</v>
      </c>
      <c r="C7" t="s">
        <v>33</v>
      </c>
      <c r="D7" t="s">
        <v>78</v>
      </c>
      <c r="E7" s="34" t="s">
        <v>83</v>
      </c>
      <c r="F7" s="36">
        <v>109164.11124</v>
      </c>
      <c r="G7">
        <f t="shared" si="0"/>
        <v>109164111.23999999</v>
      </c>
      <c r="H7">
        <v>4148</v>
      </c>
    </row>
    <row r="8" spans="1:8">
      <c r="A8">
        <v>2021</v>
      </c>
      <c r="B8">
        <v>210008</v>
      </c>
      <c r="C8" t="s">
        <v>34</v>
      </c>
      <c r="D8" t="s">
        <v>78</v>
      </c>
      <c r="E8" s="34" t="s">
        <v>83</v>
      </c>
      <c r="F8" s="36">
        <v>619894.60000000009</v>
      </c>
      <c r="G8">
        <f t="shared" si="0"/>
        <v>619894600.00000012</v>
      </c>
      <c r="H8">
        <v>10770</v>
      </c>
    </row>
    <row r="9" spans="1:8">
      <c r="A9">
        <v>2021</v>
      </c>
      <c r="B9">
        <v>210009</v>
      </c>
      <c r="C9" t="s">
        <v>11</v>
      </c>
      <c r="D9" t="s">
        <v>78</v>
      </c>
      <c r="E9" s="34" t="s">
        <v>83</v>
      </c>
      <c r="F9" s="36">
        <v>2759868.23</v>
      </c>
      <c r="G9">
        <f t="shared" si="0"/>
        <v>2759868230</v>
      </c>
      <c r="H9">
        <v>37436</v>
      </c>
    </row>
    <row r="10" spans="1:8">
      <c r="A10">
        <v>2021</v>
      </c>
      <c r="B10">
        <v>210010</v>
      </c>
      <c r="C10" t="s">
        <v>35</v>
      </c>
      <c r="D10" t="s">
        <v>78</v>
      </c>
      <c r="E10" s="34" t="s">
        <v>83</v>
      </c>
      <c r="F10" s="36">
        <v>36868.083919999997</v>
      </c>
      <c r="G10">
        <f t="shared" si="0"/>
        <v>36868083.919999994</v>
      </c>
      <c r="H10">
        <v>824</v>
      </c>
    </row>
    <row r="11" spans="1:8">
      <c r="A11">
        <v>2021</v>
      </c>
      <c r="B11">
        <v>210011</v>
      </c>
      <c r="C11" t="s">
        <v>36</v>
      </c>
      <c r="D11" t="s">
        <v>78</v>
      </c>
      <c r="E11" s="34" t="s">
        <v>83</v>
      </c>
      <c r="F11" s="36">
        <v>434079.8</v>
      </c>
      <c r="G11">
        <f t="shared" si="0"/>
        <v>434079800</v>
      </c>
      <c r="H11">
        <v>12754</v>
      </c>
    </row>
    <row r="12" spans="1:8">
      <c r="A12">
        <v>2021</v>
      </c>
      <c r="B12">
        <v>210012</v>
      </c>
      <c r="C12" t="s">
        <v>37</v>
      </c>
      <c r="D12" t="s">
        <v>78</v>
      </c>
      <c r="E12" s="34" t="s">
        <v>83</v>
      </c>
      <c r="F12" s="36">
        <v>897075.34471999982</v>
      </c>
      <c r="G12">
        <f t="shared" si="0"/>
        <v>897075344.71999979</v>
      </c>
      <c r="H12">
        <v>15626</v>
      </c>
    </row>
    <row r="13" spans="1:8">
      <c r="A13">
        <v>2021</v>
      </c>
      <c r="B13">
        <v>210013</v>
      </c>
      <c r="C13" t="s">
        <v>63</v>
      </c>
      <c r="D13" t="s">
        <v>78</v>
      </c>
      <c r="E13" s="34" t="s">
        <v>83</v>
      </c>
      <c r="F13" s="36">
        <v>34045.880799999999</v>
      </c>
      <c r="G13">
        <f t="shared" si="0"/>
        <v>34045880.799999997</v>
      </c>
      <c r="H13">
        <v>222</v>
      </c>
    </row>
    <row r="14" spans="1:8">
      <c r="A14">
        <v>2021</v>
      </c>
      <c r="B14">
        <v>210015</v>
      </c>
      <c r="C14" t="s">
        <v>38</v>
      </c>
      <c r="D14" t="s">
        <v>78</v>
      </c>
      <c r="E14" s="34" t="s">
        <v>83</v>
      </c>
      <c r="F14" s="36">
        <v>604526.00711999997</v>
      </c>
      <c r="G14">
        <f t="shared" si="0"/>
        <v>604526007.12</v>
      </c>
      <c r="H14">
        <v>17446</v>
      </c>
    </row>
    <row r="15" spans="1:8">
      <c r="A15">
        <v>2021</v>
      </c>
      <c r="B15">
        <v>210016</v>
      </c>
      <c r="C15" t="s">
        <v>64</v>
      </c>
      <c r="D15" t="s">
        <v>78</v>
      </c>
      <c r="E15" s="34" t="s">
        <v>83</v>
      </c>
      <c r="F15" s="36">
        <v>331339.30000000005</v>
      </c>
      <c r="G15">
        <f t="shared" si="0"/>
        <v>331339300.00000006</v>
      </c>
      <c r="H15">
        <v>8952</v>
      </c>
    </row>
    <row r="16" spans="1:8">
      <c r="A16">
        <v>2021</v>
      </c>
      <c r="B16">
        <v>210017</v>
      </c>
      <c r="C16" t="s">
        <v>39</v>
      </c>
      <c r="D16" t="s">
        <v>78</v>
      </c>
      <c r="E16" s="34" t="s">
        <v>83</v>
      </c>
      <c r="F16" s="36">
        <v>66256.459050000005</v>
      </c>
      <c r="G16">
        <f t="shared" si="0"/>
        <v>66256459.050000004</v>
      </c>
      <c r="H16">
        <v>1429</v>
      </c>
    </row>
    <row r="17" spans="1:8">
      <c r="A17">
        <v>2021</v>
      </c>
      <c r="B17">
        <v>210018</v>
      </c>
      <c r="C17" t="s">
        <v>19</v>
      </c>
      <c r="D17" t="s">
        <v>78</v>
      </c>
      <c r="E17" s="34" t="s">
        <v>83</v>
      </c>
      <c r="F17" s="36">
        <v>189414.28534</v>
      </c>
      <c r="G17">
        <f t="shared" si="0"/>
        <v>189414285.34</v>
      </c>
      <c r="H17">
        <v>4981</v>
      </c>
    </row>
    <row r="18" spans="1:8">
      <c r="A18">
        <v>2021</v>
      </c>
      <c r="B18">
        <v>210019</v>
      </c>
      <c r="C18" t="s">
        <v>40</v>
      </c>
      <c r="D18" t="s">
        <v>78</v>
      </c>
      <c r="E18" s="34" t="s">
        <v>83</v>
      </c>
      <c r="F18" s="36">
        <v>508153</v>
      </c>
      <c r="G18">
        <f t="shared" si="0"/>
        <v>508153000</v>
      </c>
      <c r="H18">
        <v>13823</v>
      </c>
    </row>
    <row r="19" spans="1:8">
      <c r="A19">
        <v>2021</v>
      </c>
      <c r="B19">
        <v>210022</v>
      </c>
      <c r="C19" t="s">
        <v>14</v>
      </c>
      <c r="D19" t="s">
        <v>78</v>
      </c>
      <c r="E19" s="34" t="s">
        <v>83</v>
      </c>
      <c r="F19" s="36">
        <v>370254.62618999998</v>
      </c>
      <c r="G19">
        <f t="shared" si="0"/>
        <v>370254626.19</v>
      </c>
      <c r="H19">
        <v>11186</v>
      </c>
    </row>
    <row r="20" spans="1:8">
      <c r="A20">
        <v>2021</v>
      </c>
      <c r="B20">
        <v>210023</v>
      </c>
      <c r="C20" t="s">
        <v>41</v>
      </c>
      <c r="D20" t="s">
        <v>78</v>
      </c>
      <c r="E20" s="34" t="s">
        <v>83</v>
      </c>
      <c r="F20" s="36">
        <v>699721.9</v>
      </c>
      <c r="G20">
        <f t="shared" si="0"/>
        <v>699721900</v>
      </c>
      <c r="H20">
        <v>23542</v>
      </c>
    </row>
    <row r="21" spans="1:8">
      <c r="A21">
        <v>2021</v>
      </c>
      <c r="B21">
        <v>210024</v>
      </c>
      <c r="C21" t="s">
        <v>42</v>
      </c>
      <c r="D21" t="s">
        <v>78</v>
      </c>
      <c r="E21" s="34" t="s">
        <v>83</v>
      </c>
      <c r="F21" s="36">
        <v>453671.28018</v>
      </c>
      <c r="G21">
        <f t="shared" si="0"/>
        <v>453671280.18000001</v>
      </c>
      <c r="H21">
        <v>9696</v>
      </c>
    </row>
    <row r="22" spans="1:8">
      <c r="A22">
        <v>2021</v>
      </c>
      <c r="B22">
        <v>210027</v>
      </c>
      <c r="C22" t="s">
        <v>17</v>
      </c>
      <c r="D22" t="s">
        <v>78</v>
      </c>
      <c r="E22" s="34" t="s">
        <v>83</v>
      </c>
      <c r="F22" s="36">
        <v>357297.1</v>
      </c>
      <c r="G22">
        <f t="shared" si="0"/>
        <v>357297100</v>
      </c>
      <c r="H22">
        <v>9538</v>
      </c>
    </row>
    <row r="23" spans="1:8">
      <c r="A23">
        <v>2021</v>
      </c>
      <c r="B23">
        <v>210028</v>
      </c>
      <c r="C23" t="s">
        <v>20</v>
      </c>
      <c r="D23" t="s">
        <v>78</v>
      </c>
      <c r="E23" s="34" t="s">
        <v>83</v>
      </c>
      <c r="F23" s="36">
        <v>206507.40778000001</v>
      </c>
      <c r="G23">
        <f t="shared" si="0"/>
        <v>206507407.78</v>
      </c>
      <c r="H23">
        <v>6555</v>
      </c>
    </row>
    <row r="24" spans="1:8">
      <c r="A24">
        <v>2021</v>
      </c>
      <c r="B24">
        <v>210029</v>
      </c>
      <c r="C24" t="s">
        <v>10</v>
      </c>
      <c r="D24" t="s">
        <v>78</v>
      </c>
      <c r="E24" s="34" t="s">
        <v>83</v>
      </c>
      <c r="F24" s="36">
        <v>754928.73074999999</v>
      </c>
      <c r="G24">
        <f t="shared" si="0"/>
        <v>754928730.75</v>
      </c>
      <c r="H24">
        <v>17066</v>
      </c>
    </row>
    <row r="25" spans="1:8">
      <c r="A25">
        <v>2021</v>
      </c>
      <c r="B25">
        <v>210030</v>
      </c>
      <c r="C25" t="s">
        <v>43</v>
      </c>
      <c r="D25" t="s">
        <v>78</v>
      </c>
      <c r="E25" s="34" t="s">
        <v>83</v>
      </c>
      <c r="F25" s="36">
        <v>44183</v>
      </c>
      <c r="G25">
        <f t="shared" si="0"/>
        <v>44183000</v>
      </c>
      <c r="H25">
        <v>540</v>
      </c>
    </row>
    <row r="26" spans="1:8">
      <c r="A26">
        <v>2021</v>
      </c>
      <c r="B26">
        <v>210032</v>
      </c>
      <c r="C26" t="s">
        <v>44</v>
      </c>
      <c r="D26" t="s">
        <v>78</v>
      </c>
      <c r="E26" s="34" t="s">
        <v>83</v>
      </c>
      <c r="F26" s="36">
        <v>180732.85200000001</v>
      </c>
      <c r="G26">
        <f t="shared" si="0"/>
        <v>180732852</v>
      </c>
      <c r="H26">
        <v>4516</v>
      </c>
    </row>
    <row r="27" spans="1:8">
      <c r="A27">
        <v>2021</v>
      </c>
      <c r="B27">
        <v>210033</v>
      </c>
      <c r="C27" t="s">
        <v>45</v>
      </c>
      <c r="D27" t="s">
        <v>78</v>
      </c>
      <c r="E27" s="34" t="s">
        <v>83</v>
      </c>
      <c r="F27" s="36">
        <v>251514.38699999999</v>
      </c>
      <c r="G27">
        <f t="shared" si="0"/>
        <v>251514387</v>
      </c>
      <c r="H27">
        <v>7994</v>
      </c>
    </row>
    <row r="28" spans="1:8">
      <c r="A28">
        <v>2021</v>
      </c>
      <c r="B28">
        <v>210034</v>
      </c>
      <c r="C28" t="s">
        <v>46</v>
      </c>
      <c r="D28" t="s">
        <v>78</v>
      </c>
      <c r="E28" s="34" t="s">
        <v>83</v>
      </c>
      <c r="F28" s="36">
        <v>199007.06328999999</v>
      </c>
      <c r="G28">
        <f t="shared" si="0"/>
        <v>199007063.28999999</v>
      </c>
      <c r="H28">
        <v>6722</v>
      </c>
    </row>
    <row r="29" spans="1:8">
      <c r="A29">
        <v>2021</v>
      </c>
      <c r="B29">
        <v>210035</v>
      </c>
      <c r="C29" t="s">
        <v>21</v>
      </c>
      <c r="D29" t="s">
        <v>78</v>
      </c>
      <c r="E29" s="34" t="s">
        <v>83</v>
      </c>
      <c r="F29" s="36">
        <v>169385.1459</v>
      </c>
      <c r="G29">
        <f t="shared" si="0"/>
        <v>169385145.90000001</v>
      </c>
      <c r="H29">
        <v>5510</v>
      </c>
    </row>
    <row r="30" spans="1:8">
      <c r="A30">
        <v>2021</v>
      </c>
      <c r="B30">
        <v>210037</v>
      </c>
      <c r="C30" t="s">
        <v>47</v>
      </c>
      <c r="D30" t="s">
        <v>78</v>
      </c>
      <c r="E30" s="34" t="s">
        <v>83</v>
      </c>
      <c r="F30" s="36">
        <v>247289.14636000001</v>
      </c>
      <c r="G30">
        <f t="shared" si="0"/>
        <v>247289146.36000001</v>
      </c>
      <c r="H30">
        <v>5155</v>
      </c>
    </row>
    <row r="31" spans="1:8">
      <c r="A31">
        <v>2021</v>
      </c>
      <c r="B31">
        <v>210038</v>
      </c>
      <c r="C31" t="s">
        <v>48</v>
      </c>
      <c r="D31" t="s">
        <v>78</v>
      </c>
      <c r="E31" s="34" t="s">
        <v>83</v>
      </c>
      <c r="F31" s="36">
        <v>238162.66456</v>
      </c>
      <c r="G31">
        <f t="shared" si="0"/>
        <v>238162664.56</v>
      </c>
      <c r="H31">
        <v>4701</v>
      </c>
    </row>
    <row r="32" spans="1:8">
      <c r="A32">
        <v>2021</v>
      </c>
      <c r="B32">
        <v>210039</v>
      </c>
      <c r="C32" t="s">
        <v>49</v>
      </c>
      <c r="D32" t="s">
        <v>78</v>
      </c>
      <c r="E32" s="34" t="s">
        <v>83</v>
      </c>
      <c r="F32" s="36">
        <v>163995.4</v>
      </c>
      <c r="G32">
        <f t="shared" si="0"/>
        <v>163995400</v>
      </c>
      <c r="H32">
        <v>5210</v>
      </c>
    </row>
    <row r="33" spans="1:8">
      <c r="A33">
        <v>2021</v>
      </c>
      <c r="B33">
        <v>210040</v>
      </c>
      <c r="C33" t="s">
        <v>50</v>
      </c>
      <c r="D33" t="s">
        <v>78</v>
      </c>
      <c r="E33" s="34" t="s">
        <v>83</v>
      </c>
      <c r="F33" s="36">
        <v>274312.44429000287</v>
      </c>
      <c r="G33">
        <f t="shared" si="0"/>
        <v>274312444.29000288</v>
      </c>
      <c r="H33">
        <v>7525</v>
      </c>
    </row>
    <row r="34" spans="1:8">
      <c r="A34">
        <v>2021</v>
      </c>
      <c r="B34">
        <v>210043</v>
      </c>
      <c r="C34" t="s">
        <v>22</v>
      </c>
      <c r="D34" t="s">
        <v>78</v>
      </c>
      <c r="E34" s="34" t="s">
        <v>83</v>
      </c>
      <c r="F34" s="36">
        <v>475475.0596700001</v>
      </c>
      <c r="G34">
        <f t="shared" si="0"/>
        <v>475475059.67000008</v>
      </c>
      <c r="H34">
        <v>16802</v>
      </c>
    </row>
    <row r="35" spans="1:8">
      <c r="A35">
        <v>2021</v>
      </c>
      <c r="B35">
        <v>210044</v>
      </c>
      <c r="C35" t="s">
        <v>8</v>
      </c>
      <c r="D35" t="s">
        <v>78</v>
      </c>
      <c r="E35" s="34" t="s">
        <v>83</v>
      </c>
      <c r="F35" s="36">
        <v>526375.70161000011</v>
      </c>
      <c r="G35">
        <f t="shared" si="0"/>
        <v>526375701.61000013</v>
      </c>
      <c r="H35">
        <v>14547</v>
      </c>
    </row>
    <row r="36" spans="1:8">
      <c r="A36">
        <v>2021</v>
      </c>
      <c r="B36">
        <v>210045</v>
      </c>
      <c r="C36" t="s">
        <v>51</v>
      </c>
      <c r="D36" t="s">
        <v>78</v>
      </c>
      <c r="E36" s="34" t="s">
        <v>83</v>
      </c>
      <c r="F36" s="36">
        <v>5296.4989999999998</v>
      </c>
      <c r="G36">
        <f t="shared" si="0"/>
        <v>5296499</v>
      </c>
      <c r="H36">
        <v>0</v>
      </c>
    </row>
    <row r="37" spans="1:8">
      <c r="A37">
        <v>2021</v>
      </c>
      <c r="B37">
        <v>210048</v>
      </c>
      <c r="C37" t="s">
        <v>52</v>
      </c>
      <c r="D37" t="s">
        <v>78</v>
      </c>
      <c r="E37" s="34" t="s">
        <v>83</v>
      </c>
      <c r="F37" s="36">
        <v>320587.891</v>
      </c>
      <c r="G37">
        <f t="shared" si="0"/>
        <v>320587891</v>
      </c>
      <c r="H37">
        <v>14224</v>
      </c>
    </row>
    <row r="38" spans="1:8">
      <c r="A38">
        <v>2021</v>
      </c>
      <c r="B38">
        <v>210049</v>
      </c>
      <c r="C38" t="s">
        <v>23</v>
      </c>
      <c r="D38" t="s">
        <v>78</v>
      </c>
      <c r="E38" s="34" t="s">
        <v>83</v>
      </c>
      <c r="F38" s="36">
        <v>347850.01890000002</v>
      </c>
      <c r="G38">
        <f t="shared" si="0"/>
        <v>347850018.90000004</v>
      </c>
      <c r="H38">
        <v>11387</v>
      </c>
    </row>
    <row r="39" spans="1:8">
      <c r="A39">
        <v>2021</v>
      </c>
      <c r="B39">
        <v>210051</v>
      </c>
      <c r="C39" t="s">
        <v>53</v>
      </c>
      <c r="D39" t="s">
        <v>78</v>
      </c>
      <c r="E39" s="34" t="s">
        <v>83</v>
      </c>
      <c r="F39" s="36">
        <v>253008.89999999997</v>
      </c>
      <c r="G39">
        <f t="shared" si="0"/>
        <v>253008899.99999997</v>
      </c>
      <c r="H39">
        <v>9746</v>
      </c>
    </row>
    <row r="40" spans="1:8">
      <c r="A40">
        <v>2021</v>
      </c>
      <c r="B40">
        <v>210055</v>
      </c>
      <c r="C40" t="s">
        <v>54</v>
      </c>
      <c r="D40" t="s">
        <v>78</v>
      </c>
      <c r="E40" s="34" t="s">
        <v>83</v>
      </c>
      <c r="F40" s="36">
        <v>26333.899090000003</v>
      </c>
      <c r="G40">
        <f t="shared" si="0"/>
        <v>26333899.090000004</v>
      </c>
      <c r="H40">
        <v>0</v>
      </c>
    </row>
    <row r="41" spans="1:8">
      <c r="A41">
        <v>2021</v>
      </c>
      <c r="B41">
        <v>210056</v>
      </c>
      <c r="C41" t="s">
        <v>55</v>
      </c>
      <c r="D41" t="s">
        <v>78</v>
      </c>
      <c r="E41" s="34" t="s">
        <v>83</v>
      </c>
      <c r="F41" s="36">
        <v>287494.14318999997</v>
      </c>
      <c r="G41">
        <f t="shared" si="0"/>
        <v>287494143.19</v>
      </c>
      <c r="H41">
        <v>8421</v>
      </c>
    </row>
    <row r="42" spans="1:8">
      <c r="A42">
        <v>2021</v>
      </c>
      <c r="B42">
        <v>210057</v>
      </c>
      <c r="C42" t="s">
        <v>13</v>
      </c>
      <c r="D42" t="s">
        <v>78</v>
      </c>
      <c r="E42" s="34" t="s">
        <v>83</v>
      </c>
      <c r="F42" s="36">
        <v>495127.1</v>
      </c>
      <c r="G42">
        <f t="shared" si="0"/>
        <v>495127100</v>
      </c>
      <c r="H42">
        <v>17229</v>
      </c>
    </row>
    <row r="43" spans="1:8">
      <c r="A43">
        <v>2021</v>
      </c>
      <c r="B43">
        <v>210058</v>
      </c>
      <c r="C43" t="s">
        <v>56</v>
      </c>
      <c r="D43" t="s">
        <v>78</v>
      </c>
      <c r="E43" s="34" t="s">
        <v>83</v>
      </c>
      <c r="F43" s="36">
        <v>128090.95667999996</v>
      </c>
      <c r="G43">
        <f t="shared" si="0"/>
        <v>128090956.67999996</v>
      </c>
      <c r="H43">
        <v>1946</v>
      </c>
    </row>
    <row r="44" spans="1:8">
      <c r="A44">
        <v>2021</v>
      </c>
      <c r="B44">
        <v>210060</v>
      </c>
      <c r="C44" t="s">
        <v>65</v>
      </c>
      <c r="D44" t="s">
        <v>78</v>
      </c>
      <c r="E44" s="34" t="s">
        <v>83</v>
      </c>
      <c r="F44" s="36">
        <v>63872.312409999999</v>
      </c>
      <c r="G44">
        <f t="shared" si="0"/>
        <v>63872312.409999996</v>
      </c>
      <c r="H44">
        <v>1666</v>
      </c>
    </row>
    <row r="45" spans="1:8">
      <c r="A45">
        <v>2021</v>
      </c>
      <c r="B45">
        <v>210061</v>
      </c>
      <c r="C45" t="s">
        <v>7</v>
      </c>
      <c r="D45" t="s">
        <v>78</v>
      </c>
      <c r="E45" s="34" t="s">
        <v>83</v>
      </c>
      <c r="F45" s="36">
        <v>122134.9</v>
      </c>
      <c r="G45">
        <f t="shared" si="0"/>
        <v>122134900</v>
      </c>
      <c r="H45">
        <v>2720</v>
      </c>
    </row>
    <row r="46" spans="1:8">
      <c r="A46">
        <v>2021</v>
      </c>
      <c r="B46">
        <v>210062</v>
      </c>
      <c r="C46" t="s">
        <v>24</v>
      </c>
      <c r="D46" t="s">
        <v>78</v>
      </c>
      <c r="E46" s="34" t="s">
        <v>83</v>
      </c>
      <c r="F46" s="36">
        <v>296310.18495999998</v>
      </c>
      <c r="G46">
        <f t="shared" si="0"/>
        <v>296310184.95999998</v>
      </c>
      <c r="H46">
        <v>9800</v>
      </c>
    </row>
    <row r="47" spans="1:8">
      <c r="A47">
        <v>2021</v>
      </c>
      <c r="B47">
        <v>210063</v>
      </c>
      <c r="C47" t="s">
        <v>58</v>
      </c>
      <c r="D47" t="s">
        <v>78</v>
      </c>
      <c r="E47" s="34" t="s">
        <v>83</v>
      </c>
      <c r="F47" s="36">
        <v>416739.09512999997</v>
      </c>
      <c r="G47">
        <f t="shared" si="0"/>
        <v>416739095.13</v>
      </c>
      <c r="H47">
        <v>12868</v>
      </c>
    </row>
    <row r="48" spans="1:8">
      <c r="A48">
        <v>2021</v>
      </c>
      <c r="B48">
        <v>210064</v>
      </c>
      <c r="C48" t="s">
        <v>12</v>
      </c>
      <c r="D48" t="s">
        <v>78</v>
      </c>
      <c r="E48" s="34" t="s">
        <v>83</v>
      </c>
      <c r="F48" s="36">
        <v>55385.276590000001</v>
      </c>
      <c r="G48">
        <f t="shared" si="0"/>
        <v>55385276.590000004</v>
      </c>
      <c r="H48">
        <v>926</v>
      </c>
    </row>
    <row r="49" spans="1:8">
      <c r="A49">
        <v>2021</v>
      </c>
      <c r="B49">
        <v>210065</v>
      </c>
      <c r="C49" t="s">
        <v>25</v>
      </c>
      <c r="D49" t="s">
        <v>78</v>
      </c>
      <c r="E49" s="34" t="s">
        <v>83</v>
      </c>
      <c r="F49" s="36">
        <v>131583.1</v>
      </c>
      <c r="G49">
        <f t="shared" si="0"/>
        <v>131583100</v>
      </c>
      <c r="H49">
        <v>5598</v>
      </c>
    </row>
    <row r="50" spans="1:8">
      <c r="A50">
        <v>2021</v>
      </c>
      <c r="B50">
        <v>210087</v>
      </c>
      <c r="C50" t="s">
        <v>66</v>
      </c>
      <c r="D50" t="s">
        <v>78</v>
      </c>
      <c r="E50" s="34" t="s">
        <v>83</v>
      </c>
      <c r="F50" s="36">
        <v>14669.4</v>
      </c>
      <c r="G50">
        <f t="shared" si="0"/>
        <v>14669400</v>
      </c>
    </row>
    <row r="51" spans="1:8">
      <c r="A51">
        <v>2021</v>
      </c>
      <c r="B51">
        <v>210088</v>
      </c>
      <c r="C51" t="s">
        <v>27</v>
      </c>
      <c r="D51" t="s">
        <v>78</v>
      </c>
      <c r="E51" s="34" t="s">
        <v>83</v>
      </c>
      <c r="F51" s="36">
        <v>8274.2041300000019</v>
      </c>
      <c r="G51">
        <f t="shared" si="0"/>
        <v>8274204.1300000018</v>
      </c>
      <c r="H51">
        <v>0</v>
      </c>
    </row>
    <row r="52" spans="1:8">
      <c r="A52">
        <v>2021</v>
      </c>
      <c r="B52">
        <v>210333</v>
      </c>
      <c r="C52" t="s">
        <v>60</v>
      </c>
      <c r="D52" t="s">
        <v>78</v>
      </c>
      <c r="E52" s="34" t="s">
        <v>83</v>
      </c>
      <c r="F52" s="36">
        <v>18240.27132</v>
      </c>
      <c r="G52">
        <f t="shared" si="0"/>
        <v>18240271.32</v>
      </c>
      <c r="H52">
        <v>0</v>
      </c>
    </row>
    <row r="53" spans="1:8">
      <c r="A53">
        <v>2021</v>
      </c>
      <c r="B53">
        <v>213300</v>
      </c>
      <c r="C53" t="s">
        <v>67</v>
      </c>
      <c r="D53" t="s">
        <v>78</v>
      </c>
      <c r="E53" s="34" t="s">
        <v>83</v>
      </c>
      <c r="F53" s="36">
        <v>63655.036</v>
      </c>
      <c r="G53">
        <f t="shared" si="0"/>
        <v>63655036</v>
      </c>
      <c r="H53">
        <v>542</v>
      </c>
    </row>
    <row r="54" spans="1:8">
      <c r="A54">
        <v>2021</v>
      </c>
      <c r="B54">
        <v>214000</v>
      </c>
      <c r="C54" t="s">
        <v>68</v>
      </c>
      <c r="D54" t="s">
        <v>78</v>
      </c>
      <c r="E54" s="34" t="s">
        <v>83</v>
      </c>
      <c r="F54" s="36">
        <v>152435.0919</v>
      </c>
      <c r="G54">
        <f t="shared" si="0"/>
        <v>152435091.90000001</v>
      </c>
      <c r="H54">
        <v>6677</v>
      </c>
    </row>
    <row r="55" spans="1:8">
      <c r="A55">
        <v>2021</v>
      </c>
      <c r="B55">
        <v>214003</v>
      </c>
      <c r="C55" t="s">
        <v>69</v>
      </c>
      <c r="D55" t="s">
        <v>78</v>
      </c>
      <c r="E55" s="34" t="s">
        <v>83</v>
      </c>
      <c r="F55" s="36">
        <v>24736.480000000003</v>
      </c>
      <c r="G55">
        <f t="shared" si="0"/>
        <v>24736480.000000004</v>
      </c>
      <c r="H55">
        <v>1655</v>
      </c>
    </row>
    <row r="56" spans="1:8">
      <c r="A56">
        <v>2021</v>
      </c>
      <c r="B56">
        <v>218992</v>
      </c>
      <c r="C56" t="s">
        <v>26</v>
      </c>
      <c r="D56" t="s">
        <v>78</v>
      </c>
      <c r="E56" s="34" t="s">
        <v>83</v>
      </c>
      <c r="F56" s="36">
        <v>244113.39384999999</v>
      </c>
      <c r="G56">
        <f t="shared" si="0"/>
        <v>244113393.84999999</v>
      </c>
      <c r="H56">
        <v>3477</v>
      </c>
    </row>
    <row r="57" spans="1:8">
      <c r="E57" s="34"/>
      <c r="F57" s="36"/>
    </row>
    <row r="58" spans="1:8">
      <c r="E58" s="34"/>
      <c r="F58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5449BB-A2A1-42E6-8BA4-9E17F741A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A90958-9D47-48C6-8ECA-8475F363A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009410-614E-49B6-9FEB-79F2508CC1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Andrea Strong</cp:lastModifiedBy>
  <cp:lastPrinted>2018-07-23T15:49:44Z</cp:lastPrinted>
  <dcterms:created xsi:type="dcterms:W3CDTF">2015-06-29T15:38:38Z</dcterms:created>
  <dcterms:modified xsi:type="dcterms:W3CDTF">2022-10-14T16:25:07Z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