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Differential\"/>
    </mc:Choice>
  </mc:AlternateContent>
  <bookViews>
    <workbookView xWindow="0" yWindow="0" windowWidth="19200" windowHeight="6435"/>
  </bookViews>
  <sheets>
    <sheet name="Mark Up" sheetId="1" r:id="rId1"/>
  </sheets>
  <definedNames>
    <definedName name="_Order1" hidden="1">255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N64" i="1" l="1"/>
  <c r="AM64" i="1"/>
  <c r="AK7" i="1"/>
  <c r="Z61" i="1" l="1"/>
  <c r="I61" i="1"/>
  <c r="J61" i="1"/>
  <c r="K61" i="1"/>
  <c r="L61" i="1"/>
  <c r="M61" i="1"/>
  <c r="N61" i="1"/>
  <c r="AJ61" i="1"/>
  <c r="AK61" i="1"/>
  <c r="AL61" i="1"/>
  <c r="AM61" i="1"/>
  <c r="AI61" i="1"/>
  <c r="AI60" i="1"/>
  <c r="AH61" i="1"/>
  <c r="AN61" i="1" s="1"/>
  <c r="AE61" i="1"/>
  <c r="AN63" i="1" l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27" i="1"/>
  <c r="AG28" i="1"/>
  <c r="AG29" i="1"/>
  <c r="AG30" i="1"/>
  <c r="AG31" i="1"/>
  <c r="AG32" i="1"/>
  <c r="AG33" i="1"/>
  <c r="AG34" i="1"/>
  <c r="AG35" i="1"/>
  <c r="AG36" i="1"/>
  <c r="AG37" i="1"/>
  <c r="AG38" i="1"/>
  <c r="AG39" i="1"/>
  <c r="AG40" i="1"/>
  <c r="AG41" i="1"/>
  <c r="AG42" i="1"/>
  <c r="AG43" i="1"/>
  <c r="AG44" i="1"/>
  <c r="AG45" i="1"/>
  <c r="AG46" i="1"/>
  <c r="AG47" i="1"/>
  <c r="AG48" i="1"/>
  <c r="AG49" i="1"/>
  <c r="AG50" i="1"/>
  <c r="AG51" i="1"/>
  <c r="AG52" i="1"/>
  <c r="AG53" i="1"/>
  <c r="AG54" i="1"/>
  <c r="AG55" i="1"/>
  <c r="AG56" i="1"/>
  <c r="AG57" i="1"/>
  <c r="AG58" i="1"/>
  <c r="AG59" i="1"/>
  <c r="AG60" i="1"/>
  <c r="AG9" i="1"/>
  <c r="Q61" i="1" l="1"/>
  <c r="R61" i="1"/>
  <c r="S61" i="1"/>
  <c r="T61" i="1"/>
  <c r="U61" i="1"/>
  <c r="V61" i="1"/>
  <c r="W61" i="1"/>
  <c r="X61" i="1"/>
  <c r="P61" i="1"/>
  <c r="AB61" i="1" l="1"/>
  <c r="AA61" i="1"/>
  <c r="AD61" i="1"/>
  <c r="AC61" i="1"/>
  <c r="AG61" i="1" l="1"/>
  <c r="N60" i="1"/>
  <c r="M60" i="1"/>
  <c r="L60" i="1"/>
  <c r="K60" i="1"/>
  <c r="J60" i="1"/>
  <c r="I60" i="1"/>
  <c r="N59" i="1"/>
  <c r="M59" i="1"/>
  <c r="L59" i="1"/>
  <c r="K59" i="1"/>
  <c r="J59" i="1"/>
  <c r="I59" i="1"/>
  <c r="N58" i="1"/>
  <c r="M58" i="1"/>
  <c r="L58" i="1"/>
  <c r="K58" i="1"/>
  <c r="J58" i="1"/>
  <c r="I58" i="1"/>
  <c r="N57" i="1"/>
  <c r="M57" i="1"/>
  <c r="L57" i="1"/>
  <c r="K57" i="1"/>
  <c r="J57" i="1"/>
  <c r="I57" i="1"/>
  <c r="N56" i="1"/>
  <c r="M56" i="1"/>
  <c r="L56" i="1"/>
  <c r="K56" i="1"/>
  <c r="J56" i="1"/>
  <c r="I56" i="1"/>
  <c r="N55" i="1"/>
  <c r="M55" i="1"/>
  <c r="L55" i="1"/>
  <c r="K55" i="1"/>
  <c r="J55" i="1"/>
  <c r="I55" i="1"/>
  <c r="N54" i="1"/>
  <c r="M54" i="1"/>
  <c r="L54" i="1"/>
  <c r="K54" i="1"/>
  <c r="J54" i="1"/>
  <c r="I54" i="1"/>
  <c r="N53" i="1"/>
  <c r="M53" i="1"/>
  <c r="L53" i="1"/>
  <c r="K53" i="1"/>
  <c r="J53" i="1"/>
  <c r="I53" i="1"/>
  <c r="N52" i="1"/>
  <c r="M52" i="1"/>
  <c r="L52" i="1"/>
  <c r="K52" i="1"/>
  <c r="J52" i="1"/>
  <c r="I52" i="1"/>
  <c r="N51" i="1"/>
  <c r="M51" i="1"/>
  <c r="L51" i="1"/>
  <c r="K51" i="1"/>
  <c r="J51" i="1"/>
  <c r="I51" i="1"/>
  <c r="N50" i="1"/>
  <c r="M50" i="1"/>
  <c r="L50" i="1"/>
  <c r="K50" i="1"/>
  <c r="J50" i="1"/>
  <c r="I50" i="1"/>
  <c r="N49" i="1"/>
  <c r="M49" i="1"/>
  <c r="L49" i="1"/>
  <c r="K49" i="1"/>
  <c r="J49" i="1"/>
  <c r="I49" i="1"/>
  <c r="N48" i="1"/>
  <c r="M48" i="1"/>
  <c r="L48" i="1"/>
  <c r="K48" i="1"/>
  <c r="J48" i="1"/>
  <c r="I48" i="1"/>
  <c r="N47" i="1"/>
  <c r="M47" i="1"/>
  <c r="L47" i="1"/>
  <c r="K47" i="1"/>
  <c r="J47" i="1"/>
  <c r="I47" i="1"/>
  <c r="N46" i="1"/>
  <c r="M46" i="1"/>
  <c r="L46" i="1"/>
  <c r="K46" i="1"/>
  <c r="J46" i="1"/>
  <c r="I46" i="1"/>
  <c r="N45" i="1"/>
  <c r="M45" i="1"/>
  <c r="L45" i="1"/>
  <c r="K45" i="1"/>
  <c r="J45" i="1"/>
  <c r="I45" i="1"/>
  <c r="N44" i="1"/>
  <c r="M44" i="1"/>
  <c r="L44" i="1"/>
  <c r="K44" i="1"/>
  <c r="J44" i="1"/>
  <c r="I44" i="1"/>
  <c r="N43" i="1"/>
  <c r="M43" i="1"/>
  <c r="L43" i="1"/>
  <c r="K43" i="1"/>
  <c r="J43" i="1"/>
  <c r="I43" i="1"/>
  <c r="N42" i="1"/>
  <c r="M42" i="1"/>
  <c r="L42" i="1"/>
  <c r="K42" i="1"/>
  <c r="J42" i="1"/>
  <c r="I42" i="1"/>
  <c r="N41" i="1"/>
  <c r="M41" i="1"/>
  <c r="L41" i="1"/>
  <c r="K41" i="1"/>
  <c r="J41" i="1"/>
  <c r="I41" i="1"/>
  <c r="N40" i="1"/>
  <c r="M40" i="1"/>
  <c r="L40" i="1"/>
  <c r="K40" i="1"/>
  <c r="J40" i="1"/>
  <c r="I40" i="1"/>
  <c r="N39" i="1"/>
  <c r="M39" i="1"/>
  <c r="L39" i="1"/>
  <c r="K39" i="1"/>
  <c r="J39" i="1"/>
  <c r="I39" i="1"/>
  <c r="N38" i="1"/>
  <c r="M38" i="1"/>
  <c r="L38" i="1"/>
  <c r="K38" i="1"/>
  <c r="J38" i="1"/>
  <c r="I38" i="1"/>
  <c r="N37" i="1"/>
  <c r="M37" i="1"/>
  <c r="L37" i="1"/>
  <c r="K37" i="1"/>
  <c r="J37" i="1"/>
  <c r="I37" i="1"/>
  <c r="N36" i="1"/>
  <c r="M36" i="1"/>
  <c r="L36" i="1"/>
  <c r="K36" i="1"/>
  <c r="J36" i="1"/>
  <c r="I36" i="1"/>
  <c r="N35" i="1"/>
  <c r="M35" i="1"/>
  <c r="L35" i="1"/>
  <c r="K35" i="1"/>
  <c r="J35" i="1"/>
  <c r="I35" i="1"/>
  <c r="N34" i="1"/>
  <c r="M34" i="1"/>
  <c r="L34" i="1"/>
  <c r="K34" i="1"/>
  <c r="J34" i="1"/>
  <c r="I34" i="1"/>
  <c r="N33" i="1"/>
  <c r="M33" i="1"/>
  <c r="L33" i="1"/>
  <c r="K33" i="1"/>
  <c r="J33" i="1"/>
  <c r="I33" i="1"/>
  <c r="N32" i="1"/>
  <c r="M32" i="1"/>
  <c r="L32" i="1"/>
  <c r="K32" i="1"/>
  <c r="J32" i="1"/>
  <c r="I32" i="1"/>
  <c r="N31" i="1"/>
  <c r="M31" i="1"/>
  <c r="L31" i="1"/>
  <c r="K31" i="1"/>
  <c r="J31" i="1"/>
  <c r="I31" i="1"/>
  <c r="N30" i="1"/>
  <c r="M30" i="1"/>
  <c r="L30" i="1"/>
  <c r="K30" i="1"/>
  <c r="J30" i="1"/>
  <c r="I30" i="1"/>
  <c r="N29" i="1"/>
  <c r="M29" i="1"/>
  <c r="L29" i="1"/>
  <c r="K29" i="1"/>
  <c r="J29" i="1"/>
  <c r="I29" i="1"/>
  <c r="N28" i="1"/>
  <c r="M28" i="1"/>
  <c r="L28" i="1"/>
  <c r="K28" i="1"/>
  <c r="J28" i="1"/>
  <c r="I28" i="1"/>
  <c r="N27" i="1"/>
  <c r="M27" i="1"/>
  <c r="L27" i="1"/>
  <c r="K27" i="1"/>
  <c r="J27" i="1"/>
  <c r="I27" i="1"/>
  <c r="N26" i="1"/>
  <c r="M26" i="1"/>
  <c r="L26" i="1"/>
  <c r="K26" i="1"/>
  <c r="J26" i="1"/>
  <c r="I26" i="1"/>
  <c r="N25" i="1"/>
  <c r="M25" i="1"/>
  <c r="L25" i="1"/>
  <c r="K25" i="1"/>
  <c r="J25" i="1"/>
  <c r="I25" i="1"/>
  <c r="N24" i="1"/>
  <c r="M24" i="1"/>
  <c r="L24" i="1"/>
  <c r="K24" i="1"/>
  <c r="J24" i="1"/>
  <c r="I24" i="1"/>
  <c r="N23" i="1"/>
  <c r="M23" i="1"/>
  <c r="L23" i="1"/>
  <c r="K23" i="1"/>
  <c r="J23" i="1"/>
  <c r="I23" i="1"/>
  <c r="N22" i="1"/>
  <c r="M22" i="1"/>
  <c r="L22" i="1"/>
  <c r="K22" i="1"/>
  <c r="J22" i="1"/>
  <c r="I22" i="1"/>
  <c r="N21" i="1"/>
  <c r="M21" i="1"/>
  <c r="L21" i="1"/>
  <c r="K21" i="1"/>
  <c r="J21" i="1"/>
  <c r="I21" i="1"/>
  <c r="N20" i="1"/>
  <c r="M20" i="1"/>
  <c r="L20" i="1"/>
  <c r="K20" i="1"/>
  <c r="J20" i="1"/>
  <c r="I20" i="1"/>
  <c r="N19" i="1"/>
  <c r="M19" i="1"/>
  <c r="L19" i="1"/>
  <c r="K19" i="1"/>
  <c r="J19" i="1"/>
  <c r="I19" i="1"/>
  <c r="N18" i="1"/>
  <c r="M18" i="1"/>
  <c r="L18" i="1"/>
  <c r="K18" i="1"/>
  <c r="J18" i="1"/>
  <c r="I18" i="1"/>
  <c r="N17" i="1"/>
  <c r="M17" i="1"/>
  <c r="L17" i="1"/>
  <c r="K17" i="1"/>
  <c r="J17" i="1"/>
  <c r="I17" i="1"/>
  <c r="N16" i="1"/>
  <c r="M16" i="1"/>
  <c r="L16" i="1"/>
  <c r="K16" i="1"/>
  <c r="J16" i="1"/>
  <c r="I16" i="1"/>
  <c r="N15" i="1"/>
  <c r="M15" i="1"/>
  <c r="L15" i="1"/>
  <c r="K15" i="1"/>
  <c r="J15" i="1"/>
  <c r="I15" i="1"/>
  <c r="N14" i="1"/>
  <c r="M14" i="1"/>
  <c r="L14" i="1"/>
  <c r="K14" i="1"/>
  <c r="J14" i="1"/>
  <c r="I14" i="1"/>
  <c r="N13" i="1"/>
  <c r="M13" i="1"/>
  <c r="L13" i="1"/>
  <c r="K13" i="1"/>
  <c r="J13" i="1"/>
  <c r="I13" i="1"/>
  <c r="N12" i="1"/>
  <c r="M12" i="1"/>
  <c r="L12" i="1"/>
  <c r="K12" i="1"/>
  <c r="J12" i="1"/>
  <c r="I12" i="1"/>
  <c r="N11" i="1"/>
  <c r="M11" i="1"/>
  <c r="L11" i="1"/>
  <c r="K11" i="1"/>
  <c r="J11" i="1"/>
  <c r="I11" i="1"/>
  <c r="N10" i="1"/>
  <c r="M10" i="1"/>
  <c r="L10" i="1"/>
  <c r="K10" i="1"/>
  <c r="J10" i="1"/>
  <c r="I10" i="1"/>
  <c r="N9" i="1"/>
  <c r="M9" i="1"/>
  <c r="L9" i="1"/>
  <c r="K9" i="1"/>
  <c r="J9" i="1"/>
  <c r="I9" i="1"/>
  <c r="O9" i="1" s="1"/>
  <c r="O39" i="1" l="1"/>
  <c r="O41" i="1"/>
  <c r="O45" i="1"/>
  <c r="O49" i="1"/>
  <c r="O53" i="1"/>
  <c r="O57" i="1"/>
  <c r="O10" i="1"/>
  <c r="O11" i="1"/>
  <c r="O12" i="1"/>
  <c r="O14" i="1"/>
  <c r="O15" i="1"/>
  <c r="O16" i="1"/>
  <c r="O19" i="1"/>
  <c r="O20" i="1"/>
  <c r="O23" i="1"/>
  <c r="O24" i="1"/>
  <c r="O27" i="1"/>
  <c r="O28" i="1"/>
  <c r="O31" i="1"/>
  <c r="O32" i="1"/>
  <c r="O35" i="1"/>
  <c r="O36" i="1"/>
  <c r="O18" i="1"/>
  <c r="O22" i="1"/>
  <c r="O26" i="1"/>
  <c r="O30" i="1"/>
  <c r="O34" i="1"/>
  <c r="O38" i="1"/>
  <c r="O40" i="1"/>
  <c r="O43" i="1"/>
  <c r="O44" i="1"/>
  <c r="O47" i="1"/>
  <c r="O48" i="1"/>
  <c r="O51" i="1"/>
  <c r="O52" i="1"/>
  <c r="O55" i="1"/>
  <c r="O56" i="1"/>
  <c r="O59" i="1"/>
  <c r="O60" i="1"/>
  <c r="O13" i="1"/>
  <c r="O17" i="1"/>
  <c r="O21" i="1"/>
  <c r="O25" i="1"/>
  <c r="O29" i="1"/>
  <c r="O33" i="1"/>
  <c r="O37" i="1"/>
  <c r="O42" i="1"/>
  <c r="O46" i="1"/>
  <c r="O50" i="1"/>
  <c r="O54" i="1"/>
  <c r="O58" i="1"/>
  <c r="AA59" i="1" l="1"/>
  <c r="AI59" i="1" s="1"/>
  <c r="AC57" i="1"/>
  <c r="AK57" i="1" s="1"/>
  <c r="AA55" i="1"/>
  <c r="AI55" i="1" s="1"/>
  <c r="AD52" i="1"/>
  <c r="AL52" i="1" s="1"/>
  <c r="AB51" i="1"/>
  <c r="AJ51" i="1" s="1"/>
  <c r="AC50" i="1"/>
  <c r="AK50" i="1" s="1"/>
  <c r="AA47" i="1"/>
  <c r="AI47" i="1" s="1"/>
  <c r="AD45" i="1"/>
  <c r="AL45" i="1" s="1"/>
  <c r="AA44" i="1"/>
  <c r="AI44" i="1" s="1"/>
  <c r="AB44" i="1"/>
  <c r="AJ44" i="1" s="1"/>
  <c r="AB43" i="1"/>
  <c r="AJ43" i="1" s="1"/>
  <c r="AD41" i="1"/>
  <c r="AL41" i="1" s="1"/>
  <c r="AA40" i="1"/>
  <c r="AI40" i="1" s="1"/>
  <c r="AC39" i="1"/>
  <c r="AK39" i="1" s="1"/>
  <c r="AB36" i="1"/>
  <c r="AJ36" i="1" s="1"/>
  <c r="AD36" i="1"/>
  <c r="AL36" i="1" s="1"/>
  <c r="AC36" i="1"/>
  <c r="AK36" i="1" s="1"/>
  <c r="AC35" i="1"/>
  <c r="AK35" i="1" s="1"/>
  <c r="AC34" i="1"/>
  <c r="AK34" i="1" s="1"/>
  <c r="AA33" i="1"/>
  <c r="AI33" i="1" s="1"/>
  <c r="AB32" i="1"/>
  <c r="AJ32" i="1" s="1"/>
  <c r="AA32" i="1"/>
  <c r="AI32" i="1" s="1"/>
  <c r="AD32" i="1"/>
  <c r="AL32" i="1" s="1"/>
  <c r="AC32" i="1"/>
  <c r="AK32" i="1" s="1"/>
  <c r="Z32" i="1"/>
  <c r="AD29" i="1"/>
  <c r="AL29" i="1" s="1"/>
  <c r="AA29" i="1"/>
  <c r="AI29" i="1" s="1"/>
  <c r="AB26" i="1"/>
  <c r="AJ26" i="1" s="1"/>
  <c r="AD26" i="1"/>
  <c r="AL26" i="1" s="1"/>
  <c r="AC26" i="1"/>
  <c r="AK26" i="1" s="1"/>
  <c r="AA25" i="1"/>
  <c r="AI25" i="1" s="1"/>
  <c r="AD24" i="1"/>
  <c r="AL24" i="1" s="1"/>
  <c r="AA23" i="1"/>
  <c r="AI23" i="1" s="1"/>
  <c r="AA22" i="1"/>
  <c r="AI22" i="1" s="1"/>
  <c r="AD20" i="1"/>
  <c r="AL20" i="1" s="1"/>
  <c r="AC19" i="1"/>
  <c r="AK19" i="1" s="1"/>
  <c r="AB18" i="1"/>
  <c r="AJ18" i="1" s="1"/>
  <c r="AD18" i="1"/>
  <c r="AL18" i="1" s="1"/>
  <c r="AC18" i="1"/>
  <c r="AK18" i="1" s="1"/>
  <c r="AA18" i="1"/>
  <c r="AI18" i="1" s="1"/>
  <c r="AC17" i="1"/>
  <c r="AK17" i="1" s="1"/>
  <c r="AA17" i="1"/>
  <c r="AI17" i="1" s="1"/>
  <c r="AD16" i="1"/>
  <c r="AL16" i="1" s="1"/>
  <c r="AC16" i="1"/>
  <c r="AK16" i="1" s="1"/>
  <c r="Z16" i="1"/>
  <c r="AC15" i="1"/>
  <c r="AK15" i="1" s="1"/>
  <c r="AB14" i="1"/>
  <c r="AJ14" i="1" s="1"/>
  <c r="AA13" i="1"/>
  <c r="AI13" i="1" s="1"/>
  <c r="AA12" i="1"/>
  <c r="AI12" i="1" s="1"/>
  <c r="AA11" i="1"/>
  <c r="AI11" i="1" s="1"/>
  <c r="AB10" i="1"/>
  <c r="AJ10" i="1" s="1"/>
  <c r="AD10" i="1"/>
  <c r="AL10" i="1" s="1"/>
  <c r="AC9" i="1"/>
  <c r="AK9" i="1" s="1"/>
  <c r="AE32" i="1" l="1"/>
  <c r="AB9" i="1"/>
  <c r="AJ9" i="1" s="1"/>
  <c r="AB54" i="1"/>
  <c r="AJ54" i="1" s="1"/>
  <c r="AB19" i="1"/>
  <c r="AJ19" i="1" s="1"/>
  <c r="AA38" i="1"/>
  <c r="AI38" i="1" s="1"/>
  <c r="AB39" i="1"/>
  <c r="AJ39" i="1" s="1"/>
  <c r="AB50" i="1"/>
  <c r="AJ50" i="1" s="1"/>
  <c r="Z55" i="1"/>
  <c r="AA56" i="1"/>
  <c r="AI56" i="1" s="1"/>
  <c r="AB57" i="1"/>
  <c r="AJ57" i="1" s="1"/>
  <c r="AB58" i="1"/>
  <c r="AJ58" i="1" s="1"/>
  <c r="AA10" i="1"/>
  <c r="AI10" i="1" s="1"/>
  <c r="Z13" i="1"/>
  <c r="AD14" i="1"/>
  <c r="AL14" i="1" s="1"/>
  <c r="AA16" i="1"/>
  <c r="AI16" i="1" s="1"/>
  <c r="AB20" i="1"/>
  <c r="AJ20" i="1" s="1"/>
  <c r="Z23" i="1"/>
  <c r="AA24" i="1"/>
  <c r="AI24" i="1" s="1"/>
  <c r="AA28" i="1"/>
  <c r="AI28" i="1" s="1"/>
  <c r="AA31" i="1"/>
  <c r="AI31" i="1" s="1"/>
  <c r="AD34" i="1"/>
  <c r="AL34" i="1" s="1"/>
  <c r="AD35" i="1"/>
  <c r="AL35" i="1" s="1"/>
  <c r="AA36" i="1"/>
  <c r="AI36" i="1" s="1"/>
  <c r="AD37" i="1"/>
  <c r="AL37" i="1" s="1"/>
  <c r="Z41" i="1"/>
  <c r="AC41" i="1"/>
  <c r="AK41" i="1" s="1"/>
  <c r="Z42" i="1"/>
  <c r="Z43" i="1"/>
  <c r="Z44" i="1"/>
  <c r="AC44" i="1"/>
  <c r="AK44" i="1" s="1"/>
  <c r="AC46" i="1"/>
  <c r="AK46" i="1" s="1"/>
  <c r="AB47" i="1"/>
  <c r="AJ47" i="1" s="1"/>
  <c r="AA48" i="1"/>
  <c r="AI48" i="1" s="1"/>
  <c r="AD51" i="1"/>
  <c r="AL51" i="1" s="1"/>
  <c r="AD54" i="1"/>
  <c r="AL54" i="1" s="1"/>
  <c r="AD55" i="1"/>
  <c r="AL55" i="1" s="1"/>
  <c r="AB35" i="1"/>
  <c r="AJ35" i="1" s="1"/>
  <c r="AB37" i="1"/>
  <c r="AJ37" i="1" s="1"/>
  <c r="AB40" i="1"/>
  <c r="AJ40" i="1" s="1"/>
  <c r="AB22" i="1"/>
  <c r="AJ22" i="1" s="1"/>
  <c r="AA9" i="1"/>
  <c r="AI9" i="1" s="1"/>
  <c r="AD12" i="1"/>
  <c r="AL12" i="1" s="1"/>
  <c r="AD13" i="1"/>
  <c r="AL13" i="1" s="1"/>
  <c r="AA14" i="1"/>
  <c r="AI14" i="1" s="1"/>
  <c r="Z18" i="1"/>
  <c r="AD21" i="1"/>
  <c r="AL21" i="1" s="1"/>
  <c r="AD22" i="1"/>
  <c r="AL22" i="1" s="1"/>
  <c r="AD23" i="1"/>
  <c r="AL23" i="1" s="1"/>
  <c r="AB24" i="1"/>
  <c r="AJ24" i="1" s="1"/>
  <c r="Z26" i="1"/>
  <c r="AC27" i="1"/>
  <c r="AK27" i="1" s="1"/>
  <c r="AB28" i="1"/>
  <c r="AJ28" i="1" s="1"/>
  <c r="Z29" i="1"/>
  <c r="AC30" i="1"/>
  <c r="AK30" i="1" s="1"/>
  <c r="AB30" i="1"/>
  <c r="AJ30" i="1" s="1"/>
  <c r="AC31" i="1"/>
  <c r="AK31" i="1" s="1"/>
  <c r="AB31" i="1"/>
  <c r="AJ31" i="1" s="1"/>
  <c r="AD33" i="1"/>
  <c r="AL33" i="1" s="1"/>
  <c r="AA34" i="1"/>
  <c r="AI34" i="1" s="1"/>
  <c r="AA35" i="1"/>
  <c r="AI35" i="1" s="1"/>
  <c r="AD42" i="1"/>
  <c r="AL42" i="1" s="1"/>
  <c r="AD43" i="1"/>
  <c r="AL43" i="1" s="1"/>
  <c r="AD44" i="1"/>
  <c r="AL44" i="1" s="1"/>
  <c r="AA51" i="1"/>
  <c r="AI51" i="1" s="1"/>
  <c r="Z52" i="1"/>
  <c r="AA54" i="1"/>
  <c r="AI54" i="1" s="1"/>
  <c r="Z59" i="1"/>
  <c r="AD60" i="1"/>
  <c r="AL60" i="1" s="1"/>
  <c r="AB60" i="1"/>
  <c r="AJ60" i="1" s="1"/>
  <c r="AB11" i="1"/>
  <c r="AJ11" i="1" s="1"/>
  <c r="Z15" i="1"/>
  <c r="AA15" i="1"/>
  <c r="AI15" i="1" s="1"/>
  <c r="AA19" i="1"/>
  <c r="AI19" i="1" s="1"/>
  <c r="Z20" i="1"/>
  <c r="AC20" i="1"/>
  <c r="AK20" i="1" s="1"/>
  <c r="Z25" i="1"/>
  <c r="Z27" i="1"/>
  <c r="AA27" i="1"/>
  <c r="AI27" i="1" s="1"/>
  <c r="Z30" i="1"/>
  <c r="AB33" i="1"/>
  <c r="AJ33" i="1" s="1"/>
  <c r="Z37" i="1"/>
  <c r="AC37" i="1"/>
  <c r="AK37" i="1" s="1"/>
  <c r="Z38" i="1"/>
  <c r="Z39" i="1"/>
  <c r="Z40" i="1"/>
  <c r="AC40" i="1"/>
  <c r="AK40" i="1" s="1"/>
  <c r="AA45" i="1"/>
  <c r="AI45" i="1" s="1"/>
  <c r="AB45" i="1"/>
  <c r="AJ45" i="1" s="1"/>
  <c r="AB48" i="1"/>
  <c r="AJ48" i="1" s="1"/>
  <c r="AA50" i="1"/>
  <c r="AI50" i="1" s="1"/>
  <c r="AA53" i="1"/>
  <c r="AI53" i="1" s="1"/>
  <c r="Z56" i="1"/>
  <c r="AC56" i="1"/>
  <c r="AK56" i="1" s="1"/>
  <c r="Z58" i="1"/>
  <c r="AC58" i="1"/>
  <c r="AK58" i="1" s="1"/>
  <c r="AD59" i="1"/>
  <c r="AL59" i="1" s="1"/>
  <c r="Z60" i="1"/>
  <c r="AC60" i="1"/>
  <c r="AK60" i="1" s="1"/>
  <c r="AB15" i="1"/>
  <c r="AJ15" i="1" s="1"/>
  <c r="AB25" i="1"/>
  <c r="AJ25" i="1" s="1"/>
  <c r="Z11" i="1"/>
  <c r="AC11" i="1"/>
  <c r="AK11" i="1" s="1"/>
  <c r="AB12" i="1"/>
  <c r="AJ12" i="1" s="1"/>
  <c r="AD15" i="1"/>
  <c r="AL15" i="1" s="1"/>
  <c r="AB17" i="1"/>
  <c r="AJ17" i="1" s="1"/>
  <c r="AD19" i="1"/>
  <c r="AL19" i="1" s="1"/>
  <c r="AA21" i="1"/>
  <c r="AI21" i="1" s="1"/>
  <c r="AB21" i="1"/>
  <c r="AJ21" i="1" s="1"/>
  <c r="Z24" i="1"/>
  <c r="AC24" i="1"/>
  <c r="AK24" i="1" s="1"/>
  <c r="AD25" i="1"/>
  <c r="AL25" i="1" s="1"/>
  <c r="AA26" i="1"/>
  <c r="AI26" i="1" s="1"/>
  <c r="AD27" i="1"/>
  <c r="AL27" i="1" s="1"/>
  <c r="Z28" i="1"/>
  <c r="AC28" i="1"/>
  <c r="AK28" i="1" s="1"/>
  <c r="AD30" i="1"/>
  <c r="AL30" i="1" s="1"/>
  <c r="Z31" i="1"/>
  <c r="Z33" i="1"/>
  <c r="AC33" i="1"/>
  <c r="AK33" i="1" s="1"/>
  <c r="AB34" i="1"/>
  <c r="AJ34" i="1" s="1"/>
  <c r="AD38" i="1"/>
  <c r="AL38" i="1" s="1"/>
  <c r="AD39" i="1"/>
  <c r="AL39" i="1" s="1"/>
  <c r="AD40" i="1"/>
  <c r="AL40" i="1" s="1"/>
  <c r="AA41" i="1"/>
  <c r="AI41" i="1" s="1"/>
  <c r="AA42" i="1"/>
  <c r="AI42" i="1" s="1"/>
  <c r="AA43" i="1"/>
  <c r="AI43" i="1" s="1"/>
  <c r="Z45" i="1"/>
  <c r="AC45" i="1"/>
  <c r="AK45" i="1" s="1"/>
  <c r="Z47" i="1"/>
  <c r="AC47" i="1"/>
  <c r="AK47" i="1" s="1"/>
  <c r="Z48" i="1"/>
  <c r="AC48" i="1"/>
  <c r="AK48" i="1" s="1"/>
  <c r="AD49" i="1"/>
  <c r="AL49" i="1" s="1"/>
  <c r="AB49" i="1"/>
  <c r="AJ49" i="1" s="1"/>
  <c r="AD50" i="1"/>
  <c r="AL50" i="1" s="1"/>
  <c r="AD58" i="1"/>
  <c r="AL58" i="1" s="1"/>
  <c r="AB38" i="1"/>
  <c r="AJ38" i="1" s="1"/>
  <c r="Z9" i="1"/>
  <c r="AD9" i="1"/>
  <c r="AL9" i="1" s="1"/>
  <c r="Z10" i="1"/>
  <c r="AC10" i="1"/>
  <c r="AK10" i="1" s="1"/>
  <c r="AD11" i="1"/>
  <c r="AL11" i="1" s="1"/>
  <c r="Z12" i="1"/>
  <c r="AC12" i="1"/>
  <c r="AK12" i="1" s="1"/>
  <c r="AC13" i="1"/>
  <c r="AK13" i="1" s="1"/>
  <c r="AB13" i="1"/>
  <c r="AJ13" i="1" s="1"/>
  <c r="Z14" i="1"/>
  <c r="AC14" i="1"/>
  <c r="AK14" i="1" s="1"/>
  <c r="AB16" i="1"/>
  <c r="AJ16" i="1" s="1"/>
  <c r="AA20" i="1"/>
  <c r="AI20" i="1" s="1"/>
  <c r="Z21" i="1"/>
  <c r="Z22" i="1"/>
  <c r="AC22" i="1"/>
  <c r="AK22" i="1" s="1"/>
  <c r="AC23" i="1"/>
  <c r="AK23" i="1" s="1"/>
  <c r="AB23" i="1"/>
  <c r="AJ23" i="1" s="1"/>
  <c r="AD28" i="1"/>
  <c r="AL28" i="1" s="1"/>
  <c r="AC29" i="1"/>
  <c r="AK29" i="1" s="1"/>
  <c r="AB29" i="1"/>
  <c r="AJ29" i="1" s="1"/>
  <c r="AA30" i="1"/>
  <c r="AI30" i="1" s="1"/>
  <c r="AD31" i="1"/>
  <c r="AL31" i="1" s="1"/>
  <c r="Z34" i="1"/>
  <c r="Z35" i="1"/>
  <c r="Z36" i="1"/>
  <c r="AA37" i="1"/>
  <c r="AI37" i="1" s="1"/>
  <c r="AA39" i="1"/>
  <c r="AI39" i="1" s="1"/>
  <c r="AB41" i="1"/>
  <c r="AJ41" i="1" s="1"/>
  <c r="AC42" i="1"/>
  <c r="AK42" i="1" s="1"/>
  <c r="AB42" i="1"/>
  <c r="AJ42" i="1" s="1"/>
  <c r="AC43" i="1"/>
  <c r="AK43" i="1" s="1"/>
  <c r="AD47" i="1"/>
  <c r="AL47" i="1" s="1"/>
  <c r="AD48" i="1"/>
  <c r="AL48" i="1" s="1"/>
  <c r="Z49" i="1"/>
  <c r="AC49" i="1"/>
  <c r="AK49" i="1" s="1"/>
  <c r="Z51" i="1"/>
  <c r="AC51" i="1"/>
  <c r="AK51" i="1" s="1"/>
  <c r="AC52" i="1"/>
  <c r="AK52" i="1" s="1"/>
  <c r="AB52" i="1"/>
  <c r="AJ52" i="1" s="1"/>
  <c r="Z54" i="1"/>
  <c r="AC54" i="1"/>
  <c r="AK54" i="1" s="1"/>
  <c r="AC55" i="1"/>
  <c r="AK55" i="1" s="1"/>
  <c r="AB55" i="1"/>
  <c r="AJ55" i="1" s="1"/>
  <c r="AA58" i="1"/>
  <c r="AI58" i="1" s="1"/>
  <c r="AC59" i="1"/>
  <c r="AK59" i="1" s="1"/>
  <c r="AB59" i="1"/>
  <c r="AJ59" i="1" s="1"/>
  <c r="AA60" i="1"/>
  <c r="AH16" i="1"/>
  <c r="AN16" i="1" s="1"/>
  <c r="AD17" i="1"/>
  <c r="AL17" i="1" s="1"/>
  <c r="Z19" i="1"/>
  <c r="AE19" i="1" s="1"/>
  <c r="Z17" i="1"/>
  <c r="AE17" i="1" s="1"/>
  <c r="AC21" i="1"/>
  <c r="AK21" i="1" s="1"/>
  <c r="AC25" i="1"/>
  <c r="AK25" i="1" s="1"/>
  <c r="AB27" i="1"/>
  <c r="AJ27" i="1" s="1"/>
  <c r="AH32" i="1"/>
  <c r="AN32" i="1" s="1"/>
  <c r="AM32" i="1"/>
  <c r="AC38" i="1"/>
  <c r="AK38" i="1" s="1"/>
  <c r="AB46" i="1"/>
  <c r="AJ46" i="1" s="1"/>
  <c r="Z46" i="1"/>
  <c r="AA46" i="1"/>
  <c r="AI46" i="1" s="1"/>
  <c r="AD46" i="1"/>
  <c r="AL46" i="1" s="1"/>
  <c r="Z50" i="1"/>
  <c r="AE50" i="1" s="1"/>
  <c r="AA49" i="1"/>
  <c r="AI49" i="1" s="1"/>
  <c r="AA52" i="1"/>
  <c r="AI52" i="1" s="1"/>
  <c r="AD53" i="1"/>
  <c r="AL53" i="1" s="1"/>
  <c r="AC53" i="1"/>
  <c r="AK53" i="1" s="1"/>
  <c r="AH54" i="1"/>
  <c r="AB53" i="1"/>
  <c r="AJ53" i="1" s="1"/>
  <c r="Z53" i="1"/>
  <c r="AB56" i="1"/>
  <c r="AJ56" i="1" s="1"/>
  <c r="AD56" i="1"/>
  <c r="AL56" i="1" s="1"/>
  <c r="AA57" i="1"/>
  <c r="AI57" i="1" s="1"/>
  <c r="Z57" i="1"/>
  <c r="AD57" i="1"/>
  <c r="AL57" i="1" s="1"/>
  <c r="AH58" i="1"/>
  <c r="AE57" i="1" l="1"/>
  <c r="AE53" i="1"/>
  <c r="AH21" i="1"/>
  <c r="AN21" i="1" s="1"/>
  <c r="AE21" i="1"/>
  <c r="AH12" i="1"/>
  <c r="AN12" i="1" s="1"/>
  <c r="AE12" i="1"/>
  <c r="AH45" i="1"/>
  <c r="AE45" i="1"/>
  <c r="AM45" i="1" s="1"/>
  <c r="AH38" i="1"/>
  <c r="AE38" i="1"/>
  <c r="AM38" i="1" s="1"/>
  <c r="AH59" i="1"/>
  <c r="AE59" i="1"/>
  <c r="AH42" i="1"/>
  <c r="AE42" i="1"/>
  <c r="AE54" i="1"/>
  <c r="AH51" i="1"/>
  <c r="AE51" i="1"/>
  <c r="AM51" i="1" s="1"/>
  <c r="AH35" i="1"/>
  <c r="AE35" i="1"/>
  <c r="AH9" i="1"/>
  <c r="AN9" i="1" s="1"/>
  <c r="AE9" i="1"/>
  <c r="AM9" i="1" s="1"/>
  <c r="AE33" i="1"/>
  <c r="AM33" i="1" s="1"/>
  <c r="AE28" i="1"/>
  <c r="AE58" i="1"/>
  <c r="AM58" i="1" s="1"/>
  <c r="AN58" i="1" s="1"/>
  <c r="AH20" i="1"/>
  <c r="AN20" i="1" s="1"/>
  <c r="AE20" i="1"/>
  <c r="AM20" i="1" s="1"/>
  <c r="AH26" i="1"/>
  <c r="AE26" i="1"/>
  <c r="AM26" i="1" s="1"/>
  <c r="AE36" i="1"/>
  <c r="AM36" i="1" s="1"/>
  <c r="AH48" i="1"/>
  <c r="AE48" i="1"/>
  <c r="AH30" i="1"/>
  <c r="AE30" i="1"/>
  <c r="AM30" i="1" s="1"/>
  <c r="AH15" i="1"/>
  <c r="AN15" i="1" s="1"/>
  <c r="AE15" i="1"/>
  <c r="AE46" i="1"/>
  <c r="AH34" i="1"/>
  <c r="AE34" i="1"/>
  <c r="AH47" i="1"/>
  <c r="AE47" i="1"/>
  <c r="AM47" i="1" s="1"/>
  <c r="AH31" i="1"/>
  <c r="AE31" i="1"/>
  <c r="AH24" i="1"/>
  <c r="AE24" i="1"/>
  <c r="AM24" i="1" s="1"/>
  <c r="AH11" i="1"/>
  <c r="AN11" i="1" s="1"/>
  <c r="AE11" i="1"/>
  <c r="AH60" i="1"/>
  <c r="AE60" i="1"/>
  <c r="AM60" i="1" s="1"/>
  <c r="AH40" i="1"/>
  <c r="AE40" i="1"/>
  <c r="AH37" i="1"/>
  <c r="AE37" i="1"/>
  <c r="AM37" i="1" s="1"/>
  <c r="AH27" i="1"/>
  <c r="AE27" i="1"/>
  <c r="AH52" i="1"/>
  <c r="AE52" i="1"/>
  <c r="AH29" i="1"/>
  <c r="AE29" i="1"/>
  <c r="AH18" i="1"/>
  <c r="AN18" i="1" s="1"/>
  <c r="AE18" i="1"/>
  <c r="AH44" i="1"/>
  <c r="AE44" i="1"/>
  <c r="AH41" i="1"/>
  <c r="AE41" i="1"/>
  <c r="AM41" i="1" s="1"/>
  <c r="AH23" i="1"/>
  <c r="AE23" i="1"/>
  <c r="AH13" i="1"/>
  <c r="AN13" i="1" s="1"/>
  <c r="AE13" i="1"/>
  <c r="AM13" i="1" s="1"/>
  <c r="AH14" i="1"/>
  <c r="AN14" i="1" s="1"/>
  <c r="AE14" i="1"/>
  <c r="AH49" i="1"/>
  <c r="AE49" i="1"/>
  <c r="AM49" i="1" s="1"/>
  <c r="AH22" i="1"/>
  <c r="AE22" i="1"/>
  <c r="AH10" i="1"/>
  <c r="AN10" i="1" s="1"/>
  <c r="AE10" i="1"/>
  <c r="AM10" i="1" s="1"/>
  <c r="AH56" i="1"/>
  <c r="AE56" i="1"/>
  <c r="AH39" i="1"/>
  <c r="AE39" i="1"/>
  <c r="AM39" i="1" s="1"/>
  <c r="AH25" i="1"/>
  <c r="AE25" i="1"/>
  <c r="AH43" i="1"/>
  <c r="AE43" i="1"/>
  <c r="AM43" i="1" s="1"/>
  <c r="AH55" i="1"/>
  <c r="AN55" i="1" s="1"/>
  <c r="AE55" i="1"/>
  <c r="AE16" i="1"/>
  <c r="AM18" i="1"/>
  <c r="AM44" i="1"/>
  <c r="AM34" i="1"/>
  <c r="AO32" i="1"/>
  <c r="AH36" i="1"/>
  <c r="AN36" i="1" s="1"/>
  <c r="AM54" i="1"/>
  <c r="AM31" i="1"/>
  <c r="AM11" i="1"/>
  <c r="AM15" i="1"/>
  <c r="AM14" i="1"/>
  <c r="AM22" i="1"/>
  <c r="AM28" i="1"/>
  <c r="AH28" i="1"/>
  <c r="AM55" i="1"/>
  <c r="AH33" i="1"/>
  <c r="AN33" i="1" s="1"/>
  <c r="AM40" i="1"/>
  <c r="AM35" i="1"/>
  <c r="AM42" i="1"/>
  <c r="AM59" i="1"/>
  <c r="AM48" i="1"/>
  <c r="AM29" i="1"/>
  <c r="AM23" i="1"/>
  <c r="AM16" i="1"/>
  <c r="AM12" i="1"/>
  <c r="AM57" i="1"/>
  <c r="AH57" i="1"/>
  <c r="AH53" i="1"/>
  <c r="AM53" i="1"/>
  <c r="AM52" i="1"/>
  <c r="AM25" i="1"/>
  <c r="AM56" i="1"/>
  <c r="AH19" i="1"/>
  <c r="AN19" i="1" s="1"/>
  <c r="AM19" i="1"/>
  <c r="AH50" i="1"/>
  <c r="AM50" i="1"/>
  <c r="AH46" i="1"/>
  <c r="AM46" i="1"/>
  <c r="AH17" i="1"/>
  <c r="AN17" i="1" s="1"/>
  <c r="AM17" i="1"/>
  <c r="AM27" i="1"/>
  <c r="AM21" i="1"/>
  <c r="AN57" i="1" l="1"/>
  <c r="AO57" i="1" s="1"/>
  <c r="AN28" i="1"/>
  <c r="AN56" i="1"/>
  <c r="AO56" i="1" s="1"/>
  <c r="AN22" i="1"/>
  <c r="AO22" i="1" s="1"/>
  <c r="AO14" i="1"/>
  <c r="AN29" i="1"/>
  <c r="AN27" i="1"/>
  <c r="AO27" i="1" s="1"/>
  <c r="AN40" i="1"/>
  <c r="AO40" i="1" s="1"/>
  <c r="AO11" i="1"/>
  <c r="AN34" i="1"/>
  <c r="AO34" i="1" s="1"/>
  <c r="AN42" i="1"/>
  <c r="AO42" i="1" s="1"/>
  <c r="AN38" i="1"/>
  <c r="AO38" i="1" s="1"/>
  <c r="AO12" i="1"/>
  <c r="AN25" i="1"/>
  <c r="AO25" i="1" s="1"/>
  <c r="AO55" i="1"/>
  <c r="AN30" i="1"/>
  <c r="AO30" i="1" s="1"/>
  <c r="AO9" i="1"/>
  <c r="AN51" i="1"/>
  <c r="AO51" i="1" s="1"/>
  <c r="AN31" i="1"/>
  <c r="AO31" i="1" s="1"/>
  <c r="AO19" i="1"/>
  <c r="AN43" i="1"/>
  <c r="AO43" i="1" s="1"/>
  <c r="AN39" i="1"/>
  <c r="AO39" i="1" s="1"/>
  <c r="AN49" i="1"/>
  <c r="AO49" i="1" s="1"/>
  <c r="AN41" i="1"/>
  <c r="AO41" i="1" s="1"/>
  <c r="AN52" i="1"/>
  <c r="AN37" i="1"/>
  <c r="AO37" i="1" s="1"/>
  <c r="AN60" i="1"/>
  <c r="AO60" i="1" s="1"/>
  <c r="AN24" i="1"/>
  <c r="AO24" i="1" s="1"/>
  <c r="AN47" i="1"/>
  <c r="AO47" i="1" s="1"/>
  <c r="AN26" i="1"/>
  <c r="AO26" i="1" s="1"/>
  <c r="AN59" i="1"/>
  <c r="AO59" i="1" s="1"/>
  <c r="AN45" i="1"/>
  <c r="AO45" i="1" s="1"/>
  <c r="AO21" i="1"/>
  <c r="AO58" i="1"/>
  <c r="AN23" i="1"/>
  <c r="AO23" i="1" s="1"/>
  <c r="AN44" i="1"/>
  <c r="AO44" i="1" s="1"/>
  <c r="AN46" i="1"/>
  <c r="AO46" i="1" s="1"/>
  <c r="AO52" i="1"/>
  <c r="AO17" i="1"/>
  <c r="AN50" i="1"/>
  <c r="AO50" i="1" s="1"/>
  <c r="AN53" i="1"/>
  <c r="AO53" i="1" s="1"/>
  <c r="AN48" i="1"/>
  <c r="AO48" i="1" s="1"/>
  <c r="AO20" i="1"/>
  <c r="AN35" i="1"/>
  <c r="AO35" i="1" s="1"/>
  <c r="AN54" i="1"/>
  <c r="AO54" i="1" s="1"/>
  <c r="AO10" i="1"/>
  <c r="AO16" i="1"/>
  <c r="AO13" i="1"/>
  <c r="AO18" i="1"/>
  <c r="AO15" i="1"/>
  <c r="AO36" i="1"/>
  <c r="AO29" i="1"/>
  <c r="AO33" i="1"/>
  <c r="AO28" i="1"/>
</calcChain>
</file>

<file path=xl/sharedStrings.xml><?xml version="1.0" encoding="utf-8"?>
<sst xmlns="http://schemas.openxmlformats.org/spreadsheetml/2006/main" count="61" uniqueCount="44">
  <si>
    <t>Mark Up Calculation</t>
  </si>
  <si>
    <t>Category</t>
  </si>
  <si>
    <t>Tab</t>
  </si>
  <si>
    <t>Markup Calculation</t>
  </si>
  <si>
    <t>Hospital ID</t>
  </si>
  <si>
    <t>Medicare &amp; Medicaid Charges</t>
  </si>
  <si>
    <t>Blue Cross I/P Charges</t>
  </si>
  <si>
    <t>Blue Cross O/P Charges</t>
  </si>
  <si>
    <t>MCO Medicare Medicaid Charges</t>
  </si>
  <si>
    <t>Deductibles Paid by Medicaid &amp; Blue Cross</t>
  </si>
  <si>
    <t>Provision for Other Payors :</t>
  </si>
  <si>
    <t>Provision for Uncollectable Accounts (statewide)</t>
  </si>
  <si>
    <t>Total Approved Markup</t>
  </si>
  <si>
    <t xml:space="preserve">Note (2): Medicare and Medicaid Charges include PAC revenue </t>
  </si>
  <si>
    <t>MC &amp; MA</t>
  </si>
  <si>
    <t>BC IP</t>
  </si>
  <si>
    <t>BC OP</t>
  </si>
  <si>
    <t>HMO</t>
  </si>
  <si>
    <t>MC Deductibles</t>
  </si>
  <si>
    <t>Other Payer</t>
  </si>
  <si>
    <t>Payer MC &amp; MA</t>
  </si>
  <si>
    <t>Payer BC IP</t>
  </si>
  <si>
    <t>Payer BC OP</t>
  </si>
  <si>
    <t>Payer HMO</t>
  </si>
  <si>
    <t>Payer MC Deductibles</t>
  </si>
  <si>
    <t>Payer Other Payers</t>
  </si>
  <si>
    <t>Markup Impact</t>
  </si>
  <si>
    <t>FY2019</t>
  </si>
  <si>
    <t>FY2020</t>
  </si>
  <si>
    <t>Total Patient Revenue (in thousands)</t>
  </si>
  <si>
    <t>Medicare Revenue (7.7% Differential)</t>
  </si>
  <si>
    <t>Medicaid Revenue (7.7% Differential)</t>
  </si>
  <si>
    <t>Inpatient BlueCross &amp; Commercial (2.25% Working Capital)</t>
  </si>
  <si>
    <t>Outpatient BlueCross &amp; Commercial (2.0% Working Capital)</t>
  </si>
  <si>
    <t>Medicaid MCO (7.7% Didfferencial)</t>
  </si>
  <si>
    <t>Medicare Deductible Paid by Commercial (2.0% Weorking Capital)</t>
  </si>
  <si>
    <t>Uncompensated Care (Bad Debt &amp; Charity Care 100%)</t>
  </si>
  <si>
    <t>Other Payers (2.0% Working Capital Adjustment)</t>
  </si>
  <si>
    <t>Gross Charges by Payer - FY 2018 PDA Schedule</t>
  </si>
  <si>
    <t>Payer Percent of Charges - FY 2018</t>
  </si>
  <si>
    <t>New Differentials and Discounts</t>
  </si>
  <si>
    <t xml:space="preserve"> </t>
  </si>
  <si>
    <t>Change due to Differential increase only</t>
  </si>
  <si>
    <t>Change to Total Mark up for Differential and Payer Mix incl. UCC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</si>
</sst>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0.00000"/>
    <numFmt numFmtId="165" formatCode="0.0000"/>
    <numFmt numFmtId="166" formatCode="0.0%"/>
    <numFmt numFmtId="167" formatCode="&quot;$&quot;#,##0"/>
  </numFmts>
  <fonts count="5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0" fontId="1" fillId="0" borderId="0" xfId="0" applyFont="1"/>
    <xf numFmtId="6" fontId="1" fillId="0" borderId="0" xfId="0" applyNumberFormat="1" applyFont="1"/>
    <xf numFmtId="6" fontId="0" fillId="0" borderId="0" xfId="0" applyNumberFormat="1"/>
    <xf numFmtId="8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Continuous"/>
    </xf>
    <xf numFmtId="0" fontId="0" fillId="3" borderId="0" xfId="0" applyFill="1" applyAlignment="1">
      <alignment horizontal="centerContinuous"/>
    </xf>
    <xf numFmtId="0" fontId="0" fillId="4" borderId="0" xfId="0" applyFill="1" applyAlignment="1">
      <alignment horizontal="centerContinuous"/>
    </xf>
    <xf numFmtId="0" fontId="2" fillId="5" borderId="0" xfId="0" applyFont="1" applyFill="1" applyAlignment="1">
      <alignment horizontal="centerContinuous"/>
    </xf>
    <xf numFmtId="0" fontId="0" fillId="5" borderId="0" xfId="0" applyFill="1" applyAlignment="1">
      <alignment horizontal="centerContinuous"/>
    </xf>
    <xf numFmtId="0" fontId="0" fillId="2" borderId="0" xfId="0" applyFill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1" fontId="0" fillId="0" borderId="0" xfId="0" applyNumberFormat="1"/>
    <xf numFmtId="165" fontId="3" fillId="0" borderId="0" xfId="0" applyNumberFormat="1" applyFont="1"/>
    <xf numFmtId="165" fontId="0" fillId="0" borderId="0" xfId="0" applyNumberFormat="1"/>
    <xf numFmtId="164" fontId="0" fillId="2" borderId="0" xfId="0" applyNumberFormat="1" applyFill="1"/>
    <xf numFmtId="10" fontId="0" fillId="2" borderId="0" xfId="0" applyNumberFormat="1" applyFill="1"/>
    <xf numFmtId="14" fontId="0" fillId="2" borderId="0" xfId="0" applyNumberFormat="1" applyFill="1"/>
    <xf numFmtId="166" fontId="0" fillId="0" borderId="0" xfId="3" applyNumberFormat="1" applyFont="1"/>
    <xf numFmtId="10" fontId="3" fillId="0" borderId="0" xfId="3" applyNumberFormat="1" applyFont="1"/>
    <xf numFmtId="10" fontId="0" fillId="0" borderId="0" xfId="3" applyNumberFormat="1" applyFont="1"/>
    <xf numFmtId="10" fontId="3" fillId="6" borderId="0" xfId="3" applyNumberFormat="1" applyFont="1" applyFill="1"/>
    <xf numFmtId="10" fontId="0" fillId="5" borderId="0" xfId="3" applyNumberFormat="1" applyFont="1" applyFill="1"/>
    <xf numFmtId="167" fontId="3" fillId="0" borderId="0" xfId="2" applyNumberFormat="1" applyFont="1"/>
    <xf numFmtId="167" fontId="0" fillId="0" borderId="0" xfId="0" applyNumberFormat="1"/>
    <xf numFmtId="167" fontId="3" fillId="0" borderId="1" xfId="2" applyNumberFormat="1" applyFont="1" applyBorder="1"/>
    <xf numFmtId="166" fontId="0" fillId="0" borderId="1" xfId="3" applyNumberFormat="1" applyFont="1" applyBorder="1"/>
    <xf numFmtId="10" fontId="0" fillId="0" borderId="0" xfId="3" applyNumberFormat="1" applyFont="1" applyAlignment="1">
      <alignment wrapText="1"/>
    </xf>
    <xf numFmtId="10" fontId="0" fillId="0" borderId="1" xfId="3" applyNumberFormat="1" applyFont="1" applyBorder="1"/>
    <xf numFmtId="10" fontId="0" fillId="6" borderId="0" xfId="3" applyNumberFormat="1" applyFont="1" applyFill="1"/>
    <xf numFmtId="0" fontId="0" fillId="0" borderId="0" xfId="0" applyFill="1" applyAlignment="1">
      <alignment horizontal="centerContinuous"/>
    </xf>
    <xf numFmtId="166" fontId="0" fillId="0" borderId="0" xfId="3" applyNumberFormat="1" applyFont="1" applyBorder="1"/>
    <xf numFmtId="0" fontId="0" fillId="0" borderId="0" xfId="0" applyBorder="1"/>
    <xf numFmtId="164" fontId="0" fillId="2" borderId="1" xfId="0" applyNumberFormat="1" applyFill="1" applyBorder="1"/>
    <xf numFmtId="10" fontId="0" fillId="2" borderId="1" xfId="0" applyNumberFormat="1" applyFill="1" applyBorder="1"/>
    <xf numFmtId="166" fontId="0" fillId="5" borderId="0" xfId="3" applyNumberFormat="1" applyFont="1" applyFill="1"/>
    <xf numFmtId="10" fontId="0" fillId="2" borderId="0" xfId="3" applyNumberFormat="1" applyFont="1" applyFill="1"/>
    <xf numFmtId="164" fontId="0" fillId="0" borderId="0" xfId="0" applyNumberFormat="1"/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</cellXfs>
  <cellStyles count="4">
    <cellStyle name="Currency" xfId="2" builtinId="4"/>
    <cellStyle name="Normal" xfId="0" builtinId="0"/>
    <cellStyle name="Normal 7" xfId="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2"/>
  <dimension ref="A3:AO118"/>
  <sheetViews>
    <sheetView tabSelected="1" zoomScale="85" zoomScaleNormal="85" workbookViewId="0">
      <pane xSplit="1" ySplit="8" topLeftCell="U9" activePane="bottomRight" state="frozen"/>
      <selection activeCell="E55" sqref="E55"/>
      <selection pane="topRight" activeCell="E55" sqref="E55"/>
      <selection pane="bottomLeft" activeCell="E55" sqref="E55"/>
      <selection pane="bottomRight" activeCell="AS22" sqref="AS22"/>
    </sheetView>
  </sheetViews>
  <sheetFormatPr defaultRowHeight="12.75" x14ac:dyDescent="0.2"/>
  <cols>
    <col min="1" max="1" width="10.28515625" bestFit="1" customWidth="1"/>
    <col min="2" max="2" width="18.28515625" hidden="1" customWidth="1"/>
    <col min="3" max="3" width="15.140625" hidden="1" customWidth="1"/>
    <col min="4" max="4" width="12.42578125" hidden="1" customWidth="1"/>
    <col min="5" max="5" width="19.28515625" hidden="1" customWidth="1"/>
    <col min="6" max="6" width="20.28515625" hidden="1" customWidth="1"/>
    <col min="7" max="7" width="21.5703125" hidden="1" customWidth="1"/>
    <col min="8" max="8" width="21" hidden="1" customWidth="1"/>
    <col min="9" max="9" width="6.42578125" hidden="1" customWidth="1"/>
    <col min="10" max="10" width="6.85546875" hidden="1" customWidth="1"/>
    <col min="11" max="14" width="6.42578125" hidden="1" customWidth="1"/>
    <col min="15" max="15" width="21.5703125" customWidth="1"/>
    <col min="16" max="24" width="17" bestFit="1" customWidth="1"/>
    <col min="25" max="25" width="16.85546875" hidden="1" customWidth="1"/>
    <col min="30" max="31" width="10.5703125" bestFit="1" customWidth="1"/>
    <col min="32" max="32" width="11.85546875" bestFit="1" customWidth="1"/>
    <col min="33" max="33" width="11.85546875" customWidth="1"/>
    <col min="34" max="39" width="9.5703125" bestFit="1" customWidth="1"/>
    <col min="40" max="40" width="13.140625" bestFit="1" customWidth="1"/>
  </cols>
  <sheetData>
    <row r="3" spans="1:41" x14ac:dyDescent="0.2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34"/>
      <c r="P3" s="8"/>
      <c r="Q3" s="8"/>
      <c r="R3" s="8"/>
      <c r="S3" s="8"/>
      <c r="T3" s="8"/>
      <c r="U3" s="8"/>
      <c r="V3" s="8"/>
      <c r="W3" s="8"/>
      <c r="X3" s="8"/>
      <c r="Y3" s="8"/>
      <c r="Z3" s="9" t="s">
        <v>0</v>
      </c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</row>
    <row r="6" spans="1:41" x14ac:dyDescent="0.2">
      <c r="A6" t="s">
        <v>1</v>
      </c>
      <c r="B6" s="5" t="s">
        <v>27</v>
      </c>
      <c r="C6" s="5" t="s">
        <v>27</v>
      </c>
      <c r="D6" s="5" t="s">
        <v>27</v>
      </c>
      <c r="E6" s="5" t="s">
        <v>27</v>
      </c>
      <c r="F6" s="5" t="s">
        <v>27</v>
      </c>
      <c r="G6" s="5" t="s">
        <v>27</v>
      </c>
      <c r="H6" s="5" t="s">
        <v>27</v>
      </c>
      <c r="I6" s="26">
        <v>0.06</v>
      </c>
      <c r="J6" s="26">
        <v>2.2499999999999999E-2</v>
      </c>
      <c r="K6" s="26">
        <v>0.02</v>
      </c>
      <c r="L6" s="26">
        <v>0.06</v>
      </c>
      <c r="M6" s="26">
        <v>0.02</v>
      </c>
      <c r="N6" s="26">
        <v>0.02</v>
      </c>
      <c r="O6" s="21" t="s">
        <v>27</v>
      </c>
      <c r="P6" s="42" t="s">
        <v>38</v>
      </c>
      <c r="Q6" s="42"/>
      <c r="R6" s="42"/>
      <c r="S6" s="42"/>
      <c r="T6" s="42"/>
      <c r="U6" s="42"/>
      <c r="V6" s="42"/>
      <c r="W6" s="42"/>
      <c r="X6" s="42"/>
      <c r="Y6" s="5" t="s">
        <v>28</v>
      </c>
      <c r="Z6" s="42" t="s">
        <v>39</v>
      </c>
      <c r="AA6" s="42"/>
      <c r="AB6" s="42"/>
      <c r="AC6" s="42"/>
      <c r="AD6" s="42"/>
      <c r="AE6" s="42"/>
      <c r="AF6" s="42"/>
      <c r="AG6" s="42"/>
      <c r="AH6" s="43" t="s">
        <v>40</v>
      </c>
      <c r="AI6" s="43"/>
      <c r="AJ6" s="43"/>
      <c r="AK6" s="43"/>
      <c r="AL6" s="43"/>
      <c r="AM6" s="43"/>
    </row>
    <row r="7" spans="1:41" x14ac:dyDescent="0.2">
      <c r="A7" t="s">
        <v>2</v>
      </c>
      <c r="B7" t="s">
        <v>3</v>
      </c>
      <c r="C7" t="s">
        <v>3</v>
      </c>
      <c r="D7" t="s">
        <v>3</v>
      </c>
      <c r="E7" t="s">
        <v>3</v>
      </c>
      <c r="F7" t="s">
        <v>3</v>
      </c>
      <c r="G7" t="s">
        <v>3</v>
      </c>
      <c r="H7" t="s">
        <v>3</v>
      </c>
      <c r="O7" s="11" t="s">
        <v>3</v>
      </c>
      <c r="P7" s="42"/>
      <c r="Q7" s="42"/>
      <c r="R7" s="42"/>
      <c r="S7" s="42"/>
      <c r="T7" s="42"/>
      <c r="U7" s="42"/>
      <c r="V7" s="42"/>
      <c r="W7" s="42"/>
      <c r="X7" s="42"/>
      <c r="Y7" t="s">
        <v>3</v>
      </c>
      <c r="Z7" s="42"/>
      <c r="AA7" s="42"/>
      <c r="AB7" s="42"/>
      <c r="AC7" s="42"/>
      <c r="AD7" s="42"/>
      <c r="AE7" s="42"/>
      <c r="AF7" s="42"/>
      <c r="AG7" s="42"/>
      <c r="AH7" s="39">
        <v>7.6999999999999999E-2</v>
      </c>
      <c r="AI7" s="39">
        <v>2.2499999999999999E-2</v>
      </c>
      <c r="AJ7" s="39">
        <v>0.02</v>
      </c>
      <c r="AK7" s="39">
        <f>+AH7</f>
        <v>7.6999999999999999E-2</v>
      </c>
      <c r="AL7" s="39">
        <v>0.02</v>
      </c>
      <c r="AM7" s="39">
        <v>0.02</v>
      </c>
      <c r="AN7" s="5"/>
    </row>
    <row r="8" spans="1:41" s="14" customFormat="1" ht="63.75" x14ac:dyDescent="0.2">
      <c r="A8" s="12" t="s">
        <v>4</v>
      </c>
      <c r="B8" s="14" t="s">
        <v>5</v>
      </c>
      <c r="C8" s="14" t="s">
        <v>6</v>
      </c>
      <c r="D8" s="14" t="s">
        <v>7</v>
      </c>
      <c r="E8" s="14" t="s">
        <v>8</v>
      </c>
      <c r="F8" s="14" t="s">
        <v>9</v>
      </c>
      <c r="G8" s="14" t="s">
        <v>10</v>
      </c>
      <c r="H8" s="13" t="s">
        <v>11</v>
      </c>
      <c r="O8" s="15" t="s">
        <v>12</v>
      </c>
      <c r="P8" s="14" t="s">
        <v>29</v>
      </c>
      <c r="Q8" s="14" t="s">
        <v>30</v>
      </c>
      <c r="R8" s="14" t="s">
        <v>31</v>
      </c>
      <c r="S8" s="14" t="s">
        <v>32</v>
      </c>
      <c r="T8" s="14" t="s">
        <v>33</v>
      </c>
      <c r="U8" s="14" t="s">
        <v>34</v>
      </c>
      <c r="V8" s="14" t="s">
        <v>35</v>
      </c>
      <c r="W8" s="14" t="s">
        <v>36</v>
      </c>
      <c r="X8" s="14" t="s">
        <v>37</v>
      </c>
      <c r="Y8" s="14" t="s">
        <v>13</v>
      </c>
      <c r="Z8" s="14" t="s">
        <v>14</v>
      </c>
      <c r="AA8" s="14" t="s">
        <v>15</v>
      </c>
      <c r="AB8" s="14" t="s">
        <v>16</v>
      </c>
      <c r="AC8" s="14" t="s">
        <v>17</v>
      </c>
      <c r="AD8" s="14" t="s">
        <v>18</v>
      </c>
      <c r="AE8" s="14" t="s">
        <v>19</v>
      </c>
      <c r="AF8" s="31" t="s">
        <v>11</v>
      </c>
      <c r="AG8" s="31"/>
      <c r="AH8" s="14" t="s">
        <v>20</v>
      </c>
      <c r="AI8" s="14" t="s">
        <v>21</v>
      </c>
      <c r="AJ8" s="14" t="s">
        <v>22</v>
      </c>
      <c r="AK8" s="14" t="s">
        <v>23</v>
      </c>
      <c r="AL8" s="14" t="s">
        <v>24</v>
      </c>
      <c r="AM8" s="14" t="s">
        <v>25</v>
      </c>
      <c r="AN8" s="14" t="s">
        <v>12</v>
      </c>
      <c r="AO8" s="14" t="s">
        <v>26</v>
      </c>
    </row>
    <row r="9" spans="1:41" x14ac:dyDescent="0.2">
      <c r="A9" s="16">
        <v>1</v>
      </c>
      <c r="B9" s="23">
        <v>0.44928244489774766</v>
      </c>
      <c r="C9" s="23">
        <v>1.0830386733551547E-2</v>
      </c>
      <c r="D9" s="23">
        <v>1.1850089138590798E-2</v>
      </c>
      <c r="E9" s="23">
        <v>0.2397722248998399</v>
      </c>
      <c r="F9" s="23">
        <v>0</v>
      </c>
      <c r="G9" s="23">
        <v>0.2469648543302701</v>
      </c>
      <c r="H9" s="23">
        <v>4.1300000000000003E-2</v>
      </c>
      <c r="I9" s="24">
        <f t="shared" ref="I9:N9" si="0">B9*I$6</f>
        <v>2.6956946693864857E-2</v>
      </c>
      <c r="J9" s="24">
        <f t="shared" si="0"/>
        <v>2.4368370150490979E-4</v>
      </c>
      <c r="K9" s="24">
        <f t="shared" si="0"/>
        <v>2.3700178277181596E-4</v>
      </c>
      <c r="L9" s="24">
        <f t="shared" si="0"/>
        <v>1.4386333493990393E-2</v>
      </c>
      <c r="M9" s="24">
        <f t="shared" si="0"/>
        <v>0</v>
      </c>
      <c r="N9" s="24">
        <f t="shared" si="0"/>
        <v>4.9392970866054021E-3</v>
      </c>
      <c r="O9" s="19">
        <f>1/(1-I9-J9-K9-L9-M9-N9-H9)</f>
        <v>1.0965672937194539</v>
      </c>
      <c r="P9" s="27">
        <v>334316.88</v>
      </c>
      <c r="Q9" s="27">
        <v>138081.20000000001</v>
      </c>
      <c r="R9" s="27">
        <v>7990.2</v>
      </c>
      <c r="S9" s="27">
        <v>3517</v>
      </c>
      <c r="T9" s="27">
        <v>3271.1</v>
      </c>
      <c r="U9" s="27">
        <v>85002.799999999988</v>
      </c>
      <c r="V9" s="27">
        <v>0</v>
      </c>
      <c r="W9" s="27">
        <v>14462.7</v>
      </c>
      <c r="X9" s="27">
        <v>81991.879999999961</v>
      </c>
      <c r="Y9" s="17">
        <v>0</v>
      </c>
      <c r="Z9" s="22">
        <f t="shared" ref="Z9:Z60" si="1">(Q9+R9)/P9+Y9</f>
        <v>0.43692499164265958</v>
      </c>
      <c r="AA9" s="22">
        <f t="shared" ref="AA9:AA61" si="2">S9/P9</f>
        <v>1.051995938703424E-2</v>
      </c>
      <c r="AB9" s="22">
        <f t="shared" ref="AB9:AB61" si="3">T9/P9</f>
        <v>9.7844296704372204E-3</v>
      </c>
      <c r="AC9" s="22">
        <f t="shared" ref="AC9:AC61" si="4">U9/P9</f>
        <v>0.25425817565658065</v>
      </c>
      <c r="AD9" s="22">
        <f t="shared" ref="AD9:AD61" si="5">IFERROR(V9/P9,0)</f>
        <v>0</v>
      </c>
      <c r="AE9" s="22">
        <f t="shared" ref="AE9:AE60" si="6">1-Z9-AA9-AB9-AC9-AF9</f>
        <v>0.24591244364328826</v>
      </c>
      <c r="AF9" s="24">
        <v>4.2599999999999999E-2</v>
      </c>
      <c r="AG9" s="22">
        <f>SUM(Z9:AE9)+AF9</f>
        <v>1</v>
      </c>
      <c r="AH9" s="22">
        <f t="shared" ref="AH9:AH40" si="7">Z9*AH$7</f>
        <v>3.3643224356484785E-2</v>
      </c>
      <c r="AI9" s="22">
        <f t="shared" ref="AI9:AI40" si="8">AA9*AI$7</f>
        <v>2.3669908620827039E-4</v>
      </c>
      <c r="AJ9" s="22">
        <f t="shared" ref="AJ9:AJ40" si="9">AB9*AJ$7</f>
        <v>1.9568859340874441E-4</v>
      </c>
      <c r="AK9" s="22">
        <f t="shared" ref="AK9:AK40" si="10">AC9*AK$7</f>
        <v>1.9577879525556709E-2</v>
      </c>
      <c r="AL9" s="22">
        <f t="shared" ref="AL9:AL40" si="11">AD9*AL$7</f>
        <v>0</v>
      </c>
      <c r="AM9" s="22">
        <f t="shared" ref="AM9:AM40" si="12">AE9*AM$7</f>
        <v>4.918248872865765E-3</v>
      </c>
      <c r="AN9" s="19">
        <f t="shared" ref="AN9:AN21" si="13">1/(1-AH9-AI9-AJ9-AK9-AL9-AM9-AF9)</f>
        <v>1.1125595900638841</v>
      </c>
      <c r="AO9" s="20">
        <f t="shared" ref="AO9:AO40" si="14">AN9/O9-1</f>
        <v>1.4583962549334917E-2</v>
      </c>
    </row>
    <row r="10" spans="1:41" x14ac:dyDescent="0.2">
      <c r="A10" s="16">
        <v>2</v>
      </c>
      <c r="B10" s="23">
        <v>0.37890577464032482</v>
      </c>
      <c r="C10" s="23">
        <v>9.9360765643682306E-2</v>
      </c>
      <c r="D10" s="23">
        <v>5.1915569476686664E-2</v>
      </c>
      <c r="E10" s="23">
        <v>0.27816795837053399</v>
      </c>
      <c r="F10" s="23">
        <v>1.5454478331891101E-3</v>
      </c>
      <c r="G10" s="23">
        <v>0.15034993186877216</v>
      </c>
      <c r="H10" s="23">
        <v>4.1300000000000003E-2</v>
      </c>
      <c r="I10" s="24">
        <f t="shared" ref="I10:I60" si="15">B10*I$6</f>
        <v>2.2734346478419487E-2</v>
      </c>
      <c r="J10" s="24">
        <f t="shared" ref="J10:J60" si="16">C10*J$6</f>
        <v>2.2356172269828519E-3</v>
      </c>
      <c r="K10" s="24">
        <f t="shared" ref="K10:K60" si="17">D10*K$6</f>
        <v>1.0383113895337333E-3</v>
      </c>
      <c r="L10" s="24">
        <f t="shared" ref="L10:L60" si="18">E10*L$6</f>
        <v>1.6690077502232038E-2</v>
      </c>
      <c r="M10" s="24">
        <f t="shared" ref="M10:M60" si="19">F10*M$6</f>
        <v>3.0908956663782205E-5</v>
      </c>
      <c r="N10" s="24">
        <f t="shared" ref="N10:N60" si="20">G10*N$6</f>
        <v>3.0069986373754431E-3</v>
      </c>
      <c r="O10" s="19">
        <f t="shared" ref="O10:O60" si="21">1/(1-I10-J10-K10-L10-M10-N10-H10)</f>
        <v>1.0953337535721144</v>
      </c>
      <c r="P10" s="27">
        <v>1478505.4206499998</v>
      </c>
      <c r="Q10" s="27">
        <v>469727.31584228267</v>
      </c>
      <c r="R10" s="27">
        <v>93804.566394952286</v>
      </c>
      <c r="S10" s="27">
        <v>90591.865983780677</v>
      </c>
      <c r="T10" s="27">
        <v>65340.787010444779</v>
      </c>
      <c r="U10" s="27">
        <v>364592.94577213447</v>
      </c>
      <c r="V10" s="27">
        <v>1274.8090399999819</v>
      </c>
      <c r="W10" s="27">
        <v>60553.921840000003</v>
      </c>
      <c r="X10" s="27">
        <v>333894.01780640497</v>
      </c>
      <c r="Y10" s="17">
        <v>0</v>
      </c>
      <c r="Z10" s="22">
        <f t="shared" si="1"/>
        <v>0.38114968965719975</v>
      </c>
      <c r="AA10" s="22">
        <f t="shared" si="2"/>
        <v>6.1272596446723546E-2</v>
      </c>
      <c r="AB10" s="22">
        <f t="shared" si="3"/>
        <v>4.4193809571370264E-2</v>
      </c>
      <c r="AC10" s="22">
        <f t="shared" si="4"/>
        <v>0.24659560978264616</v>
      </c>
      <c r="AD10" s="22">
        <f t="shared" si="5"/>
        <v>8.6222818137490071E-4</v>
      </c>
      <c r="AE10" s="22">
        <f t="shared" si="6"/>
        <v>0.22418829454206021</v>
      </c>
      <c r="AF10" s="24">
        <v>4.2599999999999999E-2</v>
      </c>
      <c r="AG10" s="22">
        <f t="shared" ref="AG10:AG60" si="22">SUM(Z10:AE10)+AF10</f>
        <v>1.0008622281813748</v>
      </c>
      <c r="AH10" s="22">
        <f t="shared" si="7"/>
        <v>2.9348526103604382E-2</v>
      </c>
      <c r="AI10" s="22">
        <f t="shared" si="8"/>
        <v>1.3786334200512798E-3</v>
      </c>
      <c r="AJ10" s="22">
        <f t="shared" si="9"/>
        <v>8.8387619142740531E-4</v>
      </c>
      <c r="AK10" s="22">
        <f t="shared" si="10"/>
        <v>1.8987861953263754E-2</v>
      </c>
      <c r="AL10" s="22">
        <f t="shared" si="11"/>
        <v>1.7244563627498016E-5</v>
      </c>
      <c r="AM10" s="22">
        <f t="shared" si="12"/>
        <v>4.4837658908412044E-3</v>
      </c>
      <c r="AN10" s="19">
        <f t="shared" si="13"/>
        <v>1.1082787301058081</v>
      </c>
      <c r="AO10" s="20">
        <f t="shared" si="14"/>
        <v>1.1818294187938116E-2</v>
      </c>
    </row>
    <row r="11" spans="1:41" x14ac:dyDescent="0.2">
      <c r="A11" s="16">
        <v>3</v>
      </c>
      <c r="B11" s="23">
        <v>0.43353497584550821</v>
      </c>
      <c r="C11" s="23">
        <v>5.1147650143786236E-2</v>
      </c>
      <c r="D11" s="23">
        <v>2.4194126972075999E-2</v>
      </c>
      <c r="E11" s="23">
        <v>0.24702592144870242</v>
      </c>
      <c r="F11" s="23">
        <v>2.1042028089365049E-3</v>
      </c>
      <c r="G11" s="23">
        <v>0.20279732558992711</v>
      </c>
      <c r="H11" s="23">
        <v>4.1300000000000003E-2</v>
      </c>
      <c r="I11" s="24">
        <f t="shared" si="15"/>
        <v>2.601209855073049E-2</v>
      </c>
      <c r="J11" s="24">
        <f t="shared" si="16"/>
        <v>1.1508221282351902E-3</v>
      </c>
      <c r="K11" s="24">
        <f t="shared" si="17"/>
        <v>4.8388253944151998E-4</v>
      </c>
      <c r="L11" s="24">
        <f t="shared" si="18"/>
        <v>1.4821555286922144E-2</v>
      </c>
      <c r="M11" s="24">
        <f t="shared" si="19"/>
        <v>4.2084056178730097E-5</v>
      </c>
      <c r="N11" s="24">
        <f t="shared" si="20"/>
        <v>4.0559465117985423E-3</v>
      </c>
      <c r="O11" s="19">
        <f t="shared" si="21"/>
        <v>1.0963306121172727</v>
      </c>
      <c r="P11" s="27">
        <v>293378.49601</v>
      </c>
      <c r="Q11" s="27">
        <v>91740.184018566564</v>
      </c>
      <c r="R11" s="27">
        <v>35467.343426619664</v>
      </c>
      <c r="S11" s="27">
        <v>16013.395737759894</v>
      </c>
      <c r="T11" s="27">
        <v>7570.3146609864752</v>
      </c>
      <c r="U11" s="27">
        <v>74024.692999403895</v>
      </c>
      <c r="V11" s="27">
        <v>1133.4671099999923</v>
      </c>
      <c r="W11" s="27">
        <v>26821.953969999999</v>
      </c>
      <c r="X11" s="27">
        <v>41740.611196663522</v>
      </c>
      <c r="Y11" s="17">
        <v>0</v>
      </c>
      <c r="Z11" s="22">
        <f t="shared" si="1"/>
        <v>0.43359526746244642</v>
      </c>
      <c r="AA11" s="22">
        <f t="shared" si="2"/>
        <v>5.4582718077653747E-2</v>
      </c>
      <c r="AB11" s="22">
        <f t="shared" si="3"/>
        <v>2.5803918023795568E-2</v>
      </c>
      <c r="AC11" s="22">
        <f t="shared" si="4"/>
        <v>0.25231806013785246</v>
      </c>
      <c r="AD11" s="22">
        <f t="shared" si="5"/>
        <v>3.8634975821859735E-3</v>
      </c>
      <c r="AE11" s="22">
        <f t="shared" si="6"/>
        <v>0.19110003629825192</v>
      </c>
      <c r="AF11" s="24">
        <v>4.2599999999999999E-2</v>
      </c>
      <c r="AG11" s="22">
        <f t="shared" si="22"/>
        <v>1.0038634975821861</v>
      </c>
      <c r="AH11" s="22">
        <f t="shared" si="7"/>
        <v>3.3386835594608373E-2</v>
      </c>
      <c r="AI11" s="22">
        <f t="shared" si="8"/>
        <v>1.2281111567472092E-3</v>
      </c>
      <c r="AJ11" s="22">
        <f t="shared" si="9"/>
        <v>5.1607836047591138E-4</v>
      </c>
      <c r="AK11" s="22">
        <f t="shared" si="10"/>
        <v>1.942849063061464E-2</v>
      </c>
      <c r="AL11" s="22">
        <f t="shared" si="11"/>
        <v>7.7269951643719469E-5</v>
      </c>
      <c r="AM11" s="22">
        <f t="shared" si="12"/>
        <v>3.8220007259650384E-3</v>
      </c>
      <c r="AN11" s="19">
        <f t="shared" si="13"/>
        <v>1.1124197944130276</v>
      </c>
      <c r="AO11" s="20">
        <f t="shared" si="14"/>
        <v>1.4675483944284862E-2</v>
      </c>
    </row>
    <row r="12" spans="1:41" x14ac:dyDescent="0.2">
      <c r="A12" s="16">
        <v>4</v>
      </c>
      <c r="B12" s="23">
        <v>0.39089160909202852</v>
      </c>
      <c r="C12" s="23">
        <v>7.846756896838214E-2</v>
      </c>
      <c r="D12" s="23">
        <v>4.7847477080370952E-2</v>
      </c>
      <c r="E12" s="23">
        <v>0.15880042063180622</v>
      </c>
      <c r="F12" s="23">
        <v>9.6233928406527849E-3</v>
      </c>
      <c r="G12" s="23">
        <v>0.28269292422741221</v>
      </c>
      <c r="H12" s="23">
        <v>4.1300000000000003E-2</v>
      </c>
      <c r="I12" s="24">
        <f t="shared" si="15"/>
        <v>2.3453496545521712E-2</v>
      </c>
      <c r="J12" s="24">
        <f t="shared" si="16"/>
        <v>1.765520301788598E-3</v>
      </c>
      <c r="K12" s="24">
        <f t="shared" si="17"/>
        <v>9.5694954160741909E-4</v>
      </c>
      <c r="L12" s="24">
        <f t="shared" si="18"/>
        <v>9.5280252379083726E-3</v>
      </c>
      <c r="M12" s="24">
        <f t="shared" si="19"/>
        <v>1.9246785681305571E-4</v>
      </c>
      <c r="N12" s="24">
        <f t="shared" si="20"/>
        <v>5.6538584845482447E-3</v>
      </c>
      <c r="O12" s="19">
        <f t="shared" si="21"/>
        <v>1.0903345654382657</v>
      </c>
      <c r="P12" s="27">
        <v>515354.7</v>
      </c>
      <c r="Q12" s="27">
        <v>160575.44200217252</v>
      </c>
      <c r="R12" s="27">
        <v>34254.017104049577</v>
      </c>
      <c r="S12" s="27">
        <v>43280.279249952917</v>
      </c>
      <c r="T12" s="27">
        <v>22268.053923175383</v>
      </c>
      <c r="U12" s="27">
        <v>90772.590992229147</v>
      </c>
      <c r="V12" s="27">
        <v>4588.3698900000081</v>
      </c>
      <c r="W12" s="27">
        <v>37639.805410000001</v>
      </c>
      <c r="X12" s="27">
        <v>126564.51131842044</v>
      </c>
      <c r="Y12" s="17">
        <v>0</v>
      </c>
      <c r="Z12" s="22">
        <f t="shared" si="1"/>
        <v>0.37804925249778859</v>
      </c>
      <c r="AA12" s="22">
        <f t="shared" si="2"/>
        <v>8.3981535920702607E-2</v>
      </c>
      <c r="AB12" s="22">
        <f t="shared" si="3"/>
        <v>4.3209179858406999E-2</v>
      </c>
      <c r="AC12" s="22">
        <f t="shared" si="4"/>
        <v>0.17613614660393928</v>
      </c>
      <c r="AD12" s="22">
        <f t="shared" si="5"/>
        <v>8.9033240407044075E-3</v>
      </c>
      <c r="AE12" s="22">
        <f t="shared" si="6"/>
        <v>0.27602388511916265</v>
      </c>
      <c r="AF12" s="24">
        <v>4.2599999999999999E-2</v>
      </c>
      <c r="AG12" s="22">
        <f t="shared" si="22"/>
        <v>1.0089033240407046</v>
      </c>
      <c r="AH12" s="22">
        <f t="shared" si="7"/>
        <v>2.910979244232972E-2</v>
      </c>
      <c r="AI12" s="22">
        <f t="shared" si="8"/>
        <v>1.8895845582158086E-3</v>
      </c>
      <c r="AJ12" s="22">
        <f t="shared" si="9"/>
        <v>8.6418359716813995E-4</v>
      </c>
      <c r="AK12" s="22">
        <f t="shared" si="10"/>
        <v>1.3562483288503324E-2</v>
      </c>
      <c r="AL12" s="22">
        <f t="shared" si="11"/>
        <v>1.7806648081408814E-4</v>
      </c>
      <c r="AM12" s="22">
        <f t="shared" si="12"/>
        <v>5.5204777023832533E-3</v>
      </c>
      <c r="AN12" s="19">
        <f t="shared" si="13"/>
        <v>1.103417335211333</v>
      </c>
      <c r="AO12" s="20">
        <f t="shared" si="14"/>
        <v>1.1998858137464152E-2</v>
      </c>
    </row>
    <row r="13" spans="1:41" x14ac:dyDescent="0.2">
      <c r="A13" s="16">
        <v>5</v>
      </c>
      <c r="B13" s="23">
        <v>0.4256614841157782</v>
      </c>
      <c r="C13" s="23">
        <v>9.1517110390265152E-2</v>
      </c>
      <c r="D13" s="23">
        <v>6.5849987616122332E-2</v>
      </c>
      <c r="E13" s="23">
        <v>0.1520521787447611</v>
      </c>
      <c r="F13" s="23">
        <v>5.4846648526176676E-3</v>
      </c>
      <c r="G13" s="23">
        <v>0.22361923913307324</v>
      </c>
      <c r="H13" s="23">
        <v>4.1300000000000003E-2</v>
      </c>
      <c r="I13" s="24">
        <f t="shared" si="15"/>
        <v>2.553968904694669E-2</v>
      </c>
      <c r="J13" s="24">
        <f t="shared" si="16"/>
        <v>2.0591349837809658E-3</v>
      </c>
      <c r="K13" s="24">
        <f t="shared" si="17"/>
        <v>1.3169997523224466E-3</v>
      </c>
      <c r="L13" s="24">
        <f t="shared" si="18"/>
        <v>9.1231307246856658E-3</v>
      </c>
      <c r="M13" s="24">
        <f t="shared" si="19"/>
        <v>1.0969329705235336E-4</v>
      </c>
      <c r="N13" s="24">
        <f t="shared" si="20"/>
        <v>4.4723847826614654E-3</v>
      </c>
      <c r="O13" s="19">
        <f t="shared" si="21"/>
        <v>1.0916089502900421</v>
      </c>
      <c r="P13" s="27">
        <v>355845.2</v>
      </c>
      <c r="Q13" s="27">
        <v>146929.97280524776</v>
      </c>
      <c r="R13" s="27">
        <v>9798.5125617149533</v>
      </c>
      <c r="S13" s="27">
        <v>32895.03181607381</v>
      </c>
      <c r="T13" s="27">
        <v>20392.199011095785</v>
      </c>
      <c r="U13" s="27">
        <v>57532.404493688809</v>
      </c>
      <c r="V13" s="27">
        <v>2063.712</v>
      </c>
      <c r="W13" s="27">
        <v>15451.002119999999</v>
      </c>
      <c r="X13" s="27">
        <v>72846.077192178913</v>
      </c>
      <c r="Y13" s="17">
        <v>0</v>
      </c>
      <c r="Z13" s="22">
        <f t="shared" si="1"/>
        <v>0.44044007160125442</v>
      </c>
      <c r="AA13" s="22">
        <f t="shared" si="2"/>
        <v>9.2441971441721879E-2</v>
      </c>
      <c r="AB13" s="22">
        <f t="shared" si="3"/>
        <v>5.7306376511741017E-2</v>
      </c>
      <c r="AC13" s="22">
        <f t="shared" si="4"/>
        <v>0.16167818055066868</v>
      </c>
      <c r="AD13" s="22">
        <f t="shared" si="5"/>
        <v>5.7994656103271874E-3</v>
      </c>
      <c r="AE13" s="22">
        <f t="shared" si="6"/>
        <v>0.20553339989461397</v>
      </c>
      <c r="AF13" s="24">
        <v>4.2599999999999999E-2</v>
      </c>
      <c r="AG13" s="22">
        <f t="shared" si="22"/>
        <v>1.0057994656103271</v>
      </c>
      <c r="AH13" s="22">
        <f t="shared" si="7"/>
        <v>3.3913885513296591E-2</v>
      </c>
      <c r="AI13" s="22">
        <f t="shared" si="8"/>
        <v>2.079944357438742E-3</v>
      </c>
      <c r="AJ13" s="22">
        <f t="shared" si="9"/>
        <v>1.1461275302348203E-3</v>
      </c>
      <c r="AK13" s="22">
        <f t="shared" si="10"/>
        <v>1.2449219902401488E-2</v>
      </c>
      <c r="AL13" s="22">
        <f t="shared" si="11"/>
        <v>1.1598931220654376E-4</v>
      </c>
      <c r="AM13" s="22">
        <f t="shared" si="12"/>
        <v>4.1106679978922794E-3</v>
      </c>
      <c r="AN13" s="19">
        <f t="shared" si="13"/>
        <v>1.1067037674041424</v>
      </c>
      <c r="AO13" s="20">
        <f t="shared" si="14"/>
        <v>1.382804447516639E-2</v>
      </c>
    </row>
    <row r="14" spans="1:41" x14ac:dyDescent="0.2">
      <c r="A14" s="16">
        <v>6</v>
      </c>
      <c r="B14" s="23">
        <v>0.48462504434863651</v>
      </c>
      <c r="C14" s="23">
        <v>2.1352956531348874E-2</v>
      </c>
      <c r="D14" s="23">
        <v>6.3213830009403546E-2</v>
      </c>
      <c r="E14" s="23">
        <v>0.1484883171933542</v>
      </c>
      <c r="F14" s="23">
        <v>0</v>
      </c>
      <c r="G14" s="23">
        <v>0.24101985191725683</v>
      </c>
      <c r="H14" s="23">
        <v>4.1300000000000003E-2</v>
      </c>
      <c r="I14" s="24">
        <f t="shared" si="15"/>
        <v>2.907750266091819E-2</v>
      </c>
      <c r="J14" s="24">
        <f t="shared" si="16"/>
        <v>4.8044152195534967E-4</v>
      </c>
      <c r="K14" s="24">
        <f t="shared" si="17"/>
        <v>1.2642766001880708E-3</v>
      </c>
      <c r="L14" s="24">
        <f t="shared" si="18"/>
        <v>8.9092990316012519E-3</v>
      </c>
      <c r="M14" s="24">
        <f t="shared" si="19"/>
        <v>0</v>
      </c>
      <c r="N14" s="24">
        <f t="shared" si="20"/>
        <v>4.8203970383451367E-3</v>
      </c>
      <c r="O14" s="19">
        <f t="shared" si="21"/>
        <v>1.0939146714145691</v>
      </c>
      <c r="P14" s="27">
        <v>105943.54591</v>
      </c>
      <c r="Q14" s="27">
        <v>43775.103218347605</v>
      </c>
      <c r="R14" s="27">
        <v>8904.5106700617907</v>
      </c>
      <c r="S14" s="27">
        <v>2723.265163079313</v>
      </c>
      <c r="T14" s="27">
        <v>5239.3315502085243</v>
      </c>
      <c r="U14" s="27">
        <v>15305.482414513615</v>
      </c>
      <c r="V14" s="27">
        <v>418.31356000000062</v>
      </c>
      <c r="W14" s="27">
        <v>7265</v>
      </c>
      <c r="X14" s="27">
        <v>22730.852893789139</v>
      </c>
      <c r="Y14" s="17">
        <v>0</v>
      </c>
      <c r="Z14" s="22">
        <f t="shared" si="1"/>
        <v>0.49724231368620797</v>
      </c>
      <c r="AA14" s="22">
        <f t="shared" si="2"/>
        <v>2.5704870831798961E-2</v>
      </c>
      <c r="AB14" s="22">
        <f t="shared" si="3"/>
        <v>4.9453994627094926E-2</v>
      </c>
      <c r="AC14" s="22">
        <f t="shared" si="4"/>
        <v>0.14446828528389791</v>
      </c>
      <c r="AD14" s="22">
        <f t="shared" si="5"/>
        <v>3.9484572316973582E-3</v>
      </c>
      <c r="AE14" s="22">
        <f t="shared" si="6"/>
        <v>0.24053053557100021</v>
      </c>
      <c r="AF14" s="24">
        <v>4.2599999999999999E-2</v>
      </c>
      <c r="AG14" s="22">
        <f t="shared" si="22"/>
        <v>1.0039484572316972</v>
      </c>
      <c r="AH14" s="22">
        <f t="shared" si="7"/>
        <v>3.8287658153838014E-2</v>
      </c>
      <c r="AI14" s="22">
        <f t="shared" si="8"/>
        <v>5.783595937154766E-4</v>
      </c>
      <c r="AJ14" s="22">
        <f t="shared" si="9"/>
        <v>9.8907989254189859E-4</v>
      </c>
      <c r="AK14" s="22">
        <f t="shared" si="10"/>
        <v>1.1124057966860139E-2</v>
      </c>
      <c r="AL14" s="22">
        <f t="shared" si="11"/>
        <v>7.8969144633947162E-5</v>
      </c>
      <c r="AM14" s="22">
        <f t="shared" si="12"/>
        <v>4.8106107114200044E-3</v>
      </c>
      <c r="AN14" s="19">
        <f t="shared" si="13"/>
        <v>1.109223872023541</v>
      </c>
      <c r="AO14" s="20">
        <f t="shared" si="14"/>
        <v>1.3994876391204336E-2</v>
      </c>
    </row>
    <row r="15" spans="1:41" x14ac:dyDescent="0.2">
      <c r="A15">
        <v>8</v>
      </c>
      <c r="B15" s="23">
        <v>0.37647502857785869</v>
      </c>
      <c r="C15" s="23">
        <v>9.0385459399377671E-2</v>
      </c>
      <c r="D15" s="23">
        <v>0.15278203934528023</v>
      </c>
      <c r="E15" s="23">
        <v>0.19382871177010344</v>
      </c>
      <c r="F15" s="23">
        <v>1.8780924472334405E-2</v>
      </c>
      <c r="G15" s="23">
        <v>0.14522876090737999</v>
      </c>
      <c r="H15" s="23">
        <v>4.1300000000000003E-2</v>
      </c>
      <c r="I15" s="24">
        <f t="shared" si="15"/>
        <v>2.258850171467152E-2</v>
      </c>
      <c r="J15" s="24">
        <f t="shared" si="16"/>
        <v>2.0336728364859975E-3</v>
      </c>
      <c r="K15" s="24">
        <f t="shared" si="17"/>
        <v>3.0556407869056046E-3</v>
      </c>
      <c r="L15" s="24">
        <f t="shared" si="18"/>
        <v>1.1629722706206207E-2</v>
      </c>
      <c r="M15" s="24">
        <f t="shared" si="19"/>
        <v>3.7561848944668813E-4</v>
      </c>
      <c r="N15" s="24">
        <f t="shared" si="20"/>
        <v>2.9045752181475998E-3</v>
      </c>
      <c r="O15" s="19">
        <f t="shared" si="21"/>
        <v>1.0915692701204411</v>
      </c>
      <c r="P15" s="27">
        <v>539029.4</v>
      </c>
      <c r="Q15" s="27">
        <v>186009.7</v>
      </c>
      <c r="R15" s="27">
        <v>13877.8</v>
      </c>
      <c r="S15" s="27">
        <v>46852.4</v>
      </c>
      <c r="T15" s="27">
        <v>91062</v>
      </c>
      <c r="U15" s="27">
        <v>99545.7</v>
      </c>
      <c r="V15" s="27">
        <v>9842.9210000000003</v>
      </c>
      <c r="W15" s="27">
        <v>23795.4</v>
      </c>
      <c r="X15" s="27">
        <v>77886.399999999994</v>
      </c>
      <c r="Y15" s="17">
        <v>0</v>
      </c>
      <c r="Z15" s="22">
        <f t="shared" si="1"/>
        <v>0.37082856705033157</v>
      </c>
      <c r="AA15" s="22">
        <f t="shared" si="2"/>
        <v>8.691993423735328E-2</v>
      </c>
      <c r="AB15" s="22">
        <f t="shared" si="3"/>
        <v>0.16893698191601422</v>
      </c>
      <c r="AC15" s="22">
        <f t="shared" si="4"/>
        <v>0.18467582658756646</v>
      </c>
      <c r="AD15" s="22">
        <f t="shared" si="5"/>
        <v>1.8260452954885206E-2</v>
      </c>
      <c r="AE15" s="22">
        <f t="shared" si="6"/>
        <v>0.14603869020873456</v>
      </c>
      <c r="AF15" s="24">
        <v>4.2599999999999999E-2</v>
      </c>
      <c r="AG15" s="22">
        <f t="shared" si="22"/>
        <v>1.0182604529548853</v>
      </c>
      <c r="AH15" s="22">
        <f t="shared" si="7"/>
        <v>2.855379966287553E-2</v>
      </c>
      <c r="AI15" s="22">
        <f t="shared" si="8"/>
        <v>1.9556985203404488E-3</v>
      </c>
      <c r="AJ15" s="22">
        <f t="shared" si="9"/>
        <v>3.3787396383202846E-3</v>
      </c>
      <c r="AK15" s="22">
        <f t="shared" si="10"/>
        <v>1.4220038647242616E-2</v>
      </c>
      <c r="AL15" s="22">
        <f t="shared" si="11"/>
        <v>3.6520905909770413E-4</v>
      </c>
      <c r="AM15" s="22">
        <f t="shared" si="12"/>
        <v>2.920773804174691E-3</v>
      </c>
      <c r="AN15" s="19">
        <f t="shared" si="13"/>
        <v>1.1037457657417868</v>
      </c>
      <c r="AO15" s="20">
        <f t="shared" si="14"/>
        <v>1.1155037022984482E-2</v>
      </c>
    </row>
    <row r="16" spans="1:41" x14ac:dyDescent="0.2">
      <c r="A16">
        <v>9</v>
      </c>
      <c r="B16" s="23">
        <v>0.3145226279258847</v>
      </c>
      <c r="C16" s="23">
        <v>0.11140792180661806</v>
      </c>
      <c r="D16" s="23">
        <v>9.9468302110939266E-2</v>
      </c>
      <c r="E16" s="23">
        <v>0.18252052681200528</v>
      </c>
      <c r="F16" s="23">
        <v>5.0679021734445686E-3</v>
      </c>
      <c r="G16" s="23">
        <v>0.2507806213445527</v>
      </c>
      <c r="H16" s="23">
        <v>4.1300000000000003E-2</v>
      </c>
      <c r="I16" s="24">
        <f t="shared" si="15"/>
        <v>1.8871357675553081E-2</v>
      </c>
      <c r="J16" s="24">
        <f t="shared" si="16"/>
        <v>2.5066782406489062E-3</v>
      </c>
      <c r="K16" s="24">
        <f t="shared" si="17"/>
        <v>1.9893660422187855E-3</v>
      </c>
      <c r="L16" s="24">
        <f t="shared" si="18"/>
        <v>1.0951231608720316E-2</v>
      </c>
      <c r="M16" s="24">
        <f t="shared" si="19"/>
        <v>1.0135804346889137E-4</v>
      </c>
      <c r="N16" s="24">
        <f t="shared" si="20"/>
        <v>5.0156124268910538E-3</v>
      </c>
      <c r="O16" s="19">
        <f t="shared" si="21"/>
        <v>1.0878263145968667</v>
      </c>
      <c r="P16" s="27">
        <v>2409765.4499999997</v>
      </c>
      <c r="Q16" s="27">
        <v>711279</v>
      </c>
      <c r="R16" s="27">
        <v>153410.9</v>
      </c>
      <c r="S16" s="27">
        <v>268870.59999999998</v>
      </c>
      <c r="T16" s="27">
        <v>230761.2</v>
      </c>
      <c r="U16" s="27">
        <v>442859.4</v>
      </c>
      <c r="V16" s="27">
        <v>12556.7</v>
      </c>
      <c r="W16" s="27">
        <v>59578</v>
      </c>
      <c r="X16" s="27">
        <v>543006.34999999963</v>
      </c>
      <c r="Y16" s="17">
        <v>0</v>
      </c>
      <c r="Z16" s="22">
        <f t="shared" si="1"/>
        <v>0.35882741202053509</v>
      </c>
      <c r="AA16" s="22">
        <f t="shared" si="2"/>
        <v>0.11157542324295504</v>
      </c>
      <c r="AB16" s="22">
        <f t="shared" si="3"/>
        <v>9.5760855065790754E-2</v>
      </c>
      <c r="AC16" s="22">
        <f t="shared" si="4"/>
        <v>0.18377697298299303</v>
      </c>
      <c r="AD16" s="22">
        <f t="shared" si="5"/>
        <v>5.2107560924653483E-3</v>
      </c>
      <c r="AE16" s="22">
        <f t="shared" si="6"/>
        <v>0.20745933668772618</v>
      </c>
      <c r="AF16" s="24">
        <v>4.2599999999999999E-2</v>
      </c>
      <c r="AG16" s="22">
        <f t="shared" si="22"/>
        <v>1.0052107560924655</v>
      </c>
      <c r="AH16" s="22">
        <f t="shared" si="7"/>
        <v>2.7629710725581201E-2</v>
      </c>
      <c r="AI16" s="22">
        <f t="shared" si="8"/>
        <v>2.5104470229664884E-3</v>
      </c>
      <c r="AJ16" s="22">
        <f t="shared" si="9"/>
        <v>1.9152171013158152E-3</v>
      </c>
      <c r="AK16" s="22">
        <f t="shared" si="10"/>
        <v>1.4150826919690463E-2</v>
      </c>
      <c r="AL16" s="22">
        <f t="shared" si="11"/>
        <v>1.0421512184930696E-4</v>
      </c>
      <c r="AM16" s="22">
        <f t="shared" si="12"/>
        <v>4.1491867337545233E-3</v>
      </c>
      <c r="AN16" s="19">
        <f t="shared" si="13"/>
        <v>1.102608290464433</v>
      </c>
      <c r="AO16" s="20">
        <f t="shared" si="14"/>
        <v>1.3588544117030477E-2</v>
      </c>
    </row>
    <row r="17" spans="1:41" x14ac:dyDescent="0.2">
      <c r="A17">
        <v>10</v>
      </c>
      <c r="B17" s="23">
        <v>0.49695546782820937</v>
      </c>
      <c r="C17" s="23">
        <v>1.8059755584888641E-2</v>
      </c>
      <c r="D17" s="23">
        <v>4.0783914954217827E-2</v>
      </c>
      <c r="E17" s="23">
        <v>0.29409065259106337</v>
      </c>
      <c r="F17" s="23">
        <v>5.7019914054981212E-3</v>
      </c>
      <c r="G17" s="23">
        <v>0.10881020904162081</v>
      </c>
      <c r="H17" s="23">
        <v>4.1300000000000003E-2</v>
      </c>
      <c r="I17" s="24">
        <f t="shared" si="15"/>
        <v>2.9817328069692561E-2</v>
      </c>
      <c r="J17" s="24">
        <f t="shared" si="16"/>
        <v>4.0634450065999442E-4</v>
      </c>
      <c r="K17" s="24">
        <f t="shared" si="17"/>
        <v>8.1567829908435658E-4</v>
      </c>
      <c r="L17" s="24">
        <f t="shared" si="18"/>
        <v>1.76454391554638E-2</v>
      </c>
      <c r="M17" s="24">
        <f t="shared" si="19"/>
        <v>1.1403982810996242E-4</v>
      </c>
      <c r="N17" s="24">
        <f t="shared" si="20"/>
        <v>2.176204180832416E-3</v>
      </c>
      <c r="O17" s="19">
        <f t="shared" si="21"/>
        <v>1.1016552782985627</v>
      </c>
      <c r="P17" s="27">
        <v>51060.002459999974</v>
      </c>
      <c r="Q17" s="27">
        <v>22765.63445538107</v>
      </c>
      <c r="R17" s="27">
        <v>1883.2427660950416</v>
      </c>
      <c r="S17" s="27">
        <v>817.16364083159601</v>
      </c>
      <c r="T17" s="27">
        <v>2981.5774970027778</v>
      </c>
      <c r="U17" s="27">
        <v>15505.469156710424</v>
      </c>
      <c r="V17" s="27">
        <v>226.21535999999989</v>
      </c>
      <c r="W17" s="27">
        <v>2859.18894</v>
      </c>
      <c r="X17" s="27">
        <v>4247.7260039790654</v>
      </c>
      <c r="Y17" s="17">
        <v>0</v>
      </c>
      <c r="Z17" s="22">
        <f t="shared" si="1"/>
        <v>0.48274336141651891</v>
      </c>
      <c r="AA17" s="22">
        <f t="shared" si="2"/>
        <v>1.6003987494355408E-2</v>
      </c>
      <c r="AB17" s="22">
        <f t="shared" si="3"/>
        <v>5.8393602690061039E-2</v>
      </c>
      <c r="AC17" s="22">
        <f t="shared" si="4"/>
        <v>0.3036715317210823</v>
      </c>
      <c r="AD17" s="22">
        <f t="shared" si="5"/>
        <v>4.4303828652812018E-3</v>
      </c>
      <c r="AE17" s="22">
        <f t="shared" si="6"/>
        <v>9.6587516677982405E-2</v>
      </c>
      <c r="AF17" s="24">
        <v>4.2599999999999999E-2</v>
      </c>
      <c r="AG17" s="22">
        <f t="shared" si="22"/>
        <v>1.0044303828652812</v>
      </c>
      <c r="AH17" s="22">
        <f t="shared" si="7"/>
        <v>3.7171238829071959E-2</v>
      </c>
      <c r="AI17" s="22">
        <f t="shared" si="8"/>
        <v>3.6008971862299668E-4</v>
      </c>
      <c r="AJ17" s="22">
        <f t="shared" si="9"/>
        <v>1.1678720538012208E-3</v>
      </c>
      <c r="AK17" s="22">
        <f t="shared" si="10"/>
        <v>2.3382707942523336E-2</v>
      </c>
      <c r="AL17" s="22">
        <f t="shared" si="11"/>
        <v>8.8607657305624034E-5</v>
      </c>
      <c r="AM17" s="22">
        <f t="shared" si="12"/>
        <v>1.9317503335596481E-3</v>
      </c>
      <c r="AN17" s="19">
        <f t="shared" si="13"/>
        <v>1.1194475957315877</v>
      </c>
      <c r="AO17" s="20">
        <f t="shared" si="14"/>
        <v>1.6150530736351643E-2</v>
      </c>
    </row>
    <row r="18" spans="1:41" x14ac:dyDescent="0.2">
      <c r="A18">
        <v>11</v>
      </c>
      <c r="B18" s="23">
        <v>0.44382981865280974</v>
      </c>
      <c r="C18" s="23">
        <v>6.0907218308272282E-2</v>
      </c>
      <c r="D18" s="23">
        <v>8.3426065715984404E-2</v>
      </c>
      <c r="E18" s="23">
        <v>0.22663821573878876</v>
      </c>
      <c r="F18" s="23">
        <v>1.8722494721109102E-2</v>
      </c>
      <c r="G18" s="23">
        <v>0.14389868158414473</v>
      </c>
      <c r="H18" s="23">
        <v>4.1300000000000003E-2</v>
      </c>
      <c r="I18" s="24">
        <f t="shared" si="15"/>
        <v>2.6629789119168582E-2</v>
      </c>
      <c r="J18" s="24">
        <f t="shared" si="16"/>
        <v>1.3704124119361264E-3</v>
      </c>
      <c r="K18" s="24">
        <f t="shared" si="17"/>
        <v>1.6685213143196882E-3</v>
      </c>
      <c r="L18" s="24">
        <f t="shared" si="18"/>
        <v>1.3598292944327324E-2</v>
      </c>
      <c r="M18" s="24">
        <f t="shared" si="19"/>
        <v>3.7444989442218205E-4</v>
      </c>
      <c r="N18" s="24">
        <f t="shared" si="20"/>
        <v>2.8779736316828946E-3</v>
      </c>
      <c r="O18" s="19">
        <f t="shared" si="21"/>
        <v>1.0962741841922081</v>
      </c>
      <c r="P18" s="27">
        <v>438695.9</v>
      </c>
      <c r="Q18" s="27">
        <v>174811</v>
      </c>
      <c r="R18" s="27">
        <v>20525</v>
      </c>
      <c r="S18" s="27">
        <v>25294</v>
      </c>
      <c r="T18" s="27">
        <v>31909</v>
      </c>
      <c r="U18" s="27">
        <v>105280</v>
      </c>
      <c r="V18" s="27">
        <v>10159.047199999999</v>
      </c>
      <c r="W18" s="27">
        <v>22058.47</v>
      </c>
      <c r="X18" s="27">
        <v>58818.429999999993</v>
      </c>
      <c r="Y18" s="17">
        <v>0</v>
      </c>
      <c r="Z18" s="22">
        <f t="shared" si="1"/>
        <v>0.44526515976100983</v>
      </c>
      <c r="AA18" s="22">
        <f t="shared" si="2"/>
        <v>5.7657251868549489E-2</v>
      </c>
      <c r="AB18" s="22">
        <f t="shared" si="3"/>
        <v>7.2736034232369157E-2</v>
      </c>
      <c r="AC18" s="22">
        <f t="shared" si="4"/>
        <v>0.23998400714481261</v>
      </c>
      <c r="AD18" s="22">
        <f t="shared" si="5"/>
        <v>2.3157378949746277E-2</v>
      </c>
      <c r="AE18" s="22">
        <f t="shared" si="6"/>
        <v>0.14175754699325901</v>
      </c>
      <c r="AF18" s="24">
        <v>4.2599999999999999E-2</v>
      </c>
      <c r="AG18" s="22">
        <f t="shared" si="22"/>
        <v>1.0231573789497463</v>
      </c>
      <c r="AH18" s="22">
        <f t="shared" si="7"/>
        <v>3.4285417301597759E-2</v>
      </c>
      <c r="AI18" s="22">
        <f t="shared" si="8"/>
        <v>1.2972881670423634E-3</v>
      </c>
      <c r="AJ18" s="22">
        <f t="shared" si="9"/>
        <v>1.4547206846473831E-3</v>
      </c>
      <c r="AK18" s="22">
        <f t="shared" si="10"/>
        <v>1.8478768550150571E-2</v>
      </c>
      <c r="AL18" s="22">
        <f t="shared" si="11"/>
        <v>4.6314757899492553E-4</v>
      </c>
      <c r="AM18" s="22">
        <f t="shared" si="12"/>
        <v>2.8351509398651803E-3</v>
      </c>
      <c r="AN18" s="19">
        <f t="shared" si="13"/>
        <v>1.1128601479295688</v>
      </c>
      <c r="AO18" s="20">
        <f t="shared" si="14"/>
        <v>1.5129393701432514E-2</v>
      </c>
    </row>
    <row r="19" spans="1:41" x14ac:dyDescent="0.2">
      <c r="A19">
        <v>12</v>
      </c>
      <c r="B19" s="23">
        <v>0.43460918269883891</v>
      </c>
      <c r="C19" s="23">
        <v>4.7983055905781745E-2</v>
      </c>
      <c r="D19" s="23">
        <v>6.5766975365315644E-2</v>
      </c>
      <c r="E19" s="23">
        <v>0.22414411770987994</v>
      </c>
      <c r="F19" s="23">
        <v>0</v>
      </c>
      <c r="G19" s="23">
        <v>0.18619666832018369</v>
      </c>
      <c r="H19" s="23">
        <v>4.1300000000000003E-2</v>
      </c>
      <c r="I19" s="24">
        <f t="shared" si="15"/>
        <v>2.6076550961930334E-2</v>
      </c>
      <c r="J19" s="24">
        <f t="shared" si="16"/>
        <v>1.0796187578800893E-3</v>
      </c>
      <c r="K19" s="24">
        <f t="shared" si="17"/>
        <v>1.3153395073063128E-3</v>
      </c>
      <c r="L19" s="24">
        <f t="shared" si="18"/>
        <v>1.3448647062592795E-2</v>
      </c>
      <c r="M19" s="24">
        <f t="shared" si="19"/>
        <v>0</v>
      </c>
      <c r="N19" s="24">
        <f t="shared" si="20"/>
        <v>3.7239333664036739E-3</v>
      </c>
      <c r="O19" s="19">
        <f t="shared" si="21"/>
        <v>1.0952231825796594</v>
      </c>
      <c r="P19" s="27">
        <v>783533.5</v>
      </c>
      <c r="Q19" s="27">
        <v>309617.59999999998</v>
      </c>
      <c r="R19" s="27">
        <v>31567.300000000003</v>
      </c>
      <c r="S19" s="27">
        <v>33653.5</v>
      </c>
      <c r="T19" s="27">
        <v>43249.8</v>
      </c>
      <c r="U19" s="27">
        <v>185093.55</v>
      </c>
      <c r="V19" s="27">
        <v>0</v>
      </c>
      <c r="W19" s="27">
        <v>27577.4</v>
      </c>
      <c r="X19" s="27">
        <v>152774.35000000003</v>
      </c>
      <c r="Y19" s="17">
        <v>0</v>
      </c>
      <c r="Z19" s="22">
        <f t="shared" si="1"/>
        <v>0.4354439216702285</v>
      </c>
      <c r="AA19" s="22">
        <f t="shared" si="2"/>
        <v>4.2950939557785339E-2</v>
      </c>
      <c r="AB19" s="22">
        <f t="shared" si="3"/>
        <v>5.5198405683994367E-2</v>
      </c>
      <c r="AC19" s="22">
        <f t="shared" si="4"/>
        <v>0.2362292741790874</v>
      </c>
      <c r="AD19" s="22">
        <f t="shared" si="5"/>
        <v>0</v>
      </c>
      <c r="AE19" s="22">
        <f>1-Z19-AA19-AB19-AC19-AF19</f>
        <v>0.18757745890890445</v>
      </c>
      <c r="AF19" s="24">
        <v>4.2599999999999999E-2</v>
      </c>
      <c r="AG19" s="22">
        <f t="shared" si="22"/>
        <v>1.0000000000000002</v>
      </c>
      <c r="AH19" s="22">
        <f t="shared" si="7"/>
        <v>3.3529181968607595E-2</v>
      </c>
      <c r="AI19" s="22">
        <f t="shared" si="8"/>
        <v>9.6639614005017015E-4</v>
      </c>
      <c r="AJ19" s="22">
        <f t="shared" si="9"/>
        <v>1.1039681136798874E-3</v>
      </c>
      <c r="AK19" s="22">
        <f t="shared" si="10"/>
        <v>1.818965411178973E-2</v>
      </c>
      <c r="AL19" s="22">
        <f t="shared" si="11"/>
        <v>0</v>
      </c>
      <c r="AM19" s="22">
        <f t="shared" si="12"/>
        <v>3.7515491781780893E-3</v>
      </c>
      <c r="AN19" s="19">
        <f t="shared" si="13"/>
        <v>1.1112849031201628</v>
      </c>
      <c r="AO19" s="20">
        <f t="shared" si="14"/>
        <v>1.4665248869798475E-2</v>
      </c>
    </row>
    <row r="20" spans="1:41" x14ac:dyDescent="0.2">
      <c r="A20">
        <v>13</v>
      </c>
      <c r="B20" s="23">
        <v>0.45509116296168567</v>
      </c>
      <c r="C20" s="23">
        <v>1.016097534379772E-2</v>
      </c>
      <c r="D20" s="23">
        <v>1.4246853811996533E-2</v>
      </c>
      <c r="E20" s="23">
        <v>0.3511717934416852</v>
      </c>
      <c r="F20" s="23">
        <v>1.845241277440246E-2</v>
      </c>
      <c r="G20" s="23">
        <v>0.12802921444083498</v>
      </c>
      <c r="H20" s="23">
        <v>4.1300000000000003E-2</v>
      </c>
      <c r="I20" s="24">
        <f t="shared" si="15"/>
        <v>2.7305469777701138E-2</v>
      </c>
      <c r="J20" s="24">
        <f t="shared" si="16"/>
        <v>2.286219452354487E-4</v>
      </c>
      <c r="K20" s="24">
        <f t="shared" si="17"/>
        <v>2.8493707623993068E-4</v>
      </c>
      <c r="L20" s="24">
        <f t="shared" si="18"/>
        <v>2.107030760650111E-2</v>
      </c>
      <c r="M20" s="24">
        <f t="shared" si="19"/>
        <v>3.690482554880492E-4</v>
      </c>
      <c r="N20" s="24">
        <f t="shared" si="20"/>
        <v>2.5605842888166996E-3</v>
      </c>
      <c r="O20" s="19">
        <f t="shared" si="21"/>
        <v>1.1026804682882889</v>
      </c>
      <c r="P20" s="27">
        <v>110088.00033999997</v>
      </c>
      <c r="Q20" s="27">
        <v>34459.843733288028</v>
      </c>
      <c r="R20" s="27">
        <v>12958.439873440013</v>
      </c>
      <c r="S20" s="27">
        <v>788.84557643850781</v>
      </c>
      <c r="T20" s="27">
        <v>1343.2129015659864</v>
      </c>
      <c r="U20" s="27">
        <v>45680.225630000336</v>
      </c>
      <c r="V20" s="27">
        <v>2130.9131399999942</v>
      </c>
      <c r="W20" s="27">
        <v>2341.6784800000005</v>
      </c>
      <c r="X20" s="27">
        <v>12515.754145267108</v>
      </c>
      <c r="Y20" s="17">
        <v>0</v>
      </c>
      <c r="Z20" s="22">
        <f t="shared" si="1"/>
        <v>0.43073071960867315</v>
      </c>
      <c r="AA20" s="22">
        <f t="shared" si="2"/>
        <v>7.1655909272782424E-3</v>
      </c>
      <c r="AB20" s="22">
        <f t="shared" si="3"/>
        <v>1.2201265327897287E-2</v>
      </c>
      <c r="AC20" s="22">
        <f t="shared" si="4"/>
        <v>0.41494282291366713</v>
      </c>
      <c r="AD20" s="22">
        <f t="shared" si="5"/>
        <v>1.9356452414602873E-2</v>
      </c>
      <c r="AE20" s="22">
        <f t="shared" si="6"/>
        <v>9.2359601222484183E-2</v>
      </c>
      <c r="AF20" s="24">
        <v>4.2599999999999999E-2</v>
      </c>
      <c r="AG20" s="22">
        <f t="shared" si="22"/>
        <v>1.0193564524146028</v>
      </c>
      <c r="AH20" s="22">
        <f t="shared" si="7"/>
        <v>3.3166265409867834E-2</v>
      </c>
      <c r="AI20" s="22">
        <f t="shared" si="8"/>
        <v>1.6122579586376045E-4</v>
      </c>
      <c r="AJ20" s="22">
        <f t="shared" si="9"/>
        <v>2.4402530655794573E-4</v>
      </c>
      <c r="AK20" s="22">
        <f t="shared" si="10"/>
        <v>3.1950597364352372E-2</v>
      </c>
      <c r="AL20" s="22">
        <f t="shared" si="11"/>
        <v>3.8712904829205747E-4</v>
      </c>
      <c r="AM20" s="22">
        <f t="shared" si="12"/>
        <v>1.8471920244496837E-3</v>
      </c>
      <c r="AN20" s="19">
        <f t="shared" si="13"/>
        <v>1.124045673216447</v>
      </c>
      <c r="AO20" s="20">
        <f t="shared" si="14"/>
        <v>1.9375699073842956E-2</v>
      </c>
    </row>
    <row r="21" spans="1:41" x14ac:dyDescent="0.2">
      <c r="A21">
        <v>15</v>
      </c>
      <c r="B21" s="23">
        <v>0.40907437767557631</v>
      </c>
      <c r="C21" s="23">
        <v>4.4203192398609335E-2</v>
      </c>
      <c r="D21" s="23">
        <v>5.1706514124582569E-2</v>
      </c>
      <c r="E21" s="23">
        <v>0.29138521462322503</v>
      </c>
      <c r="F21" s="23">
        <v>4.8618320687663407E-3</v>
      </c>
      <c r="G21" s="23">
        <v>0.16233070117800674</v>
      </c>
      <c r="H21" s="23">
        <v>4.1300000000000003E-2</v>
      </c>
      <c r="I21" s="24">
        <f t="shared" si="15"/>
        <v>2.4544462660534578E-2</v>
      </c>
      <c r="J21" s="24">
        <f t="shared" si="16"/>
        <v>9.9457182896870995E-4</v>
      </c>
      <c r="K21" s="24">
        <f t="shared" si="17"/>
        <v>1.0341302824916515E-3</v>
      </c>
      <c r="L21" s="24">
        <f t="shared" si="18"/>
        <v>1.74831128773935E-2</v>
      </c>
      <c r="M21" s="24">
        <f t="shared" si="19"/>
        <v>9.723664137532682E-5</v>
      </c>
      <c r="N21" s="24">
        <f t="shared" si="20"/>
        <v>3.2466140235601348E-3</v>
      </c>
      <c r="O21" s="19">
        <f t="shared" si="21"/>
        <v>1.0973336341529938</v>
      </c>
      <c r="P21" s="27">
        <v>535571.84254000022</v>
      </c>
      <c r="Q21" s="27">
        <v>196674.1674951796</v>
      </c>
      <c r="R21" s="27">
        <v>17949.163236984583</v>
      </c>
      <c r="S21" s="27">
        <v>22962.582542560725</v>
      </c>
      <c r="T21" s="27">
        <v>28593.750722199416</v>
      </c>
      <c r="U21" s="27">
        <v>161376.94294991769</v>
      </c>
      <c r="V21" s="27">
        <v>4057.0069500000918</v>
      </c>
      <c r="W21" s="27">
        <v>21178.940849999999</v>
      </c>
      <c r="X21" s="27">
        <v>86836.294743158127</v>
      </c>
      <c r="Y21" s="17">
        <v>0</v>
      </c>
      <c r="Z21" s="22">
        <f t="shared" si="1"/>
        <v>0.40073677083973031</v>
      </c>
      <c r="AA21" s="22">
        <f t="shared" si="2"/>
        <v>4.2874887584938189E-2</v>
      </c>
      <c r="AB21" s="22">
        <f t="shared" si="3"/>
        <v>5.3389197211322473E-2</v>
      </c>
      <c r="AC21" s="22">
        <f t="shared" si="4"/>
        <v>0.30131707855396628</v>
      </c>
      <c r="AD21" s="22">
        <f t="shared" si="5"/>
        <v>7.5750938114284572E-3</v>
      </c>
      <c r="AE21" s="22">
        <f t="shared" si="6"/>
        <v>0.15908206581004278</v>
      </c>
      <c r="AF21" s="24">
        <v>4.2599999999999999E-2</v>
      </c>
      <c r="AG21" s="22">
        <f t="shared" si="22"/>
        <v>1.0075750938114285</v>
      </c>
      <c r="AH21" s="22">
        <f t="shared" si="7"/>
        <v>3.0856731354659234E-2</v>
      </c>
      <c r="AI21" s="22">
        <f t="shared" si="8"/>
        <v>9.6468497066110916E-4</v>
      </c>
      <c r="AJ21" s="22">
        <f t="shared" si="9"/>
        <v>1.0677839442264495E-3</v>
      </c>
      <c r="AK21" s="22">
        <f t="shared" si="10"/>
        <v>2.3201415048655402E-2</v>
      </c>
      <c r="AL21" s="22">
        <f t="shared" si="11"/>
        <v>1.5150187622856915E-4</v>
      </c>
      <c r="AM21" s="22">
        <f t="shared" si="12"/>
        <v>3.1816413162008557E-3</v>
      </c>
      <c r="AN21" s="19">
        <f t="shared" si="13"/>
        <v>1.1136152091745954</v>
      </c>
      <c r="AO21" s="20">
        <f t="shared" si="14"/>
        <v>1.4837397228026239E-2</v>
      </c>
    </row>
    <row r="22" spans="1:41" x14ac:dyDescent="0.2">
      <c r="A22">
        <v>16</v>
      </c>
      <c r="B22" s="23">
        <v>0.57233897156841562</v>
      </c>
      <c r="C22" s="23">
        <v>4.6989572918675858E-2</v>
      </c>
      <c r="D22" s="23">
        <v>5.8450059998178205E-2</v>
      </c>
      <c r="E22" s="23">
        <v>0.12751354169073564</v>
      </c>
      <c r="F22" s="23">
        <v>2.4188872603016835E-2</v>
      </c>
      <c r="G22" s="23">
        <v>0.15340785382399469</v>
      </c>
      <c r="H22" s="23">
        <v>4.1300000000000003E-2</v>
      </c>
      <c r="I22" s="24">
        <f t="shared" si="15"/>
        <v>3.4340338294104933E-2</v>
      </c>
      <c r="J22" s="24">
        <f t="shared" si="16"/>
        <v>1.0572653906702068E-3</v>
      </c>
      <c r="K22" s="24">
        <f t="shared" si="17"/>
        <v>1.1690011999635642E-3</v>
      </c>
      <c r="L22" s="24">
        <f t="shared" si="18"/>
        <v>7.6508125014441387E-3</v>
      </c>
      <c r="M22" s="24">
        <f t="shared" si="19"/>
        <v>4.8377745206033671E-4</v>
      </c>
      <c r="N22" s="24">
        <f t="shared" si="20"/>
        <v>3.0681570764798938E-3</v>
      </c>
      <c r="O22" s="19">
        <f t="shared" si="21"/>
        <v>1.0977784116737554</v>
      </c>
      <c r="P22" s="27">
        <v>279406.3</v>
      </c>
      <c r="Q22" s="27">
        <v>108962.05</v>
      </c>
      <c r="R22" s="27">
        <v>48014.555999999997</v>
      </c>
      <c r="S22" s="27">
        <v>13971.311</v>
      </c>
      <c r="T22" s="27">
        <v>17591.235000000001</v>
      </c>
      <c r="U22" s="27">
        <v>38458.770000000004</v>
      </c>
      <c r="V22" s="27">
        <v>6762.9170000000004</v>
      </c>
      <c r="W22" s="27">
        <v>19621.465</v>
      </c>
      <c r="X22" s="27">
        <v>32786.912999999986</v>
      </c>
      <c r="Y22" s="17">
        <v>0</v>
      </c>
      <c r="Z22" s="22">
        <f t="shared" si="1"/>
        <v>0.56182199900288576</v>
      </c>
      <c r="AA22" s="22">
        <f t="shared" si="2"/>
        <v>5.0003564701297E-2</v>
      </c>
      <c r="AB22" s="22">
        <f t="shared" si="3"/>
        <v>6.2959335562583957E-2</v>
      </c>
      <c r="AC22" s="22">
        <f t="shared" si="4"/>
        <v>0.13764460572292037</v>
      </c>
      <c r="AD22" s="22">
        <f t="shared" si="5"/>
        <v>2.4204597390967923E-2</v>
      </c>
      <c r="AE22" s="22">
        <f t="shared" si="6"/>
        <v>0.14497049501031287</v>
      </c>
      <c r="AF22" s="24">
        <v>4.2599999999999999E-2</v>
      </c>
      <c r="AG22" s="22">
        <f t="shared" si="22"/>
        <v>1.0242045973909679</v>
      </c>
      <c r="AH22" s="22">
        <f t="shared" si="7"/>
        <v>4.3260293923222205E-2</v>
      </c>
      <c r="AI22" s="22">
        <f t="shared" si="8"/>
        <v>1.1250802057791824E-3</v>
      </c>
      <c r="AJ22" s="22">
        <f t="shared" si="9"/>
        <v>1.2591867112516791E-3</v>
      </c>
      <c r="AK22" s="22">
        <f t="shared" si="10"/>
        <v>1.0598634640664868E-2</v>
      </c>
      <c r="AL22" s="22">
        <f t="shared" si="11"/>
        <v>4.8409194781935845E-4</v>
      </c>
      <c r="AM22" s="22">
        <f t="shared" si="12"/>
        <v>2.8994099002062576E-3</v>
      </c>
      <c r="AN22" s="19">
        <f t="shared" ref="AN22:AN61" si="23">1/(1-AH22-AI22-AJ22-AK22-AL22-AM22-AF22)</f>
        <v>1.1138669383738617</v>
      </c>
      <c r="AO22" s="20">
        <f t="shared" si="14"/>
        <v>1.465553205366521E-2</v>
      </c>
    </row>
    <row r="23" spans="1:41" x14ac:dyDescent="0.2">
      <c r="A23">
        <v>17</v>
      </c>
      <c r="B23" s="23">
        <v>0.46695327020481153</v>
      </c>
      <c r="C23" s="23">
        <v>3.3635870609328551E-2</v>
      </c>
      <c r="D23" s="23">
        <v>7.0234127080728168E-2</v>
      </c>
      <c r="E23" s="23">
        <v>0.21025381995917738</v>
      </c>
      <c r="F23" s="23">
        <v>4.6732866234609005E-3</v>
      </c>
      <c r="G23" s="23">
        <v>0.1776229121459543</v>
      </c>
      <c r="H23" s="23">
        <v>4.1300000000000003E-2</v>
      </c>
      <c r="I23" s="24">
        <f t="shared" si="15"/>
        <v>2.8017196212288691E-2</v>
      </c>
      <c r="J23" s="24">
        <f t="shared" si="16"/>
        <v>7.5680708870989237E-4</v>
      </c>
      <c r="K23" s="24">
        <f t="shared" si="17"/>
        <v>1.4046825416145633E-3</v>
      </c>
      <c r="L23" s="24">
        <f t="shared" si="18"/>
        <v>1.2615229197550643E-2</v>
      </c>
      <c r="M23" s="24">
        <f t="shared" si="19"/>
        <v>9.346573246921801E-5</v>
      </c>
      <c r="N23" s="24">
        <f t="shared" si="20"/>
        <v>3.552458242919086E-3</v>
      </c>
      <c r="O23" s="19">
        <f t="shared" si="21"/>
        <v>1.0961785275385361</v>
      </c>
      <c r="P23" s="27">
        <v>57720.02274</v>
      </c>
      <c r="Q23" s="27">
        <v>25647.242398488634</v>
      </c>
      <c r="R23" s="27">
        <v>2414.8979481928186</v>
      </c>
      <c r="S23" s="27">
        <v>1703.9735728822025</v>
      </c>
      <c r="T23" s="27">
        <v>3913.4907582547462</v>
      </c>
      <c r="U23" s="27">
        <v>11773.255488962666</v>
      </c>
      <c r="V23" s="27">
        <v>251.08004999999997</v>
      </c>
      <c r="W23" s="27">
        <v>3792.7287805000001</v>
      </c>
      <c r="X23" s="27">
        <v>8474.4337927189372</v>
      </c>
      <c r="Y23" s="17">
        <v>0</v>
      </c>
      <c r="Z23" s="22">
        <f t="shared" si="1"/>
        <v>0.4861768761437853</v>
      </c>
      <c r="AA23" s="22">
        <f t="shared" si="2"/>
        <v>2.9521360040999221E-2</v>
      </c>
      <c r="AB23" s="22">
        <f t="shared" si="3"/>
        <v>6.7801268476332305E-2</v>
      </c>
      <c r="AC23" s="22">
        <f t="shared" si="4"/>
        <v>0.20397177495919097</v>
      </c>
      <c r="AD23" s="22">
        <f t="shared" si="5"/>
        <v>4.3499645024568118E-3</v>
      </c>
      <c r="AE23" s="22">
        <f t="shared" si="6"/>
        <v>0.16992872037969226</v>
      </c>
      <c r="AF23" s="24">
        <v>4.2599999999999999E-2</v>
      </c>
      <c r="AG23" s="22">
        <f t="shared" si="22"/>
        <v>1.0043499645024567</v>
      </c>
      <c r="AH23" s="22">
        <f t="shared" si="7"/>
        <v>3.7435619463071466E-2</v>
      </c>
      <c r="AI23" s="22">
        <f t="shared" si="8"/>
        <v>6.6423060092248248E-4</v>
      </c>
      <c r="AJ23" s="22">
        <f t="shared" si="9"/>
        <v>1.3560253695266461E-3</v>
      </c>
      <c r="AK23" s="22">
        <f t="shared" si="10"/>
        <v>1.5705826671857704E-2</v>
      </c>
      <c r="AL23" s="22">
        <f t="shared" si="11"/>
        <v>8.6999290049136237E-5</v>
      </c>
      <c r="AM23" s="22">
        <f t="shared" si="12"/>
        <v>3.3985744075938451E-3</v>
      </c>
      <c r="AN23" s="19">
        <f t="shared" si="23"/>
        <v>1.112653094758054</v>
      </c>
      <c r="AO23" s="20">
        <f t="shared" si="14"/>
        <v>1.5029091343826462E-2</v>
      </c>
    </row>
    <row r="24" spans="1:41" x14ac:dyDescent="0.2">
      <c r="A24">
        <v>18</v>
      </c>
      <c r="B24" s="23">
        <v>0.47398560973958404</v>
      </c>
      <c r="C24" s="23">
        <v>3.3525828372763765E-2</v>
      </c>
      <c r="D24" s="23">
        <v>7.5548512394713094E-2</v>
      </c>
      <c r="E24" s="23">
        <v>0.14353534558878295</v>
      </c>
      <c r="F24" s="23">
        <v>5.6635483652478511E-3</v>
      </c>
      <c r="G24" s="23">
        <v>0.23210470390415616</v>
      </c>
      <c r="H24" s="23">
        <v>4.1300000000000003E-2</v>
      </c>
      <c r="I24" s="24">
        <f t="shared" si="15"/>
        <v>2.8439136584375042E-2</v>
      </c>
      <c r="J24" s="24">
        <f t="shared" si="16"/>
        <v>7.5433113838718464E-4</v>
      </c>
      <c r="K24" s="24">
        <f t="shared" si="17"/>
        <v>1.5109702478942619E-3</v>
      </c>
      <c r="L24" s="24">
        <f t="shared" si="18"/>
        <v>8.6121207353269773E-3</v>
      </c>
      <c r="M24" s="24">
        <f t="shared" si="19"/>
        <v>1.1327096730495702E-4</v>
      </c>
      <c r="N24" s="24">
        <f t="shared" si="20"/>
        <v>4.6420940780831236E-3</v>
      </c>
      <c r="O24" s="19">
        <f t="shared" si="21"/>
        <v>1.0933405894355734</v>
      </c>
      <c r="P24" s="27">
        <v>182928.94338000001</v>
      </c>
      <c r="Q24" s="27">
        <v>84197.907731631654</v>
      </c>
      <c r="R24" s="27">
        <v>4122.8177466144407</v>
      </c>
      <c r="S24" s="27">
        <v>5687.7538603907287</v>
      </c>
      <c r="T24" s="27">
        <v>13542.886441309114</v>
      </c>
      <c r="U24" s="27">
        <v>28808.089486965942</v>
      </c>
      <c r="V24" s="27">
        <v>1187.7262900000069</v>
      </c>
      <c r="W24" s="27">
        <v>5785.1909500000002</v>
      </c>
      <c r="X24" s="27">
        <v>40784.297163088129</v>
      </c>
      <c r="Y24" s="17">
        <v>0</v>
      </c>
      <c r="Z24" s="22">
        <f t="shared" si="1"/>
        <v>0.48281438599236109</v>
      </c>
      <c r="AA24" s="22">
        <f t="shared" si="2"/>
        <v>3.1092695094048099E-2</v>
      </c>
      <c r="AB24" s="22">
        <f t="shared" si="3"/>
        <v>7.4033590262292989E-2</v>
      </c>
      <c r="AC24" s="22">
        <f t="shared" si="4"/>
        <v>0.1574824024819442</v>
      </c>
      <c r="AD24" s="22">
        <f t="shared" si="5"/>
        <v>6.4928286801106804E-3</v>
      </c>
      <c r="AE24" s="22">
        <f t="shared" si="6"/>
        <v>0.21197692616935368</v>
      </c>
      <c r="AF24" s="24">
        <v>4.2599999999999999E-2</v>
      </c>
      <c r="AG24" s="22">
        <f t="shared" si="22"/>
        <v>1.0064928286801107</v>
      </c>
      <c r="AH24" s="22">
        <f t="shared" si="7"/>
        <v>3.7176707721411802E-2</v>
      </c>
      <c r="AI24" s="22">
        <f t="shared" si="8"/>
        <v>6.9958563961608218E-4</v>
      </c>
      <c r="AJ24" s="22">
        <f t="shared" si="9"/>
        <v>1.4806718052458598E-3</v>
      </c>
      <c r="AK24" s="22">
        <f t="shared" si="10"/>
        <v>1.2126144991109703E-2</v>
      </c>
      <c r="AL24" s="22">
        <f t="shared" si="11"/>
        <v>1.298565736022136E-4</v>
      </c>
      <c r="AM24" s="22">
        <f t="shared" si="12"/>
        <v>4.2395385233870734E-3</v>
      </c>
      <c r="AN24" s="19">
        <f t="shared" si="23"/>
        <v>1.1092039030979186</v>
      </c>
      <c r="AO24" s="20">
        <f t="shared" si="14"/>
        <v>1.4509032057919313E-2</v>
      </c>
    </row>
    <row r="25" spans="1:41" x14ac:dyDescent="0.2">
      <c r="A25">
        <v>19</v>
      </c>
      <c r="B25" s="23">
        <v>0.53283632595563224</v>
      </c>
      <c r="C25" s="23">
        <v>2.6175254130180271E-2</v>
      </c>
      <c r="D25" s="23">
        <v>3.5910552399813944E-2</v>
      </c>
      <c r="E25" s="23">
        <v>0.1823049571315121</v>
      </c>
      <c r="F25" s="23">
        <v>0</v>
      </c>
      <c r="G25" s="23">
        <v>0.18147291038286142</v>
      </c>
      <c r="H25" s="23">
        <v>4.1300000000000003E-2</v>
      </c>
      <c r="I25" s="24">
        <f t="shared" si="15"/>
        <v>3.1970179557337934E-2</v>
      </c>
      <c r="J25" s="24">
        <f t="shared" si="16"/>
        <v>5.8894321792905607E-4</v>
      </c>
      <c r="K25" s="24">
        <f t="shared" si="17"/>
        <v>7.1821104799627889E-4</v>
      </c>
      <c r="L25" s="24">
        <f t="shared" si="18"/>
        <v>1.0938297427890726E-2</v>
      </c>
      <c r="M25" s="24">
        <f t="shared" si="19"/>
        <v>0</v>
      </c>
      <c r="N25" s="24">
        <f t="shared" si="20"/>
        <v>3.6294582076572286E-3</v>
      </c>
      <c r="O25" s="19">
        <f t="shared" si="21"/>
        <v>1.0978696918984006</v>
      </c>
      <c r="P25" s="27">
        <v>450336.5</v>
      </c>
      <c r="Q25" s="27">
        <v>226062.2</v>
      </c>
      <c r="R25" s="27">
        <v>10453.299999999999</v>
      </c>
      <c r="S25" s="27">
        <v>14331.7</v>
      </c>
      <c r="T25" s="27">
        <v>18405.3</v>
      </c>
      <c r="U25" s="27">
        <v>86893.4</v>
      </c>
      <c r="V25" s="27">
        <v>0</v>
      </c>
      <c r="W25" s="27">
        <v>15733.5</v>
      </c>
      <c r="X25" s="27">
        <v>78457.100000000006</v>
      </c>
      <c r="Y25" s="17">
        <v>0</v>
      </c>
      <c r="Z25" s="22">
        <f t="shared" si="1"/>
        <v>0.52519726915317766</v>
      </c>
      <c r="AA25" s="22">
        <f t="shared" si="2"/>
        <v>3.1824424624697312E-2</v>
      </c>
      <c r="AB25" s="22">
        <f t="shared" si="3"/>
        <v>4.0870104910439194E-2</v>
      </c>
      <c r="AC25" s="22">
        <f t="shared" si="4"/>
        <v>0.19295215910768945</v>
      </c>
      <c r="AD25" s="22">
        <f t="shared" si="5"/>
        <v>0</v>
      </c>
      <c r="AE25" s="22">
        <f t="shared" si="6"/>
        <v>0.16655604220399639</v>
      </c>
      <c r="AF25" s="24">
        <v>4.2599999999999999E-2</v>
      </c>
      <c r="AG25" s="22">
        <f t="shared" si="22"/>
        <v>1</v>
      </c>
      <c r="AH25" s="22">
        <f t="shared" si="7"/>
        <v>4.0440189724794677E-2</v>
      </c>
      <c r="AI25" s="22">
        <f t="shared" si="8"/>
        <v>7.1604955405568953E-4</v>
      </c>
      <c r="AJ25" s="22">
        <f t="shared" si="9"/>
        <v>8.1740209820878394E-4</v>
      </c>
      <c r="AK25" s="22">
        <f t="shared" si="10"/>
        <v>1.4857316251292088E-2</v>
      </c>
      <c r="AL25" s="22">
        <f t="shared" si="11"/>
        <v>0</v>
      </c>
      <c r="AM25" s="22">
        <f t="shared" si="12"/>
        <v>3.3311208440799278E-3</v>
      </c>
      <c r="AN25" s="19">
        <f t="shared" si="23"/>
        <v>1.1145315818768295</v>
      </c>
      <c r="AO25" s="20">
        <f t="shared" si="14"/>
        <v>1.5176564305749096E-2</v>
      </c>
    </row>
    <row r="26" spans="1:41" x14ac:dyDescent="0.2">
      <c r="A26">
        <v>22</v>
      </c>
      <c r="B26" s="23">
        <v>0.51518455206362301</v>
      </c>
      <c r="C26" s="23">
        <v>7.8398711386311978E-2</v>
      </c>
      <c r="D26" s="23">
        <v>8.2886291258120984E-2</v>
      </c>
      <c r="E26" s="23">
        <v>4.9004548626609995E-2</v>
      </c>
      <c r="F26" s="23">
        <v>5.6254097788047599E-3</v>
      </c>
      <c r="G26" s="23">
        <v>0.233225896665334</v>
      </c>
      <c r="H26" s="23">
        <v>4.1300000000000003E-2</v>
      </c>
      <c r="I26" s="24">
        <f t="shared" si="15"/>
        <v>3.0911073123817381E-2</v>
      </c>
      <c r="J26" s="24">
        <f t="shared" si="16"/>
        <v>1.7639710061920194E-3</v>
      </c>
      <c r="K26" s="24">
        <f t="shared" si="17"/>
        <v>1.6577258251624198E-3</v>
      </c>
      <c r="L26" s="24">
        <f t="shared" si="18"/>
        <v>2.9402729175965997E-3</v>
      </c>
      <c r="M26" s="24">
        <f t="shared" si="19"/>
        <v>1.125081955760952E-4</v>
      </c>
      <c r="N26" s="24">
        <f t="shared" si="20"/>
        <v>4.6645179333066802E-3</v>
      </c>
      <c r="O26" s="19">
        <f t="shared" si="21"/>
        <v>1.0909290081011322</v>
      </c>
      <c r="P26" s="27">
        <v>329368.14</v>
      </c>
      <c r="Q26" s="27">
        <v>158937.58199999999</v>
      </c>
      <c r="R26" s="27">
        <v>6336.2240000000002</v>
      </c>
      <c r="S26" s="27">
        <v>26636.57</v>
      </c>
      <c r="T26" s="27">
        <v>25828.84</v>
      </c>
      <c r="U26" s="27">
        <v>20479.185000000001</v>
      </c>
      <c r="V26" s="27">
        <v>1632.87672</v>
      </c>
      <c r="W26" s="27">
        <v>11199.251</v>
      </c>
      <c r="X26" s="27">
        <v>79950.488000000012</v>
      </c>
      <c r="Y26" s="17">
        <v>0</v>
      </c>
      <c r="Z26" s="22">
        <f t="shared" si="1"/>
        <v>0.50179050712069473</v>
      </c>
      <c r="AA26" s="22">
        <f t="shared" si="2"/>
        <v>8.0871726087410875E-2</v>
      </c>
      <c r="AB26" s="22">
        <f t="shared" si="3"/>
        <v>7.8419363815820195E-2</v>
      </c>
      <c r="AC26" s="22">
        <f t="shared" si="4"/>
        <v>6.2177188722625086E-2</v>
      </c>
      <c r="AD26" s="22">
        <f t="shared" si="5"/>
        <v>4.9576037317999241E-3</v>
      </c>
      <c r="AE26" s="22">
        <f t="shared" si="6"/>
        <v>0.23414121425344911</v>
      </c>
      <c r="AF26" s="24">
        <v>4.2599999999999999E-2</v>
      </c>
      <c r="AG26" s="22">
        <f t="shared" si="22"/>
        <v>1.0049576037318</v>
      </c>
      <c r="AH26" s="22">
        <f t="shared" si="7"/>
        <v>3.8637869048293493E-2</v>
      </c>
      <c r="AI26" s="22">
        <f t="shared" si="8"/>
        <v>1.8196138369667447E-3</v>
      </c>
      <c r="AJ26" s="22">
        <f t="shared" si="9"/>
        <v>1.5683872763164039E-3</v>
      </c>
      <c r="AK26" s="22">
        <f t="shared" si="10"/>
        <v>4.7876435316421316E-3</v>
      </c>
      <c r="AL26" s="22">
        <f t="shared" si="11"/>
        <v>9.9152074635998488E-5</v>
      </c>
      <c r="AM26" s="22">
        <f t="shared" si="12"/>
        <v>4.6828242850689827E-3</v>
      </c>
      <c r="AN26" s="19">
        <f t="shared" si="23"/>
        <v>1.1039909704781965</v>
      </c>
      <c r="AO26" s="20">
        <f t="shared" si="14"/>
        <v>1.1973246911638924E-2</v>
      </c>
    </row>
    <row r="27" spans="1:41" x14ac:dyDescent="0.2">
      <c r="A27">
        <v>23</v>
      </c>
      <c r="B27" s="23">
        <v>0.40638056175850562</v>
      </c>
      <c r="C27" s="23">
        <v>7.3462555581441963E-2</v>
      </c>
      <c r="D27" s="23">
        <v>9.6408023868072873E-2</v>
      </c>
      <c r="E27" s="23">
        <v>0.10111925627967681</v>
      </c>
      <c r="F27" s="23">
        <v>5.309296869625272E-4</v>
      </c>
      <c r="G27" s="23">
        <v>0.2813296025123026</v>
      </c>
      <c r="H27" s="23">
        <v>4.1300000000000003E-2</v>
      </c>
      <c r="I27" s="24">
        <f t="shared" si="15"/>
        <v>2.4382833705510337E-2</v>
      </c>
      <c r="J27" s="24">
        <f t="shared" si="16"/>
        <v>1.6529075005824441E-3</v>
      </c>
      <c r="K27" s="24">
        <f t="shared" si="17"/>
        <v>1.9281604773614576E-3</v>
      </c>
      <c r="L27" s="24">
        <f t="shared" si="18"/>
        <v>6.0671553767806087E-3</v>
      </c>
      <c r="M27" s="24">
        <f t="shared" si="19"/>
        <v>1.0618593739250544E-5</v>
      </c>
      <c r="N27" s="24">
        <f t="shared" si="20"/>
        <v>5.6265920502460518E-3</v>
      </c>
      <c r="O27" s="19">
        <f t="shared" si="21"/>
        <v>1.0881017105926887</v>
      </c>
      <c r="P27" s="27">
        <v>632980.89999999991</v>
      </c>
      <c r="Q27" s="27">
        <v>242083.5</v>
      </c>
      <c r="R27" s="27">
        <v>10920.1</v>
      </c>
      <c r="S27" s="27">
        <v>45486.6</v>
      </c>
      <c r="T27" s="27">
        <v>62415.5</v>
      </c>
      <c r="U27" s="27">
        <v>68283.199999999997</v>
      </c>
      <c r="V27" s="27">
        <v>9305.7999999999993</v>
      </c>
      <c r="W27" s="27">
        <v>17702.099999999999</v>
      </c>
      <c r="X27" s="27">
        <v>186089.89999999997</v>
      </c>
      <c r="Y27" s="17">
        <v>0</v>
      </c>
      <c r="Z27" s="22">
        <f t="shared" si="1"/>
        <v>0.39970179194980454</v>
      </c>
      <c r="AA27" s="22">
        <f t="shared" si="2"/>
        <v>7.1860936088276928E-2</v>
      </c>
      <c r="AB27" s="22">
        <f t="shared" si="3"/>
        <v>9.8605660929105457E-2</v>
      </c>
      <c r="AC27" s="22">
        <f t="shared" si="4"/>
        <v>0.10787560888488106</v>
      </c>
      <c r="AD27" s="22">
        <f t="shared" si="5"/>
        <v>1.4701549446436694E-2</v>
      </c>
      <c r="AE27" s="22">
        <f t="shared" si="6"/>
        <v>0.2793560021479321</v>
      </c>
      <c r="AF27" s="24">
        <v>4.2599999999999999E-2</v>
      </c>
      <c r="AG27" s="22">
        <f t="shared" si="22"/>
        <v>1.0147015494464366</v>
      </c>
      <c r="AH27" s="22">
        <f t="shared" si="7"/>
        <v>3.0777037980134949E-2</v>
      </c>
      <c r="AI27" s="22">
        <f t="shared" si="8"/>
        <v>1.6168710619862308E-3</v>
      </c>
      <c r="AJ27" s="22">
        <f t="shared" si="9"/>
        <v>1.9721132185821092E-3</v>
      </c>
      <c r="AK27" s="22">
        <f t="shared" si="10"/>
        <v>8.3064218841358405E-3</v>
      </c>
      <c r="AL27" s="22">
        <f t="shared" si="11"/>
        <v>2.9403098892873391E-4</v>
      </c>
      <c r="AM27" s="22">
        <f t="shared" si="12"/>
        <v>5.587120042958642E-3</v>
      </c>
      <c r="AN27" s="19">
        <f t="shared" si="23"/>
        <v>1.1002959297555364</v>
      </c>
      <c r="AO27" s="20">
        <f t="shared" si="14"/>
        <v>1.120687436122636E-2</v>
      </c>
    </row>
    <row r="28" spans="1:41" x14ac:dyDescent="0.2">
      <c r="A28">
        <v>24</v>
      </c>
      <c r="B28" s="23">
        <v>0.4504113273012193</v>
      </c>
      <c r="C28" s="23">
        <v>5.0600718370686061E-2</v>
      </c>
      <c r="D28" s="23">
        <v>7.0088685127584607E-2</v>
      </c>
      <c r="E28" s="23">
        <v>0.22776273422018331</v>
      </c>
      <c r="F28" s="23">
        <v>6.6580050084645405E-3</v>
      </c>
      <c r="G28" s="23">
        <v>0.15983653498032666</v>
      </c>
      <c r="H28" s="23">
        <v>4.1300000000000003E-2</v>
      </c>
      <c r="I28" s="24">
        <f t="shared" si="15"/>
        <v>2.7024679638073156E-2</v>
      </c>
      <c r="J28" s="24">
        <f t="shared" si="16"/>
        <v>1.1385161633404362E-3</v>
      </c>
      <c r="K28" s="24">
        <f t="shared" si="17"/>
        <v>1.4017737025516922E-3</v>
      </c>
      <c r="L28" s="24">
        <f t="shared" si="18"/>
        <v>1.3665764053210998E-2</v>
      </c>
      <c r="M28" s="24">
        <f t="shared" si="19"/>
        <v>1.3316010016929081E-4</v>
      </c>
      <c r="N28" s="24">
        <f t="shared" si="20"/>
        <v>3.1967306996065334E-3</v>
      </c>
      <c r="O28" s="19">
        <f t="shared" si="21"/>
        <v>1.0963236833132124</v>
      </c>
      <c r="P28" s="27">
        <v>440415.0674199998</v>
      </c>
      <c r="Q28" s="27">
        <v>182751.25055479148</v>
      </c>
      <c r="R28" s="27">
        <v>15106.998741105224</v>
      </c>
      <c r="S28" s="27">
        <v>21921.340829209719</v>
      </c>
      <c r="T28" s="27">
        <v>26609.083929716769</v>
      </c>
      <c r="U28" s="27">
        <v>102421.42769774407</v>
      </c>
      <c r="V28" s="27">
        <v>3728.2021800000362</v>
      </c>
      <c r="W28" s="27">
        <v>15810.628100000002</v>
      </c>
      <c r="X28" s="27">
        <v>75794.337567432551</v>
      </c>
      <c r="Y28" s="17">
        <v>0</v>
      </c>
      <c r="Z28" s="22">
        <f t="shared" si="1"/>
        <v>0.44925404222651194</v>
      </c>
      <c r="AA28" s="22">
        <f t="shared" si="2"/>
        <v>4.9774275339005448E-2</v>
      </c>
      <c r="AB28" s="22">
        <f t="shared" si="3"/>
        <v>6.041819614754719E-2</v>
      </c>
      <c r="AC28" s="22">
        <f t="shared" si="4"/>
        <v>0.23255659325585779</v>
      </c>
      <c r="AD28" s="22">
        <f t="shared" si="5"/>
        <v>8.465201251719786E-3</v>
      </c>
      <c r="AE28" s="22">
        <f t="shared" si="6"/>
        <v>0.16539689303107769</v>
      </c>
      <c r="AF28" s="24">
        <v>4.2599999999999999E-2</v>
      </c>
      <c r="AG28" s="22">
        <f t="shared" si="22"/>
        <v>1.0084652012517199</v>
      </c>
      <c r="AH28" s="22">
        <f t="shared" si="7"/>
        <v>3.4592561251441417E-2</v>
      </c>
      <c r="AI28" s="22">
        <f t="shared" si="8"/>
        <v>1.1199211951276225E-3</v>
      </c>
      <c r="AJ28" s="22">
        <f t="shared" si="9"/>
        <v>1.2083639229509438E-3</v>
      </c>
      <c r="AK28" s="22">
        <f t="shared" si="10"/>
        <v>1.7906857680701049E-2</v>
      </c>
      <c r="AL28" s="22">
        <f t="shared" si="11"/>
        <v>1.6930402503439573E-4</v>
      </c>
      <c r="AM28" s="22">
        <f t="shared" si="12"/>
        <v>3.3079378606215536E-3</v>
      </c>
      <c r="AN28" s="19">
        <f t="shared" si="23"/>
        <v>1.1122294528034189</v>
      </c>
      <c r="AO28" s="20">
        <f t="shared" si="14"/>
        <v>1.4508278651919282E-2</v>
      </c>
    </row>
    <row r="29" spans="1:41" x14ac:dyDescent="0.2">
      <c r="A29">
        <v>27</v>
      </c>
      <c r="B29" s="23">
        <v>0.54918610492877673</v>
      </c>
      <c r="C29" s="23">
        <v>3.3871492747293626E-2</v>
      </c>
      <c r="D29" s="23">
        <v>5.5726715799128891E-2</v>
      </c>
      <c r="E29" s="23">
        <v>0.22493647214575985</v>
      </c>
      <c r="F29" s="23">
        <v>8.5369400681824595E-3</v>
      </c>
      <c r="G29" s="23">
        <v>9.4979214379040888E-2</v>
      </c>
      <c r="H29" s="23">
        <v>4.1300000000000003E-2</v>
      </c>
      <c r="I29" s="24">
        <f t="shared" si="15"/>
        <v>3.29511662957266E-2</v>
      </c>
      <c r="J29" s="24">
        <f t="shared" si="16"/>
        <v>7.6210858681410659E-4</v>
      </c>
      <c r="K29" s="24">
        <f t="shared" si="17"/>
        <v>1.1145343159825779E-3</v>
      </c>
      <c r="L29" s="24">
        <f t="shared" si="18"/>
        <v>1.3496188328745591E-2</v>
      </c>
      <c r="M29" s="24">
        <f t="shared" si="19"/>
        <v>1.7073880136364919E-4</v>
      </c>
      <c r="N29" s="24">
        <f t="shared" si="20"/>
        <v>1.8995842875808178E-3</v>
      </c>
      <c r="O29" s="19">
        <f t="shared" si="21"/>
        <v>1.1009509493306491</v>
      </c>
      <c r="P29" s="27">
        <v>332245.5</v>
      </c>
      <c r="Q29" s="27">
        <v>171567.2</v>
      </c>
      <c r="R29" s="27">
        <v>5911.3</v>
      </c>
      <c r="S29" s="27">
        <v>10181.6</v>
      </c>
      <c r="T29" s="27">
        <v>19247.3</v>
      </c>
      <c r="U29" s="27">
        <v>71917.900000000009</v>
      </c>
      <c r="V29" s="27">
        <v>2847.7034700000008</v>
      </c>
      <c r="W29" s="27">
        <v>16577.699999999997</v>
      </c>
      <c r="X29" s="27">
        <v>36842.500000000029</v>
      </c>
      <c r="Y29" s="17">
        <v>0</v>
      </c>
      <c r="Z29" s="22">
        <f t="shared" si="1"/>
        <v>0.53417879248928879</v>
      </c>
      <c r="AA29" s="22">
        <f t="shared" si="2"/>
        <v>3.064480933526564E-2</v>
      </c>
      <c r="AB29" s="22">
        <f t="shared" si="3"/>
        <v>5.7930957680389951E-2</v>
      </c>
      <c r="AC29" s="22">
        <f t="shared" si="4"/>
        <v>0.21646011759376729</v>
      </c>
      <c r="AD29" s="22">
        <f t="shared" si="5"/>
        <v>8.5710821365526414E-3</v>
      </c>
      <c r="AE29" s="22">
        <f t="shared" si="6"/>
        <v>0.1181853229012883</v>
      </c>
      <c r="AF29" s="24">
        <v>4.2599999999999999E-2</v>
      </c>
      <c r="AG29" s="22">
        <f t="shared" si="22"/>
        <v>1.0085710821365526</v>
      </c>
      <c r="AH29" s="22">
        <f t="shared" si="7"/>
        <v>4.1131767021675238E-2</v>
      </c>
      <c r="AI29" s="22">
        <f t="shared" si="8"/>
        <v>6.8950821004347689E-4</v>
      </c>
      <c r="AJ29" s="22">
        <f t="shared" si="9"/>
        <v>1.1586191536077991E-3</v>
      </c>
      <c r="AK29" s="22">
        <f t="shared" si="10"/>
        <v>1.666742905472008E-2</v>
      </c>
      <c r="AL29" s="22">
        <f t="shared" si="11"/>
        <v>1.7142164273105284E-4</v>
      </c>
      <c r="AM29" s="22">
        <f t="shared" si="12"/>
        <v>2.3637064580257663E-3</v>
      </c>
      <c r="AN29" s="19">
        <f t="shared" si="23"/>
        <v>1.1170469141508113</v>
      </c>
      <c r="AO29" s="20">
        <f t="shared" si="14"/>
        <v>1.4620056261315018E-2</v>
      </c>
    </row>
    <row r="30" spans="1:41" x14ac:dyDescent="0.2">
      <c r="A30">
        <v>28</v>
      </c>
      <c r="B30" s="23">
        <v>0.41895422529239668</v>
      </c>
      <c r="C30" s="23">
        <v>3.6676850020427434E-2</v>
      </c>
      <c r="D30" s="23">
        <v>7.9409142219531201E-2</v>
      </c>
      <c r="E30" s="23">
        <v>0.17697618407151014</v>
      </c>
      <c r="F30" s="23">
        <v>5.6854444756622574E-3</v>
      </c>
      <c r="G30" s="23">
        <v>0.24668359839613452</v>
      </c>
      <c r="H30" s="23">
        <v>4.1300000000000003E-2</v>
      </c>
      <c r="I30" s="24">
        <f t="shared" si="15"/>
        <v>2.5137253517543801E-2</v>
      </c>
      <c r="J30" s="24">
        <f t="shared" si="16"/>
        <v>8.2522912545961722E-4</v>
      </c>
      <c r="K30" s="24">
        <f t="shared" si="17"/>
        <v>1.5881828443906241E-3</v>
      </c>
      <c r="L30" s="24">
        <f t="shared" si="18"/>
        <v>1.0618571044290608E-2</v>
      </c>
      <c r="M30" s="24">
        <f t="shared" si="19"/>
        <v>1.1370888951324516E-4</v>
      </c>
      <c r="N30" s="24">
        <f t="shared" si="20"/>
        <v>4.9336719679226905E-3</v>
      </c>
      <c r="O30" s="19">
        <f t="shared" si="21"/>
        <v>1.0923191168670769</v>
      </c>
      <c r="P30" s="27">
        <v>196820.54766999988</v>
      </c>
      <c r="Q30" s="27">
        <v>80996.056547830638</v>
      </c>
      <c r="R30" s="27">
        <v>4265.1807858098164</v>
      </c>
      <c r="S30" s="27">
        <v>7118.9725296686856</v>
      </c>
      <c r="T30" s="27">
        <v>15153.069846009195</v>
      </c>
      <c r="U30" s="27">
        <v>33682.805152117937</v>
      </c>
      <c r="V30" s="27">
        <v>1803.6326300000007</v>
      </c>
      <c r="W30" s="27">
        <v>8206.7148699999998</v>
      </c>
      <c r="X30" s="27">
        <v>47397.747938563611</v>
      </c>
      <c r="Y30" s="17">
        <v>0</v>
      </c>
      <c r="Z30" s="22">
        <f t="shared" si="1"/>
        <v>0.43319276540472856</v>
      </c>
      <c r="AA30" s="22">
        <f t="shared" si="2"/>
        <v>3.6169864447307326E-2</v>
      </c>
      <c r="AB30" s="22">
        <f t="shared" si="3"/>
        <v>7.6989267763931141E-2</v>
      </c>
      <c r="AC30" s="22">
        <f t="shared" si="4"/>
        <v>0.17113459723012445</v>
      </c>
      <c r="AD30" s="22">
        <f t="shared" si="5"/>
        <v>9.1638431624734128E-3</v>
      </c>
      <c r="AE30" s="22">
        <f t="shared" si="6"/>
        <v>0.23991350515390861</v>
      </c>
      <c r="AF30" s="24">
        <v>4.2599999999999999E-2</v>
      </c>
      <c r="AG30" s="22">
        <f t="shared" si="22"/>
        <v>1.0091638431624737</v>
      </c>
      <c r="AH30" s="22">
        <f t="shared" si="7"/>
        <v>3.3355842936164101E-2</v>
      </c>
      <c r="AI30" s="22">
        <f t="shared" si="8"/>
        <v>8.1382195006441478E-4</v>
      </c>
      <c r="AJ30" s="22">
        <f t="shared" si="9"/>
        <v>1.5397853552786228E-3</v>
      </c>
      <c r="AK30" s="22">
        <f t="shared" si="10"/>
        <v>1.3177363986719582E-2</v>
      </c>
      <c r="AL30" s="22">
        <f t="shared" si="11"/>
        <v>1.8327686324946826E-4</v>
      </c>
      <c r="AM30" s="22">
        <f t="shared" si="12"/>
        <v>4.7982701030781722E-3</v>
      </c>
      <c r="AN30" s="19">
        <f t="shared" si="23"/>
        <v>1.1067681053450378</v>
      </c>
      <c r="AO30" s="20">
        <f t="shared" si="14"/>
        <v>1.3227808847109168E-2</v>
      </c>
    </row>
    <row r="31" spans="1:41" x14ac:dyDescent="0.2">
      <c r="A31">
        <v>29</v>
      </c>
      <c r="B31" s="23">
        <v>0.4600465423007209</v>
      </c>
      <c r="C31" s="23">
        <v>5.8501021745313027E-2</v>
      </c>
      <c r="D31" s="23">
        <v>7.4808650389518602E-2</v>
      </c>
      <c r="E31" s="23">
        <v>0.24637042122874464</v>
      </c>
      <c r="F31" s="23">
        <v>8.8512513958428109E-3</v>
      </c>
      <c r="G31" s="23">
        <v>0.11897336433570277</v>
      </c>
      <c r="H31" s="23">
        <v>4.1300000000000003E-2</v>
      </c>
      <c r="I31" s="24">
        <f t="shared" si="15"/>
        <v>2.7602792538043253E-2</v>
      </c>
      <c r="J31" s="24">
        <f t="shared" si="16"/>
        <v>1.3162729892695431E-3</v>
      </c>
      <c r="K31" s="24">
        <f t="shared" si="17"/>
        <v>1.496173007790372E-3</v>
      </c>
      <c r="L31" s="24">
        <f t="shared" si="18"/>
        <v>1.4782225273724678E-2</v>
      </c>
      <c r="M31" s="24">
        <f t="shared" si="19"/>
        <v>1.7702502791685623E-4</v>
      </c>
      <c r="N31" s="24">
        <f t="shared" si="20"/>
        <v>2.3794672867140554E-3</v>
      </c>
      <c r="O31" s="19">
        <f t="shared" si="21"/>
        <v>1.0977598582507571</v>
      </c>
      <c r="P31" s="27">
        <v>670224.19999999995</v>
      </c>
      <c r="Q31" s="27">
        <v>244401.3</v>
      </c>
      <c r="R31" s="27">
        <v>72222.100000000006</v>
      </c>
      <c r="S31" s="27">
        <v>35598.800000000003</v>
      </c>
      <c r="T31" s="27">
        <v>49909.1</v>
      </c>
      <c r="U31" s="27">
        <v>146513.60000000001</v>
      </c>
      <c r="V31" s="27">
        <v>5730.6</v>
      </c>
      <c r="W31" s="27">
        <v>34422</v>
      </c>
      <c r="X31" s="27">
        <v>87157.299999999988</v>
      </c>
      <c r="Y31" s="17">
        <v>0</v>
      </c>
      <c r="Z31" s="22">
        <f t="shared" si="1"/>
        <v>0.47241415633753608</v>
      </c>
      <c r="AA31" s="22">
        <f t="shared" si="2"/>
        <v>5.3114763686539529E-2</v>
      </c>
      <c r="AB31" s="22">
        <f t="shared" si="3"/>
        <v>7.4466275613443988E-2</v>
      </c>
      <c r="AC31" s="22">
        <f t="shared" si="4"/>
        <v>0.21860386419947239</v>
      </c>
      <c r="AD31" s="22">
        <f t="shared" si="5"/>
        <v>8.5502731772442719E-3</v>
      </c>
      <c r="AE31" s="22">
        <f t="shared" si="6"/>
        <v>0.13880094016300792</v>
      </c>
      <c r="AF31" s="24">
        <v>4.2599999999999999E-2</v>
      </c>
      <c r="AG31" s="22">
        <f t="shared" si="22"/>
        <v>1.0085502731772442</v>
      </c>
      <c r="AH31" s="22">
        <f t="shared" si="7"/>
        <v>3.6375890037990279E-2</v>
      </c>
      <c r="AI31" s="22">
        <f t="shared" si="8"/>
        <v>1.1950821829471393E-3</v>
      </c>
      <c r="AJ31" s="22">
        <f t="shared" si="9"/>
        <v>1.4893255122688798E-3</v>
      </c>
      <c r="AK31" s="22">
        <f t="shared" si="10"/>
        <v>1.6832497543359373E-2</v>
      </c>
      <c r="AL31" s="22">
        <f t="shared" si="11"/>
        <v>1.7100546354488545E-4</v>
      </c>
      <c r="AM31" s="22">
        <f t="shared" si="12"/>
        <v>2.7760188032601584E-3</v>
      </c>
      <c r="AN31" s="19">
        <f t="shared" si="23"/>
        <v>1.1128915143911908</v>
      </c>
      <c r="AO31" s="20">
        <f t="shared" si="14"/>
        <v>1.3784122298428292E-2</v>
      </c>
    </row>
    <row r="32" spans="1:41" x14ac:dyDescent="0.2">
      <c r="A32">
        <v>30</v>
      </c>
      <c r="B32" s="23">
        <v>0.58676275514707221</v>
      </c>
      <c r="C32" s="23">
        <v>1.5368227018300564E-2</v>
      </c>
      <c r="D32" s="23">
        <v>6.473436698497792E-2</v>
      </c>
      <c r="E32" s="23">
        <v>0.17841104595372045</v>
      </c>
      <c r="F32" s="23">
        <v>3.3146820744865734E-3</v>
      </c>
      <c r="G32" s="23">
        <v>0.11342360489592887</v>
      </c>
      <c r="H32" s="23">
        <v>4.1300000000000003E-2</v>
      </c>
      <c r="I32" s="24">
        <f t="shared" si="15"/>
        <v>3.5205765308824334E-2</v>
      </c>
      <c r="J32" s="24">
        <f t="shared" si="16"/>
        <v>3.4578510791176268E-4</v>
      </c>
      <c r="K32" s="24">
        <f t="shared" si="17"/>
        <v>1.2946873396995585E-3</v>
      </c>
      <c r="L32" s="24">
        <f t="shared" si="18"/>
        <v>1.0704662757223227E-2</v>
      </c>
      <c r="M32" s="24">
        <f t="shared" si="19"/>
        <v>6.6293641489731476E-5</v>
      </c>
      <c r="N32" s="24">
        <f t="shared" si="20"/>
        <v>2.2684720979185774E-3</v>
      </c>
      <c r="O32" s="19">
        <f t="shared" si="21"/>
        <v>1.1003347580106044</v>
      </c>
      <c r="P32" s="27">
        <v>59412.493199999997</v>
      </c>
      <c r="Q32" s="27">
        <v>31896.684491759061</v>
      </c>
      <c r="R32" s="27">
        <v>1951.1766921057672</v>
      </c>
      <c r="S32" s="27">
        <v>1066.7738045308915</v>
      </c>
      <c r="T32" s="27">
        <v>4648.9330889651364</v>
      </c>
      <c r="U32" s="27">
        <v>11200.424425117741</v>
      </c>
      <c r="V32" s="27">
        <v>159.94775999999985</v>
      </c>
      <c r="W32" s="27">
        <v>3119.8820800000003</v>
      </c>
      <c r="X32" s="27">
        <v>5528.6186175214016</v>
      </c>
      <c r="Y32" s="17">
        <v>0</v>
      </c>
      <c r="Z32" s="22">
        <f t="shared" si="1"/>
        <v>0.56970948971831448</v>
      </c>
      <c r="AA32" s="22">
        <f t="shared" si="2"/>
        <v>1.7955378525183516E-2</v>
      </c>
      <c r="AB32" s="22">
        <f t="shared" si="3"/>
        <v>7.8248409359214316E-2</v>
      </c>
      <c r="AC32" s="22">
        <f t="shared" si="4"/>
        <v>0.18851968368696134</v>
      </c>
      <c r="AD32" s="22">
        <f t="shared" si="5"/>
        <v>2.6921570091591419E-3</v>
      </c>
      <c r="AE32" s="22">
        <f t="shared" si="6"/>
        <v>0.10296703871032631</v>
      </c>
      <c r="AF32" s="24">
        <v>4.2599999999999999E-2</v>
      </c>
      <c r="AG32" s="22">
        <f t="shared" si="22"/>
        <v>1.0026921570091591</v>
      </c>
      <c r="AH32" s="22">
        <f t="shared" si="7"/>
        <v>4.3867630708310214E-2</v>
      </c>
      <c r="AI32" s="22">
        <f t="shared" si="8"/>
        <v>4.0399601681662909E-4</v>
      </c>
      <c r="AJ32" s="22">
        <f t="shared" si="9"/>
        <v>1.5649681871842864E-3</v>
      </c>
      <c r="AK32" s="22">
        <f t="shared" si="10"/>
        <v>1.4516015643896023E-2</v>
      </c>
      <c r="AL32" s="22">
        <f t="shared" si="11"/>
        <v>5.3843140183182837E-5</v>
      </c>
      <c r="AM32" s="22">
        <f t="shared" si="12"/>
        <v>2.0593407742065264E-3</v>
      </c>
      <c r="AN32" s="19">
        <f t="shared" si="23"/>
        <v>1.1174005796419912</v>
      </c>
      <c r="AO32" s="20">
        <f t="shared" si="14"/>
        <v>1.5509663315772748E-2</v>
      </c>
    </row>
    <row r="33" spans="1:41" x14ac:dyDescent="0.2">
      <c r="A33">
        <v>32</v>
      </c>
      <c r="B33" s="23">
        <v>0.43214420471519788</v>
      </c>
      <c r="C33" s="23">
        <v>4.2951104392144536E-2</v>
      </c>
      <c r="D33" s="23">
        <v>0.11942963101560067</v>
      </c>
      <c r="E33" s="23">
        <v>0.25947263433564594</v>
      </c>
      <c r="F33" s="23">
        <v>0</v>
      </c>
      <c r="G33" s="23">
        <v>0.10470242554141096</v>
      </c>
      <c r="H33" s="23">
        <v>4.1300000000000003E-2</v>
      </c>
      <c r="I33" s="24">
        <f t="shared" si="15"/>
        <v>2.5928652282911871E-2</v>
      </c>
      <c r="J33" s="24">
        <f t="shared" si="16"/>
        <v>9.6639984882325198E-4</v>
      </c>
      <c r="K33" s="24">
        <f t="shared" si="17"/>
        <v>2.3885926203120133E-3</v>
      </c>
      <c r="L33" s="24">
        <f t="shared" si="18"/>
        <v>1.5568358060138756E-2</v>
      </c>
      <c r="M33" s="24">
        <f t="shared" si="19"/>
        <v>0</v>
      </c>
      <c r="N33" s="24">
        <f t="shared" si="20"/>
        <v>2.0940485108282194E-3</v>
      </c>
      <c r="O33" s="19">
        <f t="shared" si="21"/>
        <v>1.0967871336900321</v>
      </c>
      <c r="P33" s="27">
        <v>166233.70000000001</v>
      </c>
      <c r="Q33" s="27">
        <v>65655.600000000006</v>
      </c>
      <c r="R33" s="27">
        <v>3334.4</v>
      </c>
      <c r="S33" s="27">
        <v>7867</v>
      </c>
      <c r="T33" s="27">
        <v>20675.7</v>
      </c>
      <c r="U33" s="27">
        <v>44726.100000000006</v>
      </c>
      <c r="V33" s="27">
        <v>0</v>
      </c>
      <c r="W33" s="27">
        <v>9789.2202399999987</v>
      </c>
      <c r="X33" s="27">
        <v>14185.679759999995</v>
      </c>
      <c r="Y33" s="17">
        <v>0</v>
      </c>
      <c r="Z33" s="22">
        <f t="shared" si="1"/>
        <v>0.4150181341087878</v>
      </c>
      <c r="AA33" s="22">
        <f t="shared" si="2"/>
        <v>4.7324940731031072E-2</v>
      </c>
      <c r="AB33" s="22">
        <f t="shared" si="3"/>
        <v>0.1243773073690834</v>
      </c>
      <c r="AC33" s="22">
        <f t="shared" si="4"/>
        <v>0.26905555251432173</v>
      </c>
      <c r="AD33" s="22">
        <f t="shared" si="5"/>
        <v>0</v>
      </c>
      <c r="AE33" s="22">
        <f t="shared" si="6"/>
        <v>0.10162406527677606</v>
      </c>
      <c r="AF33" s="24">
        <v>4.2599999999999999E-2</v>
      </c>
      <c r="AG33" s="22">
        <f t="shared" si="22"/>
        <v>0.99999999999999989</v>
      </c>
      <c r="AH33" s="22">
        <f t="shared" si="7"/>
        <v>3.195639632637666E-2</v>
      </c>
      <c r="AI33" s="22">
        <f t="shared" si="8"/>
        <v>1.0648111664481991E-3</v>
      </c>
      <c r="AJ33" s="22">
        <f t="shared" si="9"/>
        <v>2.4875461473816678E-3</v>
      </c>
      <c r="AK33" s="22">
        <f t="shared" si="10"/>
        <v>2.0717277543602773E-2</v>
      </c>
      <c r="AL33" s="22">
        <f t="shared" si="11"/>
        <v>0</v>
      </c>
      <c r="AM33" s="22">
        <f t="shared" si="12"/>
        <v>2.0324813055355214E-3</v>
      </c>
      <c r="AN33" s="19">
        <f t="shared" si="23"/>
        <v>1.1121720150724883</v>
      </c>
      <c r="AO33" s="20">
        <f t="shared" si="14"/>
        <v>1.4027226350381561E-2</v>
      </c>
    </row>
    <row r="34" spans="1:41" x14ac:dyDescent="0.2">
      <c r="A34">
        <v>33</v>
      </c>
      <c r="B34" s="23">
        <v>0.48592577906117401</v>
      </c>
      <c r="C34" s="23">
        <v>3.9332255768369198E-2</v>
      </c>
      <c r="D34" s="23">
        <v>4.8049214567464311E-2</v>
      </c>
      <c r="E34" s="23">
        <v>0.15200813832428295</v>
      </c>
      <c r="F34" s="23">
        <v>0</v>
      </c>
      <c r="G34" s="23">
        <v>0.2333846122787096</v>
      </c>
      <c r="H34" s="23">
        <v>4.1300000000000003E-2</v>
      </c>
      <c r="I34" s="24">
        <f t="shared" si="15"/>
        <v>2.9155546743670439E-2</v>
      </c>
      <c r="J34" s="24">
        <f t="shared" si="16"/>
        <v>8.8497575478830692E-4</v>
      </c>
      <c r="K34" s="24">
        <f t="shared" si="17"/>
        <v>9.6098429134928629E-4</v>
      </c>
      <c r="L34" s="24">
        <f t="shared" si="18"/>
        <v>9.1204882994569761E-3</v>
      </c>
      <c r="M34" s="24">
        <f t="shared" si="19"/>
        <v>0</v>
      </c>
      <c r="N34" s="24">
        <f t="shared" si="20"/>
        <v>4.6676922455741923E-3</v>
      </c>
      <c r="O34" s="19">
        <f t="shared" si="21"/>
        <v>1.0941992733223276</v>
      </c>
      <c r="P34" s="27">
        <v>234993.745</v>
      </c>
      <c r="Q34" s="27">
        <v>109904.94899999999</v>
      </c>
      <c r="R34" s="27">
        <v>3832.047</v>
      </c>
      <c r="S34" s="27">
        <v>11345.618</v>
      </c>
      <c r="T34" s="27">
        <v>10995.038</v>
      </c>
      <c r="U34" s="27">
        <v>37425.71</v>
      </c>
      <c r="V34" s="27">
        <v>0</v>
      </c>
      <c r="W34" s="27">
        <v>3874.6709999999998</v>
      </c>
      <c r="X34" s="27">
        <v>57615.711999999985</v>
      </c>
      <c r="Y34" s="17">
        <v>0</v>
      </c>
      <c r="Z34" s="22">
        <f t="shared" si="1"/>
        <v>0.48400009966222718</v>
      </c>
      <c r="AA34" s="22">
        <f t="shared" si="2"/>
        <v>4.828051061529319E-2</v>
      </c>
      <c r="AB34" s="22">
        <f t="shared" si="3"/>
        <v>4.6788641118937019E-2</v>
      </c>
      <c r="AC34" s="22">
        <f t="shared" si="4"/>
        <v>0.15926257952099959</v>
      </c>
      <c r="AD34" s="22">
        <f t="shared" si="5"/>
        <v>0</v>
      </c>
      <c r="AE34" s="22">
        <f t="shared" si="6"/>
        <v>0.21906816908254303</v>
      </c>
      <c r="AF34" s="24">
        <v>4.2599999999999999E-2</v>
      </c>
      <c r="AG34" s="22">
        <f t="shared" si="22"/>
        <v>0.99999999999999989</v>
      </c>
      <c r="AH34" s="22">
        <f t="shared" si="7"/>
        <v>3.7268007673991493E-2</v>
      </c>
      <c r="AI34" s="22">
        <f t="shared" si="8"/>
        <v>1.0863114888440967E-3</v>
      </c>
      <c r="AJ34" s="22">
        <f t="shared" si="9"/>
        <v>9.3577282237874038E-4</v>
      </c>
      <c r="AK34" s="22">
        <f t="shared" si="10"/>
        <v>1.2263218623116969E-2</v>
      </c>
      <c r="AL34" s="22">
        <f t="shared" si="11"/>
        <v>0</v>
      </c>
      <c r="AM34" s="22">
        <f t="shared" si="12"/>
        <v>4.3813633816508612E-3</v>
      </c>
      <c r="AN34" s="19">
        <f t="shared" si="23"/>
        <v>1.1093050072442689</v>
      </c>
      <c r="AO34" s="20">
        <f t="shared" si="14"/>
        <v>1.3805286011638218E-2</v>
      </c>
    </row>
    <row r="35" spans="1:41" x14ac:dyDescent="0.2">
      <c r="A35">
        <v>34</v>
      </c>
      <c r="B35" s="23">
        <v>0.35534863488209256</v>
      </c>
      <c r="C35" s="23">
        <v>4.0178182490010962E-2</v>
      </c>
      <c r="D35" s="23">
        <v>4.5199809473082102E-2</v>
      </c>
      <c r="E35" s="23">
        <v>0.35392906975878702</v>
      </c>
      <c r="F35" s="23">
        <v>6.5949987553536194E-3</v>
      </c>
      <c r="G35" s="23">
        <v>0.16404430339602738</v>
      </c>
      <c r="H35" s="23">
        <v>4.1300000000000003E-2</v>
      </c>
      <c r="I35" s="24">
        <f t="shared" si="15"/>
        <v>2.1320918092925554E-2</v>
      </c>
      <c r="J35" s="24">
        <f t="shared" si="16"/>
        <v>9.0400910602524663E-4</v>
      </c>
      <c r="K35" s="24">
        <f t="shared" si="17"/>
        <v>9.0399618946164202E-4</v>
      </c>
      <c r="L35" s="24">
        <f t="shared" si="18"/>
        <v>2.1235744185527219E-2</v>
      </c>
      <c r="M35" s="24">
        <f t="shared" si="19"/>
        <v>1.3189997510707239E-4</v>
      </c>
      <c r="N35" s="24">
        <f t="shared" si="20"/>
        <v>3.2808860679205479E-3</v>
      </c>
      <c r="O35" s="19">
        <f t="shared" si="21"/>
        <v>1.0977881752632692</v>
      </c>
      <c r="P35" s="27">
        <v>194521.76767999993</v>
      </c>
      <c r="Q35" s="27">
        <v>61359.730523727005</v>
      </c>
      <c r="R35" s="27">
        <v>6972.9116460597579</v>
      </c>
      <c r="S35" s="27">
        <v>6706.2134734726606</v>
      </c>
      <c r="T35" s="27">
        <v>9292.6995465859909</v>
      </c>
      <c r="U35" s="27">
        <v>73608.679678133485</v>
      </c>
      <c r="V35" s="27">
        <v>1595.8985499999935</v>
      </c>
      <c r="W35" s="27">
        <v>8289.9680900000003</v>
      </c>
      <c r="X35" s="27">
        <v>28291.564722021016</v>
      </c>
      <c r="Y35" s="17">
        <v>0</v>
      </c>
      <c r="Z35" s="22">
        <f t="shared" si="1"/>
        <v>0.35128532392425144</v>
      </c>
      <c r="AA35" s="22">
        <f t="shared" si="2"/>
        <v>3.4475388299497603E-2</v>
      </c>
      <c r="AB35" s="22">
        <f t="shared" si="3"/>
        <v>4.7772029102023397E-2</v>
      </c>
      <c r="AC35" s="22">
        <f t="shared" si="4"/>
        <v>0.37840844526574635</v>
      </c>
      <c r="AD35" s="22">
        <f t="shared" si="5"/>
        <v>8.2042157493928559E-3</v>
      </c>
      <c r="AE35" s="22">
        <f t="shared" si="6"/>
        <v>0.14545881340848119</v>
      </c>
      <c r="AF35" s="24">
        <v>4.2599999999999999E-2</v>
      </c>
      <c r="AG35" s="22">
        <f t="shared" si="22"/>
        <v>1.0082042157493929</v>
      </c>
      <c r="AH35" s="22">
        <f t="shared" si="7"/>
        <v>2.7048969942167361E-2</v>
      </c>
      <c r="AI35" s="22">
        <f t="shared" si="8"/>
        <v>7.7569623673869601E-4</v>
      </c>
      <c r="AJ35" s="22">
        <f t="shared" si="9"/>
        <v>9.5544058204046801E-4</v>
      </c>
      <c r="AK35" s="22">
        <f t="shared" si="10"/>
        <v>2.9137450285462468E-2</v>
      </c>
      <c r="AL35" s="22">
        <f t="shared" si="11"/>
        <v>1.6408431498785711E-4</v>
      </c>
      <c r="AM35" s="22">
        <f t="shared" si="12"/>
        <v>2.909176268169624E-3</v>
      </c>
      <c r="AN35" s="19">
        <f t="shared" si="23"/>
        <v>1.1155619773501586</v>
      </c>
      <c r="AO35" s="20">
        <f t="shared" si="14"/>
        <v>1.6190557055897337E-2</v>
      </c>
    </row>
    <row r="36" spans="1:41" x14ac:dyDescent="0.2">
      <c r="A36">
        <v>35</v>
      </c>
      <c r="B36" s="23">
        <v>0.44527091940346897</v>
      </c>
      <c r="C36" s="23">
        <v>6.2179523932430411E-2</v>
      </c>
      <c r="D36" s="23">
        <v>0.10597109836598821</v>
      </c>
      <c r="E36" s="23">
        <v>0.23439595080881698</v>
      </c>
      <c r="F36" s="23">
        <v>1.5267952518210191E-2</v>
      </c>
      <c r="G36" s="23">
        <v>0.1108825074892954</v>
      </c>
      <c r="H36" s="23">
        <v>4.1300000000000003E-2</v>
      </c>
      <c r="I36" s="24">
        <f t="shared" si="15"/>
        <v>2.6716255164208138E-2</v>
      </c>
      <c r="J36" s="24">
        <f t="shared" si="16"/>
        <v>1.3990392884796843E-3</v>
      </c>
      <c r="K36" s="24">
        <f t="shared" si="17"/>
        <v>2.1194219673197645E-3</v>
      </c>
      <c r="L36" s="24">
        <f t="shared" si="18"/>
        <v>1.4063757048529017E-2</v>
      </c>
      <c r="M36" s="24">
        <f t="shared" si="19"/>
        <v>3.0535905036420386E-4</v>
      </c>
      <c r="N36" s="24">
        <f t="shared" si="20"/>
        <v>2.2176501497859079E-3</v>
      </c>
      <c r="O36" s="19">
        <f t="shared" si="21"/>
        <v>1.0966373052921363</v>
      </c>
      <c r="P36" s="27">
        <v>156420.84571999998</v>
      </c>
      <c r="Q36" s="27">
        <v>62941.332460523619</v>
      </c>
      <c r="R36" s="27">
        <v>5015.6120307328547</v>
      </c>
      <c r="S36" s="27">
        <v>7622.5455765320285</v>
      </c>
      <c r="T36" s="27">
        <v>12683.258359090629</v>
      </c>
      <c r="U36" s="27">
        <v>23450.350462755898</v>
      </c>
      <c r="V36" s="27">
        <v>2239.7573199999892</v>
      </c>
      <c r="W36" s="27">
        <v>8364.7774200000022</v>
      </c>
      <c r="X36" s="27">
        <v>36342.969410364982</v>
      </c>
      <c r="Y36" s="17">
        <v>0</v>
      </c>
      <c r="Z36" s="22">
        <f t="shared" si="1"/>
        <v>0.43444941227911732</v>
      </c>
      <c r="AA36" s="22">
        <f t="shared" si="2"/>
        <v>4.8731008590611455E-2</v>
      </c>
      <c r="AB36" s="22">
        <f t="shared" si="3"/>
        <v>8.1084195017038868E-2</v>
      </c>
      <c r="AC36" s="22">
        <f t="shared" si="4"/>
        <v>0.14991832037996414</v>
      </c>
      <c r="AD36" s="22">
        <f t="shared" si="5"/>
        <v>1.4318790501933808E-2</v>
      </c>
      <c r="AE36" s="22">
        <f t="shared" si="6"/>
        <v>0.24321706373326821</v>
      </c>
      <c r="AF36" s="24">
        <v>4.2599999999999999E-2</v>
      </c>
      <c r="AG36" s="22">
        <f t="shared" si="22"/>
        <v>1.014318790501934</v>
      </c>
      <c r="AH36" s="22">
        <f t="shared" si="7"/>
        <v>3.3452604745492033E-2</v>
      </c>
      <c r="AI36" s="22">
        <f t="shared" si="8"/>
        <v>1.0964476932887577E-3</v>
      </c>
      <c r="AJ36" s="22">
        <f t="shared" si="9"/>
        <v>1.6216839003407775E-3</v>
      </c>
      <c r="AK36" s="22">
        <f t="shared" si="10"/>
        <v>1.1543710669257239E-2</v>
      </c>
      <c r="AL36" s="22">
        <f t="shared" si="11"/>
        <v>2.8637581003867617E-4</v>
      </c>
      <c r="AM36" s="22">
        <f t="shared" si="12"/>
        <v>4.8643412746653646E-3</v>
      </c>
      <c r="AN36" s="19">
        <f t="shared" si="23"/>
        <v>1.1055406163515706</v>
      </c>
      <c r="AO36" s="20">
        <f t="shared" si="14"/>
        <v>8.1187380882163929E-3</v>
      </c>
    </row>
    <row r="37" spans="1:41" x14ac:dyDescent="0.2">
      <c r="A37">
        <v>37</v>
      </c>
      <c r="B37" s="23">
        <v>0.55207366277055825</v>
      </c>
      <c r="C37" s="23">
        <v>3.4489827475779063E-2</v>
      </c>
      <c r="D37" s="23">
        <v>4.2957815106058665E-2</v>
      </c>
      <c r="E37" s="23">
        <v>0.1865013357532142</v>
      </c>
      <c r="F37" s="23">
        <v>2.897804699051305E-3</v>
      </c>
      <c r="G37" s="23">
        <v>0.14267735889438982</v>
      </c>
      <c r="H37" s="23">
        <v>4.1300000000000003E-2</v>
      </c>
      <c r="I37" s="24">
        <f t="shared" si="15"/>
        <v>3.3124419766233495E-2</v>
      </c>
      <c r="J37" s="24">
        <f t="shared" si="16"/>
        <v>7.7602111820502888E-4</v>
      </c>
      <c r="K37" s="24">
        <f t="shared" si="17"/>
        <v>8.5915630212117337E-4</v>
      </c>
      <c r="L37" s="24">
        <f t="shared" si="18"/>
        <v>1.1190080145192852E-2</v>
      </c>
      <c r="M37" s="24">
        <f t="shared" si="19"/>
        <v>5.7956093981026099E-5</v>
      </c>
      <c r="N37" s="24">
        <f t="shared" si="20"/>
        <v>2.8535471778877962E-3</v>
      </c>
      <c r="O37" s="19">
        <f t="shared" si="21"/>
        <v>1.099095772439604</v>
      </c>
      <c r="P37" s="27">
        <v>210980.10563000009</v>
      </c>
      <c r="Q37" s="27">
        <v>106326.45402923616</v>
      </c>
      <c r="R37" s="27">
        <v>5294.1468490664593</v>
      </c>
      <c r="S37" s="27">
        <v>9681.9376910324208</v>
      </c>
      <c r="T37" s="27">
        <v>13395.243195525629</v>
      </c>
      <c r="U37" s="27">
        <v>41609.975848788323</v>
      </c>
      <c r="V37" s="27">
        <v>500.83096000000035</v>
      </c>
      <c r="W37" s="27">
        <v>7570.6179599999996</v>
      </c>
      <c r="X37" s="27">
        <v>27101.730056351051</v>
      </c>
      <c r="Y37" s="17">
        <v>0</v>
      </c>
      <c r="Z37" s="22">
        <f t="shared" si="1"/>
        <v>0.52905746987374169</v>
      </c>
      <c r="AA37" s="22">
        <f t="shared" si="2"/>
        <v>4.5890287437867827E-2</v>
      </c>
      <c r="AB37" s="22">
        <f t="shared" si="3"/>
        <v>6.3490551185035077E-2</v>
      </c>
      <c r="AC37" s="22">
        <f t="shared" si="4"/>
        <v>0.19722227233007716</v>
      </c>
      <c r="AD37" s="22">
        <f t="shared" si="5"/>
        <v>2.3738302647279804E-3</v>
      </c>
      <c r="AE37" s="22">
        <f t="shared" si="6"/>
        <v>0.12173941917327821</v>
      </c>
      <c r="AF37" s="24">
        <v>4.2599999999999999E-2</v>
      </c>
      <c r="AG37" s="22">
        <f t="shared" si="22"/>
        <v>1.002373830264728</v>
      </c>
      <c r="AH37" s="22">
        <f t="shared" si="7"/>
        <v>4.0737425180278113E-2</v>
      </c>
      <c r="AI37" s="22">
        <f t="shared" si="8"/>
        <v>1.0325314673520262E-3</v>
      </c>
      <c r="AJ37" s="22">
        <f t="shared" si="9"/>
        <v>1.2698110237007016E-3</v>
      </c>
      <c r="AK37" s="22">
        <f t="shared" si="10"/>
        <v>1.5186114969415942E-2</v>
      </c>
      <c r="AL37" s="22">
        <f t="shared" si="11"/>
        <v>4.747660529455961E-5</v>
      </c>
      <c r="AM37" s="22">
        <f t="shared" si="12"/>
        <v>2.4347883834655642E-3</v>
      </c>
      <c r="AN37" s="19">
        <f t="shared" si="23"/>
        <v>1.115210311498205</v>
      </c>
      <c r="AO37" s="20">
        <f t="shared" si="14"/>
        <v>1.466163319219449E-2</v>
      </c>
    </row>
    <row r="38" spans="1:41" x14ac:dyDescent="0.2">
      <c r="A38">
        <v>38</v>
      </c>
      <c r="B38" s="23">
        <v>0.41031892131846098</v>
      </c>
      <c r="C38" s="23">
        <v>1.7788568451950437E-2</v>
      </c>
      <c r="D38" s="23">
        <v>3.878819132363371E-2</v>
      </c>
      <c r="E38" s="23">
        <v>0.35957700559226868</v>
      </c>
      <c r="F38" s="23">
        <v>1.9482762139097184E-3</v>
      </c>
      <c r="G38" s="23">
        <v>0.13222731331368609</v>
      </c>
      <c r="H38" s="23">
        <v>4.1300000000000003E-2</v>
      </c>
      <c r="I38" s="24">
        <f t="shared" si="15"/>
        <v>2.4619135279107657E-2</v>
      </c>
      <c r="J38" s="24">
        <f t="shared" si="16"/>
        <v>4.0024279016888479E-4</v>
      </c>
      <c r="K38" s="24">
        <f t="shared" si="17"/>
        <v>7.7576382647267421E-4</v>
      </c>
      <c r="L38" s="24">
        <f t="shared" si="18"/>
        <v>2.1574620335536119E-2</v>
      </c>
      <c r="M38" s="24">
        <f t="shared" si="19"/>
        <v>3.8965524278194369E-5</v>
      </c>
      <c r="N38" s="24">
        <f t="shared" si="20"/>
        <v>2.644546266273722E-3</v>
      </c>
      <c r="O38" s="19">
        <f t="shared" si="21"/>
        <v>1.1005377242992815</v>
      </c>
      <c r="P38" s="27">
        <v>236967.13388000001</v>
      </c>
      <c r="Q38" s="27">
        <v>79428.57419585</v>
      </c>
      <c r="R38" s="27">
        <v>17502.887266159818</v>
      </c>
      <c r="S38" s="27">
        <v>3827.7274585133687</v>
      </c>
      <c r="T38" s="27">
        <v>9656.9842713829785</v>
      </c>
      <c r="U38" s="27">
        <v>87782.559825269505</v>
      </c>
      <c r="V38" s="27">
        <v>494.45984000000112</v>
      </c>
      <c r="W38" s="27">
        <v>13157.563309999998</v>
      </c>
      <c r="X38" s="27">
        <v>25610.837552824338</v>
      </c>
      <c r="Y38" s="17">
        <v>0</v>
      </c>
      <c r="Z38" s="22">
        <f t="shared" si="1"/>
        <v>0.40905023356992554</v>
      </c>
      <c r="AA38" s="22">
        <f t="shared" si="2"/>
        <v>1.6152988795702476E-2</v>
      </c>
      <c r="AB38" s="22">
        <f t="shared" si="3"/>
        <v>4.0752420444403352E-2</v>
      </c>
      <c r="AC38" s="22">
        <f t="shared" si="4"/>
        <v>0.37044191904571261</v>
      </c>
      <c r="AD38" s="22">
        <f t="shared" si="5"/>
        <v>2.0866178018188598E-3</v>
      </c>
      <c r="AE38" s="22">
        <f t="shared" si="6"/>
        <v>0.12100243814425607</v>
      </c>
      <c r="AF38" s="24">
        <v>4.2599999999999999E-2</v>
      </c>
      <c r="AG38" s="22">
        <f t="shared" si="22"/>
        <v>1.0020866178018188</v>
      </c>
      <c r="AH38" s="22">
        <f t="shared" si="7"/>
        <v>3.1496867984884269E-2</v>
      </c>
      <c r="AI38" s="22">
        <f t="shared" si="8"/>
        <v>3.6344224790330569E-4</v>
      </c>
      <c r="AJ38" s="22">
        <f t="shared" si="9"/>
        <v>8.1504840888806703E-4</v>
      </c>
      <c r="AK38" s="22">
        <f t="shared" si="10"/>
        <v>2.8524027766519869E-2</v>
      </c>
      <c r="AL38" s="22">
        <f t="shared" si="11"/>
        <v>4.1732356036377199E-5</v>
      </c>
      <c r="AM38" s="22">
        <f t="shared" si="12"/>
        <v>2.4200487628851216E-3</v>
      </c>
      <c r="AN38" s="19">
        <f t="shared" si="23"/>
        <v>1.1188950996267033</v>
      </c>
      <c r="AO38" s="20">
        <f t="shared" si="14"/>
        <v>1.6680368988814198E-2</v>
      </c>
    </row>
    <row r="39" spans="1:41" x14ac:dyDescent="0.2">
      <c r="A39">
        <v>39</v>
      </c>
      <c r="B39" s="23">
        <v>0.41221811435748568</v>
      </c>
      <c r="C39" s="23">
        <v>4.2714929904733495E-2</v>
      </c>
      <c r="D39" s="23">
        <v>0.1003203081209046</v>
      </c>
      <c r="E39" s="23">
        <v>0.12753036674239904</v>
      </c>
      <c r="F39" s="23">
        <v>5.0055230843476864E-3</v>
      </c>
      <c r="G39" s="23">
        <v>0.27591628087447723</v>
      </c>
      <c r="H39" s="23">
        <v>4.1300000000000003E-2</v>
      </c>
      <c r="I39" s="24">
        <f t="shared" si="15"/>
        <v>2.4733086861449139E-2</v>
      </c>
      <c r="J39" s="24">
        <f t="shared" si="16"/>
        <v>9.6108592285650365E-4</v>
      </c>
      <c r="K39" s="24">
        <f t="shared" si="17"/>
        <v>2.0064061624180921E-3</v>
      </c>
      <c r="L39" s="24">
        <f t="shared" si="18"/>
        <v>7.6518220045439416E-3</v>
      </c>
      <c r="M39" s="24">
        <f t="shared" si="19"/>
        <v>1.0011046168695373E-4</v>
      </c>
      <c r="N39" s="24">
        <f t="shared" si="20"/>
        <v>5.5183256174895449E-3</v>
      </c>
      <c r="O39" s="19">
        <f t="shared" si="21"/>
        <v>1.0896460964193784</v>
      </c>
      <c r="P39" s="27">
        <v>149987.79999999999</v>
      </c>
      <c r="Q39" s="27">
        <v>59238.588109999982</v>
      </c>
      <c r="R39" s="27">
        <v>1982.6515899999995</v>
      </c>
      <c r="S39" s="27">
        <v>7981.4434000000001</v>
      </c>
      <c r="T39" s="27">
        <v>14832.349909999986</v>
      </c>
      <c r="U39" s="27">
        <v>21141.273000000001</v>
      </c>
      <c r="V39" s="27">
        <v>1122.7546200000002</v>
      </c>
      <c r="W39" s="27">
        <v>5722.9009999999998</v>
      </c>
      <c r="X39" s="27">
        <v>39088.592990000034</v>
      </c>
      <c r="Y39" s="17">
        <v>0</v>
      </c>
      <c r="Z39" s="22">
        <f t="shared" si="1"/>
        <v>0.4081747962167589</v>
      </c>
      <c r="AA39" s="22">
        <f t="shared" si="2"/>
        <v>5.321395073465976E-2</v>
      </c>
      <c r="AB39" s="22">
        <f t="shared" si="3"/>
        <v>9.8890375817233048E-2</v>
      </c>
      <c r="AC39" s="22">
        <f t="shared" si="4"/>
        <v>0.14095328420044831</v>
      </c>
      <c r="AD39" s="22">
        <f t="shared" si="5"/>
        <v>7.4856396320234064E-3</v>
      </c>
      <c r="AE39" s="22">
        <f t="shared" si="6"/>
        <v>0.25616759303090009</v>
      </c>
      <c r="AF39" s="24">
        <v>4.2599999999999999E-2</v>
      </c>
      <c r="AG39" s="22">
        <f t="shared" si="22"/>
        <v>1.0074856396320235</v>
      </c>
      <c r="AH39" s="22">
        <f t="shared" si="7"/>
        <v>3.1429459308690434E-2</v>
      </c>
      <c r="AI39" s="22">
        <f t="shared" si="8"/>
        <v>1.1973138915298445E-3</v>
      </c>
      <c r="AJ39" s="22">
        <f t="shared" si="9"/>
        <v>1.9778075163446609E-3</v>
      </c>
      <c r="AK39" s="22">
        <f t="shared" si="10"/>
        <v>1.085340288343452E-2</v>
      </c>
      <c r="AL39" s="22">
        <f t="shared" si="11"/>
        <v>1.4971279264046813E-4</v>
      </c>
      <c r="AM39" s="22">
        <f t="shared" si="12"/>
        <v>5.1233518606180022E-3</v>
      </c>
      <c r="AN39" s="19">
        <f t="shared" si="23"/>
        <v>1.1029383967251234</v>
      </c>
      <c r="AO39" s="20">
        <f t="shared" si="14"/>
        <v>1.2198731633531246E-2</v>
      </c>
    </row>
    <row r="40" spans="1:41" x14ac:dyDescent="0.2">
      <c r="A40">
        <v>40</v>
      </c>
      <c r="B40" s="23">
        <v>0.46269872181155403</v>
      </c>
      <c r="C40" s="23">
        <v>3.9373095120660277E-2</v>
      </c>
      <c r="D40" s="23">
        <v>6.5010020190242698E-2</v>
      </c>
      <c r="E40" s="23">
        <v>0.19762225974789124</v>
      </c>
      <c r="F40" s="23">
        <v>0</v>
      </c>
      <c r="G40" s="23">
        <v>0.19399590312965173</v>
      </c>
      <c r="H40" s="23">
        <v>4.1300000000000003E-2</v>
      </c>
      <c r="I40" s="24">
        <f t="shared" si="15"/>
        <v>2.7761923308693242E-2</v>
      </c>
      <c r="J40" s="24">
        <f t="shared" si="16"/>
        <v>8.858946402148562E-4</v>
      </c>
      <c r="K40" s="24">
        <f t="shared" si="17"/>
        <v>1.300200403804854E-3</v>
      </c>
      <c r="L40" s="24">
        <f t="shared" si="18"/>
        <v>1.1857335584873474E-2</v>
      </c>
      <c r="M40" s="24">
        <f t="shared" si="19"/>
        <v>0</v>
      </c>
      <c r="N40" s="24">
        <f t="shared" si="20"/>
        <v>3.8799180625930349E-3</v>
      </c>
      <c r="O40" s="19">
        <f t="shared" si="21"/>
        <v>1.0952725835986694</v>
      </c>
      <c r="P40" s="27">
        <v>266927.57335999998</v>
      </c>
      <c r="Q40" s="27">
        <v>115390.09250511474</v>
      </c>
      <c r="R40" s="27">
        <v>8411.8474174592429</v>
      </c>
      <c r="S40" s="27">
        <v>11096.137719347427</v>
      </c>
      <c r="T40" s="27">
        <v>15525.779015589012</v>
      </c>
      <c r="U40" s="27">
        <v>49447.649129843528</v>
      </c>
      <c r="V40" s="27">
        <v>0</v>
      </c>
      <c r="W40" s="27">
        <v>11546.155000000001</v>
      </c>
      <c r="X40" s="27">
        <v>55509.912572646048</v>
      </c>
      <c r="Y40" s="17">
        <v>0</v>
      </c>
      <c r="Z40" s="22">
        <f t="shared" si="1"/>
        <v>0.46380348932931231</v>
      </c>
      <c r="AA40" s="22">
        <f t="shared" si="2"/>
        <v>4.15698445075297E-2</v>
      </c>
      <c r="AB40" s="22">
        <f t="shared" si="3"/>
        <v>5.816476289862231E-2</v>
      </c>
      <c r="AC40" s="22">
        <f t="shared" si="4"/>
        <v>0.18524743812492708</v>
      </c>
      <c r="AD40" s="22">
        <f t="shared" si="5"/>
        <v>0</v>
      </c>
      <c r="AE40" s="22">
        <f t="shared" si="6"/>
        <v>0.20861446513960855</v>
      </c>
      <c r="AF40" s="24">
        <v>4.2599999999999999E-2</v>
      </c>
      <c r="AG40" s="22">
        <f t="shared" si="22"/>
        <v>0.99999999999999989</v>
      </c>
      <c r="AH40" s="22">
        <f t="shared" si="7"/>
        <v>3.5712868678357046E-2</v>
      </c>
      <c r="AI40" s="22">
        <f t="shared" si="8"/>
        <v>9.3532150141941827E-4</v>
      </c>
      <c r="AJ40" s="22">
        <f t="shared" si="9"/>
        <v>1.1632952579724463E-3</v>
      </c>
      <c r="AK40" s="22">
        <f t="shared" si="10"/>
        <v>1.4264052735619386E-2</v>
      </c>
      <c r="AL40" s="22">
        <f t="shared" si="11"/>
        <v>0</v>
      </c>
      <c r="AM40" s="22">
        <f t="shared" si="12"/>
        <v>4.1722893027921707E-3</v>
      </c>
      <c r="AN40" s="19">
        <f t="shared" si="23"/>
        <v>1.1096904945580046</v>
      </c>
      <c r="AO40" s="20">
        <f t="shared" si="14"/>
        <v>1.3163765052863097E-2</v>
      </c>
    </row>
    <row r="41" spans="1:41" x14ac:dyDescent="0.2">
      <c r="A41">
        <v>43</v>
      </c>
      <c r="B41" s="23">
        <v>0.45252879957667075</v>
      </c>
      <c r="C41" s="23">
        <v>4.1280748650775516E-2</v>
      </c>
      <c r="D41" s="23">
        <v>4.7110773939179333E-2</v>
      </c>
      <c r="E41" s="23">
        <v>0.18622168593639779</v>
      </c>
      <c r="F41" s="23">
        <v>2.2608320414095914E-3</v>
      </c>
      <c r="G41" s="23">
        <v>0.23155799189697668</v>
      </c>
      <c r="H41" s="23">
        <v>4.1300000000000003E-2</v>
      </c>
      <c r="I41" s="24">
        <f t="shared" si="15"/>
        <v>2.7151727974600245E-2</v>
      </c>
      <c r="J41" s="24">
        <f t="shared" si="16"/>
        <v>9.2881684464244903E-4</v>
      </c>
      <c r="K41" s="24">
        <f t="shared" si="17"/>
        <v>9.4221547878358671E-4</v>
      </c>
      <c r="L41" s="24">
        <f t="shared" si="18"/>
        <v>1.1173301156183866E-2</v>
      </c>
      <c r="M41" s="24">
        <f t="shared" si="19"/>
        <v>4.521664082819183E-5</v>
      </c>
      <c r="N41" s="24">
        <f t="shared" si="20"/>
        <v>4.6311598379395339E-3</v>
      </c>
      <c r="O41" s="19">
        <f t="shared" si="21"/>
        <v>1.094298357272198</v>
      </c>
      <c r="P41" s="27">
        <v>428075.14703999984</v>
      </c>
      <c r="Q41" s="27">
        <v>180721.96918423747</v>
      </c>
      <c r="R41" s="27">
        <v>15464.406995085865</v>
      </c>
      <c r="S41" s="27">
        <v>18995.024537386184</v>
      </c>
      <c r="T41" s="27">
        <v>21073.592913729099</v>
      </c>
      <c r="U41" s="27">
        <v>79658.473738023153</v>
      </c>
      <c r="V41" s="27">
        <v>845.81839999998772</v>
      </c>
      <c r="W41" s="27">
        <v>25881.999999999996</v>
      </c>
      <c r="X41" s="27">
        <v>86279.679671538077</v>
      </c>
      <c r="Y41" s="17">
        <v>0</v>
      </c>
      <c r="Z41" s="22">
        <f t="shared" si="1"/>
        <v>0.45829891675769591</v>
      </c>
      <c r="AA41" s="22">
        <f t="shared" si="2"/>
        <v>4.4373107546024547E-2</v>
      </c>
      <c r="AB41" s="22">
        <f t="shared" si="3"/>
        <v>4.9228723179670968E-2</v>
      </c>
      <c r="AC41" s="22">
        <f t="shared" si="4"/>
        <v>0.18608525696676284</v>
      </c>
      <c r="AD41" s="22">
        <f t="shared" si="5"/>
        <v>1.9758642982395645E-3</v>
      </c>
      <c r="AE41" s="22">
        <f t="shared" si="6"/>
        <v>0.21941399554984584</v>
      </c>
      <c r="AF41" s="24">
        <v>4.2599999999999999E-2</v>
      </c>
      <c r="AG41" s="22">
        <f t="shared" si="22"/>
        <v>1.0019758642982397</v>
      </c>
      <c r="AH41" s="22">
        <f t="shared" ref="AH41:AH61" si="24">Z41*AH$7</f>
        <v>3.5289016590342587E-2</v>
      </c>
      <c r="AI41" s="22">
        <f t="shared" ref="AI41:AI61" si="25">AA41*AI$7</f>
        <v>9.983949197855523E-4</v>
      </c>
      <c r="AJ41" s="22">
        <f t="shared" ref="AJ41:AJ61" si="26">AB41*AJ$7</f>
        <v>9.8457446359341929E-4</v>
      </c>
      <c r="AK41" s="22">
        <f t="shared" ref="AK41:AK61" si="27">AC41*AK$7</f>
        <v>1.4328564786440739E-2</v>
      </c>
      <c r="AL41" s="22">
        <f t="shared" ref="AL41:AL61" si="28">AD41*AL$7</f>
        <v>3.951728596479129E-5</v>
      </c>
      <c r="AM41" s="22">
        <f t="shared" ref="AM41:AM61" si="29">AE41*AM$7</f>
        <v>4.3882799109969169E-3</v>
      </c>
      <c r="AN41" s="19">
        <f t="shared" si="23"/>
        <v>1.109420290435795</v>
      </c>
      <c r="AO41" s="20">
        <f t="shared" ref="AO41:AO60" si="30">AN41/O41-1</f>
        <v>1.3818839316630305E-2</v>
      </c>
    </row>
    <row r="42" spans="1:41" x14ac:dyDescent="0.2">
      <c r="A42">
        <v>44</v>
      </c>
      <c r="B42" s="23">
        <v>0.39622927258386209</v>
      </c>
      <c r="C42" s="23">
        <v>5.7487676530768542E-2</v>
      </c>
      <c r="D42" s="23">
        <v>7.6965928544759102E-2</v>
      </c>
      <c r="E42" s="23">
        <v>0.1174248842761749</v>
      </c>
      <c r="F42" s="23">
        <v>1.8825729065190182E-2</v>
      </c>
      <c r="G42" s="23">
        <v>0.31059223806443537</v>
      </c>
      <c r="H42" s="23">
        <v>4.1300000000000003E-2</v>
      </c>
      <c r="I42" s="24">
        <f t="shared" si="15"/>
        <v>2.3773756355031726E-2</v>
      </c>
      <c r="J42" s="24">
        <f t="shared" si="16"/>
        <v>1.2934727219422921E-3</v>
      </c>
      <c r="K42" s="24">
        <f t="shared" si="17"/>
        <v>1.5393185708951821E-3</v>
      </c>
      <c r="L42" s="24">
        <f t="shared" si="18"/>
        <v>7.0454930565704938E-3</v>
      </c>
      <c r="M42" s="24">
        <f t="shared" si="19"/>
        <v>3.7651458130380364E-4</v>
      </c>
      <c r="N42" s="24">
        <f t="shared" si="20"/>
        <v>6.2118447612887076E-3</v>
      </c>
      <c r="O42" s="19">
        <f t="shared" si="21"/>
        <v>1.0887795174128592</v>
      </c>
      <c r="P42" s="27">
        <v>463552.94082999992</v>
      </c>
      <c r="Q42" s="27">
        <v>178485.49131433884</v>
      </c>
      <c r="R42" s="27">
        <v>6002.7092671979035</v>
      </c>
      <c r="S42" s="27">
        <v>23782.802704590686</v>
      </c>
      <c r="T42" s="27">
        <v>30669.051137057275</v>
      </c>
      <c r="U42" s="27">
        <v>60365.268169394607</v>
      </c>
      <c r="V42" s="27">
        <v>340.06441999999993</v>
      </c>
      <c r="W42" s="27">
        <v>10429.503000000001</v>
      </c>
      <c r="X42" s="27">
        <v>153818.1152374206</v>
      </c>
      <c r="Y42" s="17">
        <v>0</v>
      </c>
      <c r="Z42" s="22">
        <f t="shared" si="1"/>
        <v>0.39798733722022622</v>
      </c>
      <c r="AA42" s="22">
        <f t="shared" si="2"/>
        <v>5.1305472600404925E-2</v>
      </c>
      <c r="AB42" s="22">
        <f t="shared" si="3"/>
        <v>6.6160838246746498E-2</v>
      </c>
      <c r="AC42" s="22">
        <f t="shared" si="4"/>
        <v>0.13022302924302348</v>
      </c>
      <c r="AD42" s="22">
        <f t="shared" si="5"/>
        <v>7.3360427698098178E-4</v>
      </c>
      <c r="AE42" s="22">
        <f t="shared" si="6"/>
        <v>0.31172332268959879</v>
      </c>
      <c r="AF42" s="24">
        <v>4.2599999999999999E-2</v>
      </c>
      <c r="AG42" s="22">
        <f t="shared" si="22"/>
        <v>1.0007336042769808</v>
      </c>
      <c r="AH42" s="22">
        <f t="shared" si="24"/>
        <v>3.0645024965957418E-2</v>
      </c>
      <c r="AI42" s="22">
        <f t="shared" si="25"/>
        <v>1.1543731335091109E-3</v>
      </c>
      <c r="AJ42" s="22">
        <f t="shared" si="26"/>
        <v>1.32321676493493E-3</v>
      </c>
      <c r="AK42" s="22">
        <f t="shared" si="27"/>
        <v>1.0027173251712807E-2</v>
      </c>
      <c r="AL42" s="22">
        <f t="shared" si="28"/>
        <v>1.4672085539619636E-5</v>
      </c>
      <c r="AM42" s="22">
        <f t="shared" si="29"/>
        <v>6.2344664537919764E-3</v>
      </c>
      <c r="AN42" s="19">
        <f t="shared" si="23"/>
        <v>1.1013202840351</v>
      </c>
      <c r="AO42" s="20">
        <f t="shared" si="30"/>
        <v>1.1518187494966803E-2</v>
      </c>
    </row>
    <row r="43" spans="1:41" x14ac:dyDescent="0.2">
      <c r="A43">
        <v>45</v>
      </c>
      <c r="B43" s="23">
        <v>0.46330204646868745</v>
      </c>
      <c r="C43" s="23">
        <v>8.0426574502586185E-3</v>
      </c>
      <c r="D43" s="23">
        <v>8.2752376105199602E-2</v>
      </c>
      <c r="E43" s="23">
        <v>0.27930332477185837</v>
      </c>
      <c r="F43" s="23">
        <v>3.7402203889355758E-2</v>
      </c>
      <c r="G43" s="23">
        <v>0.12529959520399592</v>
      </c>
      <c r="H43" s="23">
        <v>4.1300000000000003E-2</v>
      </c>
      <c r="I43" s="24">
        <f t="shared" si="15"/>
        <v>2.7798122788121247E-2</v>
      </c>
      <c r="J43" s="24">
        <f t="shared" si="16"/>
        <v>1.809597926308189E-4</v>
      </c>
      <c r="K43" s="24">
        <f t="shared" si="17"/>
        <v>1.655047522103992E-3</v>
      </c>
      <c r="L43" s="24">
        <f t="shared" si="18"/>
        <v>1.6758199486311503E-2</v>
      </c>
      <c r="M43" s="24">
        <f t="shared" si="19"/>
        <v>7.4804407778711519E-4</v>
      </c>
      <c r="N43" s="24">
        <f t="shared" si="20"/>
        <v>2.5059919040799185E-3</v>
      </c>
      <c r="O43" s="19">
        <f t="shared" si="21"/>
        <v>1.1000451041903196</v>
      </c>
      <c r="P43" s="27">
        <v>17147.3</v>
      </c>
      <c r="Q43" s="27">
        <v>7484</v>
      </c>
      <c r="R43" s="27">
        <v>234.9</v>
      </c>
      <c r="S43" s="27">
        <v>120.9</v>
      </c>
      <c r="T43" s="27">
        <v>1459</v>
      </c>
      <c r="U43" s="27">
        <v>4892.3999999999996</v>
      </c>
      <c r="V43" s="27">
        <v>376.2</v>
      </c>
      <c r="W43" s="27">
        <v>990.7</v>
      </c>
      <c r="X43" s="27">
        <v>1965.4000000000003</v>
      </c>
      <c r="Y43" s="17">
        <v>0</v>
      </c>
      <c r="Z43" s="22">
        <f t="shared" si="1"/>
        <v>0.45015250214319458</v>
      </c>
      <c r="AA43" s="22">
        <f t="shared" si="2"/>
        <v>7.0506727006584132E-3</v>
      </c>
      <c r="AB43" s="22">
        <f t="shared" si="3"/>
        <v>8.50862818052988E-2</v>
      </c>
      <c r="AC43" s="22">
        <f t="shared" si="4"/>
        <v>0.28531605558892653</v>
      </c>
      <c r="AD43" s="22">
        <f t="shared" si="5"/>
        <v>2.193931406110583E-2</v>
      </c>
      <c r="AE43" s="22">
        <f t="shared" si="6"/>
        <v>0.12979448776192168</v>
      </c>
      <c r="AF43" s="24">
        <v>4.2599999999999999E-2</v>
      </c>
      <c r="AG43" s="22">
        <f t="shared" si="22"/>
        <v>1.0219393140611059</v>
      </c>
      <c r="AH43" s="22">
        <f t="shared" si="24"/>
        <v>3.4661742665025981E-2</v>
      </c>
      <c r="AI43" s="22">
        <f t="shared" si="25"/>
        <v>1.5864013576481428E-4</v>
      </c>
      <c r="AJ43" s="22">
        <f t="shared" si="26"/>
        <v>1.7017256361059761E-3</v>
      </c>
      <c r="AK43" s="22">
        <f t="shared" si="27"/>
        <v>2.1969336280347342E-2</v>
      </c>
      <c r="AL43" s="22">
        <f t="shared" si="28"/>
        <v>4.3878628122211659E-4</v>
      </c>
      <c r="AM43" s="22">
        <f t="shared" si="29"/>
        <v>2.5958897552384335E-3</v>
      </c>
      <c r="AN43" s="19">
        <f t="shared" si="23"/>
        <v>1.1162285486449348</v>
      </c>
      <c r="AO43" s="20">
        <f t="shared" si="30"/>
        <v>1.4711618999047271E-2</v>
      </c>
    </row>
    <row r="44" spans="1:41" x14ac:dyDescent="0.2">
      <c r="A44">
        <v>48</v>
      </c>
      <c r="B44" s="23">
        <v>0.39462812305033806</v>
      </c>
      <c r="C44" s="23">
        <v>6.4198480617361414E-2</v>
      </c>
      <c r="D44" s="23">
        <v>6.0023231128770095E-2</v>
      </c>
      <c r="E44" s="23">
        <v>0.11773024953937729</v>
      </c>
      <c r="F44" s="23">
        <v>6.0554345363978638E-3</v>
      </c>
      <c r="G44" s="23">
        <v>0.32211991566415304</v>
      </c>
      <c r="H44" s="23">
        <v>4.1300000000000003E-2</v>
      </c>
      <c r="I44" s="24">
        <f t="shared" si="15"/>
        <v>2.3677687383020282E-2</v>
      </c>
      <c r="J44" s="24">
        <f t="shared" si="16"/>
        <v>1.4444658138906318E-3</v>
      </c>
      <c r="K44" s="24">
        <f t="shared" si="17"/>
        <v>1.2004646225754019E-3</v>
      </c>
      <c r="L44" s="24">
        <f t="shared" si="18"/>
        <v>7.0638149723626373E-3</v>
      </c>
      <c r="M44" s="24">
        <f t="shared" si="19"/>
        <v>1.2110869072795727E-4</v>
      </c>
      <c r="N44" s="24">
        <f t="shared" si="20"/>
        <v>6.4423983132830612E-3</v>
      </c>
      <c r="O44" s="19">
        <f t="shared" si="21"/>
        <v>1.0884353028263278</v>
      </c>
      <c r="P44" s="27">
        <v>313005.04399999999</v>
      </c>
      <c r="Q44" s="27">
        <v>106143.239</v>
      </c>
      <c r="R44" s="27">
        <v>16532.192000000003</v>
      </c>
      <c r="S44" s="27">
        <v>19752.919000000002</v>
      </c>
      <c r="T44" s="27">
        <v>17647.222000000002</v>
      </c>
      <c r="U44" s="27">
        <v>35986.471999999994</v>
      </c>
      <c r="V44" s="27">
        <v>2046.71558</v>
      </c>
      <c r="W44" s="27">
        <v>11366</v>
      </c>
      <c r="X44" s="27">
        <v>105577</v>
      </c>
      <c r="Y44" s="17">
        <v>0</v>
      </c>
      <c r="Z44" s="22">
        <f t="shared" si="1"/>
        <v>0.39192796841957606</v>
      </c>
      <c r="AA44" s="22">
        <f t="shared" si="2"/>
        <v>6.3107350436180196E-2</v>
      </c>
      <c r="AB44" s="22">
        <f t="shared" si="3"/>
        <v>5.6379992393988394E-2</v>
      </c>
      <c r="AC44" s="22">
        <f t="shared" si="4"/>
        <v>0.1149709012357002</v>
      </c>
      <c r="AD44" s="22">
        <f t="shared" si="5"/>
        <v>6.5389220373074887E-3</v>
      </c>
      <c r="AE44" s="22">
        <f t="shared" si="6"/>
        <v>0.33101378751455524</v>
      </c>
      <c r="AF44" s="24">
        <v>4.2599999999999999E-2</v>
      </c>
      <c r="AG44" s="22">
        <f t="shared" si="22"/>
        <v>1.0065389220373075</v>
      </c>
      <c r="AH44" s="22">
        <f t="shared" si="24"/>
        <v>3.0178453568307357E-2</v>
      </c>
      <c r="AI44" s="22">
        <f t="shared" si="25"/>
        <v>1.4199153848140544E-3</v>
      </c>
      <c r="AJ44" s="22">
        <f t="shared" si="26"/>
        <v>1.1275998478797679E-3</v>
      </c>
      <c r="AK44" s="22">
        <f t="shared" si="27"/>
        <v>8.8527593951489153E-3</v>
      </c>
      <c r="AL44" s="22">
        <f t="shared" si="28"/>
        <v>1.3077844074614977E-4</v>
      </c>
      <c r="AM44" s="22">
        <f t="shared" si="29"/>
        <v>6.6202757502911045E-3</v>
      </c>
      <c r="AN44" s="19">
        <f t="shared" si="23"/>
        <v>1.1000250372583604</v>
      </c>
      <c r="AO44" s="20">
        <f t="shared" si="30"/>
        <v>1.0648069207179978E-2</v>
      </c>
    </row>
    <row r="45" spans="1:41" x14ac:dyDescent="0.2">
      <c r="A45">
        <v>49</v>
      </c>
      <c r="B45" s="23">
        <v>0.46271659477742805</v>
      </c>
      <c r="C45" s="23">
        <v>3.1712854259934406E-2</v>
      </c>
      <c r="D45" s="23">
        <v>7.0978126231062075E-2</v>
      </c>
      <c r="E45" s="23">
        <v>0.11706441831153475</v>
      </c>
      <c r="F45" s="23">
        <v>1.3832332369140003E-3</v>
      </c>
      <c r="G45" s="23">
        <v>0.27622800642004064</v>
      </c>
      <c r="H45" s="23">
        <v>4.1300000000000003E-2</v>
      </c>
      <c r="I45" s="24">
        <f t="shared" si="15"/>
        <v>2.7762995686645683E-2</v>
      </c>
      <c r="J45" s="24">
        <f t="shared" si="16"/>
        <v>7.1353922084852416E-4</v>
      </c>
      <c r="K45" s="24">
        <f t="shared" si="17"/>
        <v>1.4195625246212415E-3</v>
      </c>
      <c r="L45" s="24">
        <f t="shared" si="18"/>
        <v>7.0238650986920847E-3</v>
      </c>
      <c r="M45" s="24">
        <f t="shared" si="19"/>
        <v>2.7664664738280006E-5</v>
      </c>
      <c r="N45" s="24">
        <f t="shared" si="20"/>
        <v>5.524560128400813E-3</v>
      </c>
      <c r="O45" s="19">
        <f t="shared" si="21"/>
        <v>1.0914316135844762</v>
      </c>
      <c r="P45" s="27">
        <v>343214.12457999995</v>
      </c>
      <c r="Q45" s="27">
        <v>159783.57753668359</v>
      </c>
      <c r="R45" s="27">
        <v>5396.2358797869892</v>
      </c>
      <c r="S45" s="27">
        <v>10995.512508883099</v>
      </c>
      <c r="T45" s="27">
        <v>20962.140259810178</v>
      </c>
      <c r="U45" s="27">
        <v>40030.606017318554</v>
      </c>
      <c r="V45" s="27">
        <v>452.50008000000082</v>
      </c>
      <c r="W45" s="27">
        <v>10033.458000000001</v>
      </c>
      <c r="X45" s="27">
        <v>96012.594377517555</v>
      </c>
      <c r="Y45" s="17">
        <v>0</v>
      </c>
      <c r="Z45" s="22">
        <f t="shared" si="1"/>
        <v>0.4812733555724299</v>
      </c>
      <c r="AA45" s="22">
        <f t="shared" si="2"/>
        <v>3.2036888115658392E-2</v>
      </c>
      <c r="AB45" s="22">
        <f t="shared" si="3"/>
        <v>6.1075983645667541E-2</v>
      </c>
      <c r="AC45" s="22">
        <f t="shared" si="4"/>
        <v>0.11663449476709342</v>
      </c>
      <c r="AD45" s="22">
        <f t="shared" si="5"/>
        <v>1.3184191663257942E-3</v>
      </c>
      <c r="AE45" s="22">
        <f t="shared" si="6"/>
        <v>0.26637927789915072</v>
      </c>
      <c r="AF45" s="24">
        <v>4.2599999999999999E-2</v>
      </c>
      <c r="AG45" s="22">
        <f t="shared" si="22"/>
        <v>1.0013184191663258</v>
      </c>
      <c r="AH45" s="22">
        <f t="shared" si="24"/>
        <v>3.7058048379077099E-2</v>
      </c>
      <c r="AI45" s="22">
        <f t="shared" si="25"/>
        <v>7.2082998260231384E-4</v>
      </c>
      <c r="AJ45" s="22">
        <f t="shared" si="26"/>
        <v>1.2215196729133508E-3</v>
      </c>
      <c r="AK45" s="22">
        <f t="shared" si="27"/>
        <v>8.9808560970661942E-3</v>
      </c>
      <c r="AL45" s="22">
        <f t="shared" si="28"/>
        <v>2.6368383326515883E-5</v>
      </c>
      <c r="AM45" s="22">
        <f t="shared" si="29"/>
        <v>5.327585557983015E-3</v>
      </c>
      <c r="AN45" s="19">
        <f t="shared" si="23"/>
        <v>1.1061154122244721</v>
      </c>
      <c r="AO45" s="20">
        <f t="shared" si="30"/>
        <v>1.3453704709698977E-2</v>
      </c>
    </row>
    <row r="46" spans="1:41" x14ac:dyDescent="0.2">
      <c r="A46">
        <v>51</v>
      </c>
      <c r="B46" s="23">
        <v>0.48652922295797341</v>
      </c>
      <c r="C46" s="23">
        <v>7.3455621694001952E-2</v>
      </c>
      <c r="D46" s="23">
        <v>7.7916478599502584E-2</v>
      </c>
      <c r="E46" s="23">
        <v>0.15988161254646982</v>
      </c>
      <c r="F46" s="23">
        <v>7.3524241032346697E-3</v>
      </c>
      <c r="G46" s="23">
        <v>0.16091706420205226</v>
      </c>
      <c r="H46" s="23">
        <v>4.1300000000000003E-2</v>
      </c>
      <c r="I46" s="24">
        <f t="shared" si="15"/>
        <v>2.9191753377478404E-2</v>
      </c>
      <c r="J46" s="24">
        <f t="shared" si="16"/>
        <v>1.6527514881150439E-3</v>
      </c>
      <c r="K46" s="24">
        <f t="shared" si="17"/>
        <v>1.5583295719900517E-3</v>
      </c>
      <c r="L46" s="24">
        <f t="shared" si="18"/>
        <v>9.5928967527881895E-3</v>
      </c>
      <c r="M46" s="24">
        <f t="shared" si="19"/>
        <v>1.4704848206469339E-4</v>
      </c>
      <c r="N46" s="24">
        <f t="shared" si="20"/>
        <v>3.2183412840410455E-3</v>
      </c>
      <c r="O46" s="19">
        <f t="shared" si="21"/>
        <v>1.0948838628738018</v>
      </c>
      <c r="P46" s="27">
        <v>247708.14204999999</v>
      </c>
      <c r="Q46" s="27">
        <v>101238.00344435984</v>
      </c>
      <c r="R46" s="27">
        <v>13371.550579371547</v>
      </c>
      <c r="S46" s="27">
        <v>17708.521344099598</v>
      </c>
      <c r="T46" s="27">
        <v>20398.939940250759</v>
      </c>
      <c r="U46" s="27">
        <v>41948.435765995171</v>
      </c>
      <c r="V46" s="27">
        <v>1676.68444</v>
      </c>
      <c r="W46" s="27">
        <v>16296.325349999996</v>
      </c>
      <c r="X46" s="27">
        <v>36746.365625923107</v>
      </c>
      <c r="Y46" s="17">
        <v>0</v>
      </c>
      <c r="Z46" s="22">
        <f t="shared" si="1"/>
        <v>0.46267980162152844</v>
      </c>
      <c r="AA46" s="22">
        <f t="shared" si="2"/>
        <v>7.1489460126527155E-2</v>
      </c>
      <c r="AB46" s="22">
        <f t="shared" si="3"/>
        <v>8.2350704225673879E-2</v>
      </c>
      <c r="AC46" s="22">
        <f t="shared" si="4"/>
        <v>0.16934621292152707</v>
      </c>
      <c r="AD46" s="22">
        <f t="shared" si="5"/>
        <v>6.7687901823653444E-3</v>
      </c>
      <c r="AE46" s="22">
        <f t="shared" si="6"/>
        <v>0.17153382110474349</v>
      </c>
      <c r="AF46" s="24">
        <v>4.2599999999999999E-2</v>
      </c>
      <c r="AG46" s="22">
        <f t="shared" si="22"/>
        <v>1.0067687901823654</v>
      </c>
      <c r="AH46" s="22">
        <f t="shared" si="24"/>
        <v>3.5626344724857692E-2</v>
      </c>
      <c r="AI46" s="22">
        <f t="shared" si="25"/>
        <v>1.6085128528468609E-3</v>
      </c>
      <c r="AJ46" s="22">
        <f t="shared" si="26"/>
        <v>1.6470140845134776E-3</v>
      </c>
      <c r="AK46" s="22">
        <f t="shared" si="27"/>
        <v>1.3039658394957585E-2</v>
      </c>
      <c r="AL46" s="22">
        <f t="shared" si="28"/>
        <v>1.353758036473069E-4</v>
      </c>
      <c r="AM46" s="22">
        <f t="shared" si="29"/>
        <v>3.43067642209487E-3</v>
      </c>
      <c r="AN46" s="19">
        <f t="shared" si="23"/>
        <v>1.1087551078753266</v>
      </c>
      <c r="AO46" s="20">
        <f t="shared" si="30"/>
        <v>1.2669147360630628E-2</v>
      </c>
    </row>
    <row r="47" spans="1:41" x14ac:dyDescent="0.2">
      <c r="A47">
        <v>55</v>
      </c>
      <c r="B47" s="23">
        <v>0.4478353577165699</v>
      </c>
      <c r="C47" s="23">
        <v>5.1803907022912044E-2</v>
      </c>
      <c r="D47" s="23">
        <v>7.1305329579753246E-2</v>
      </c>
      <c r="E47" s="23">
        <v>0.17195538642196925</v>
      </c>
      <c r="F47" s="23">
        <v>2.6147948860780557E-3</v>
      </c>
      <c r="G47" s="23">
        <v>0.21580001925879555</v>
      </c>
      <c r="H47" s="23">
        <v>4.1300000000000003E-2</v>
      </c>
      <c r="I47" s="24">
        <f t="shared" si="15"/>
        <v>2.6870121462994192E-2</v>
      </c>
      <c r="J47" s="24">
        <f t="shared" si="16"/>
        <v>1.1655879080155209E-3</v>
      </c>
      <c r="K47" s="24">
        <f t="shared" si="17"/>
        <v>1.4261065915950649E-3</v>
      </c>
      <c r="L47" s="24">
        <f t="shared" si="18"/>
        <v>1.0317323185318155E-2</v>
      </c>
      <c r="M47" s="24">
        <f t="shared" si="19"/>
        <v>5.2295897721561117E-5</v>
      </c>
      <c r="N47" s="24">
        <f t="shared" si="20"/>
        <v>4.3160003851759115E-3</v>
      </c>
      <c r="O47" s="19">
        <f t="shared" si="21"/>
        <v>1.0934308630702625</v>
      </c>
      <c r="P47" s="27">
        <v>102996.69097</v>
      </c>
      <c r="Q47" s="27">
        <v>42718.409650832604</v>
      </c>
      <c r="R47" s="27">
        <v>7060.7625696428495</v>
      </c>
      <c r="S47" s="27">
        <v>5224.1837065175532</v>
      </c>
      <c r="T47" s="27">
        <v>7840.5618676893073</v>
      </c>
      <c r="U47" s="27">
        <v>16805.162904480301</v>
      </c>
      <c r="V47" s="27">
        <v>848.40625999999793</v>
      </c>
      <c r="W47" s="27">
        <v>9831</v>
      </c>
      <c r="X47" s="27">
        <v>13516.610270837373</v>
      </c>
      <c r="Y47" s="17">
        <v>0</v>
      </c>
      <c r="Z47" s="22">
        <f t="shared" si="1"/>
        <v>0.48330846119099796</v>
      </c>
      <c r="AA47" s="22">
        <f t="shared" si="2"/>
        <v>5.0721859676435714E-2</v>
      </c>
      <c r="AB47" s="22">
        <f t="shared" si="3"/>
        <v>7.612440549156127E-2</v>
      </c>
      <c r="AC47" s="22">
        <f t="shared" si="4"/>
        <v>0.16316216323275051</v>
      </c>
      <c r="AD47" s="22">
        <f t="shared" si="5"/>
        <v>8.237218613626281E-3</v>
      </c>
      <c r="AE47" s="22">
        <f t="shared" si="6"/>
        <v>0.18408311040825456</v>
      </c>
      <c r="AF47" s="24">
        <v>4.2599999999999999E-2</v>
      </c>
      <c r="AG47" s="22">
        <f t="shared" si="22"/>
        <v>1.0082372186136264</v>
      </c>
      <c r="AH47" s="22">
        <f t="shared" si="24"/>
        <v>3.7214751511706841E-2</v>
      </c>
      <c r="AI47" s="22">
        <f t="shared" si="25"/>
        <v>1.1412418427198035E-3</v>
      </c>
      <c r="AJ47" s="22">
        <f t="shared" si="26"/>
        <v>1.5224881098312255E-3</v>
      </c>
      <c r="AK47" s="22">
        <f t="shared" si="27"/>
        <v>1.2563486568921789E-2</v>
      </c>
      <c r="AL47" s="22">
        <f t="shared" si="28"/>
        <v>1.6474437227252561E-4</v>
      </c>
      <c r="AM47" s="22">
        <f t="shared" si="29"/>
        <v>3.6816622081650915E-3</v>
      </c>
      <c r="AN47" s="19">
        <f t="shared" si="23"/>
        <v>1.1097404270766293</v>
      </c>
      <c r="AO47" s="20">
        <f t="shared" si="30"/>
        <v>1.4915953589027975E-2</v>
      </c>
    </row>
    <row r="48" spans="1:41" x14ac:dyDescent="0.2">
      <c r="A48">
        <v>2004</v>
      </c>
      <c r="B48" s="23">
        <v>0.51818600223165057</v>
      </c>
      <c r="C48" s="23">
        <v>3.7017520151356377E-2</v>
      </c>
      <c r="D48" s="23">
        <v>5.6463529014992832E-2</v>
      </c>
      <c r="E48" s="23">
        <v>0.23882313731706312</v>
      </c>
      <c r="F48" s="23">
        <v>1.292926062966453E-2</v>
      </c>
      <c r="G48" s="23">
        <v>0.10820981128493706</v>
      </c>
      <c r="H48" s="23">
        <v>4.1300000000000003E-2</v>
      </c>
      <c r="I48" s="24">
        <f t="shared" si="15"/>
        <v>3.1091160133899034E-2</v>
      </c>
      <c r="J48" s="24">
        <f t="shared" si="16"/>
        <v>8.3289420340551849E-4</v>
      </c>
      <c r="K48" s="24">
        <f t="shared" si="17"/>
        <v>1.1292705802998567E-3</v>
      </c>
      <c r="L48" s="24">
        <f t="shared" si="18"/>
        <v>1.4329388239023787E-2</v>
      </c>
      <c r="M48" s="24">
        <f t="shared" si="19"/>
        <v>2.5858521259329061E-4</v>
      </c>
      <c r="N48" s="24">
        <f t="shared" si="20"/>
        <v>2.1641962256987411E-3</v>
      </c>
      <c r="O48" s="19">
        <f t="shared" si="21"/>
        <v>1.1002376998134848</v>
      </c>
      <c r="P48" s="27">
        <v>275754.36277645599</v>
      </c>
      <c r="Q48" s="27">
        <v>132218.08854117605</v>
      </c>
      <c r="R48" s="27">
        <v>10671.101506861703</v>
      </c>
      <c r="S48" s="27">
        <v>9094.7633641448065</v>
      </c>
      <c r="T48" s="27">
        <v>13147.194735913552</v>
      </c>
      <c r="U48" s="27">
        <v>72142.230431843345</v>
      </c>
      <c r="V48" s="27">
        <v>3681.6245400000489</v>
      </c>
      <c r="W48" s="27">
        <v>11468.681969999998</v>
      </c>
      <c r="X48" s="27">
        <v>27012.302226516549</v>
      </c>
      <c r="Y48" s="17">
        <v>0</v>
      </c>
      <c r="Z48" s="22">
        <f t="shared" si="1"/>
        <v>0.51817562779187221</v>
      </c>
      <c r="AA48" s="22">
        <f t="shared" si="2"/>
        <v>3.2981394283569686E-2</v>
      </c>
      <c r="AB48" s="22">
        <f t="shared" si="3"/>
        <v>4.7677195760530915E-2</v>
      </c>
      <c r="AC48" s="22">
        <f t="shared" si="4"/>
        <v>0.26161773001693694</v>
      </c>
      <c r="AD48" s="22">
        <f t="shared" si="5"/>
        <v>1.3351101694026896E-2</v>
      </c>
      <c r="AE48" s="22">
        <f t="shared" si="6"/>
        <v>9.6948052147090263E-2</v>
      </c>
      <c r="AF48" s="24">
        <v>4.2599999999999999E-2</v>
      </c>
      <c r="AG48" s="22">
        <f t="shared" si="22"/>
        <v>1.0133511016940269</v>
      </c>
      <c r="AH48" s="22">
        <f t="shared" si="24"/>
        <v>3.9899523339974159E-2</v>
      </c>
      <c r="AI48" s="22">
        <f t="shared" si="25"/>
        <v>7.420813713803179E-4</v>
      </c>
      <c r="AJ48" s="22">
        <f t="shared" si="26"/>
        <v>9.5354391521061828E-4</v>
      </c>
      <c r="AK48" s="22">
        <f t="shared" si="27"/>
        <v>2.0144565211304144E-2</v>
      </c>
      <c r="AL48" s="22">
        <f t="shared" si="28"/>
        <v>2.6702203388053792E-4</v>
      </c>
      <c r="AM48" s="22">
        <f t="shared" si="29"/>
        <v>1.9389610429418054E-3</v>
      </c>
      <c r="AN48" s="19">
        <f t="shared" si="23"/>
        <v>1.1192514228727357</v>
      </c>
      <c r="AO48" s="20">
        <f t="shared" si="30"/>
        <v>1.7281468415846879E-2</v>
      </c>
    </row>
    <row r="49" spans="1:41" x14ac:dyDescent="0.2">
      <c r="A49">
        <v>5050</v>
      </c>
      <c r="B49" s="23">
        <v>0.38514349374426282</v>
      </c>
      <c r="C49" s="23">
        <v>0.11011465944530106</v>
      </c>
      <c r="D49" s="23">
        <v>9.3457531951453135E-2</v>
      </c>
      <c r="E49" s="23">
        <v>0.13282275627193346</v>
      </c>
      <c r="F49" s="23">
        <v>1.4834618899871329E-2</v>
      </c>
      <c r="G49" s="23">
        <v>0.23716155858704951</v>
      </c>
      <c r="H49" s="23">
        <v>4.1300000000000003E-2</v>
      </c>
      <c r="I49" s="24">
        <f t="shared" si="15"/>
        <v>2.3108609624655767E-2</v>
      </c>
      <c r="J49" s="24">
        <f t="shared" si="16"/>
        <v>2.4775798375192737E-3</v>
      </c>
      <c r="K49" s="24">
        <f t="shared" si="17"/>
        <v>1.8691506390290627E-3</v>
      </c>
      <c r="L49" s="24">
        <f t="shared" si="18"/>
        <v>7.969365376316007E-3</v>
      </c>
      <c r="M49" s="24">
        <f t="shared" si="19"/>
        <v>2.9669237799742658E-4</v>
      </c>
      <c r="N49" s="24">
        <f t="shared" si="20"/>
        <v>4.74323117174099E-3</v>
      </c>
      <c r="O49" s="19">
        <f t="shared" si="21"/>
        <v>1.0890453925126413</v>
      </c>
      <c r="P49" s="27">
        <v>430186.9</v>
      </c>
      <c r="Q49" s="27">
        <v>143871.296</v>
      </c>
      <c r="R49" s="27">
        <v>32291</v>
      </c>
      <c r="S49" s="27">
        <v>48625.548999999999</v>
      </c>
      <c r="T49" s="27">
        <v>39482.019</v>
      </c>
      <c r="U49" s="27">
        <v>57006.192999999999</v>
      </c>
      <c r="V49" s="27">
        <v>7622.2910000000002</v>
      </c>
      <c r="W49" s="27">
        <v>21556.947</v>
      </c>
      <c r="X49" s="27">
        <v>87353.895999999979</v>
      </c>
      <c r="Y49" s="17">
        <v>0</v>
      </c>
      <c r="Z49" s="22">
        <f t="shared" si="1"/>
        <v>0.4095017677200305</v>
      </c>
      <c r="AA49" s="22">
        <f t="shared" si="2"/>
        <v>0.1130335419325879</v>
      </c>
      <c r="AB49" s="22">
        <f t="shared" si="3"/>
        <v>9.1778757093719021E-2</v>
      </c>
      <c r="AC49" s="22">
        <f t="shared" si="4"/>
        <v>0.13251494408593101</v>
      </c>
      <c r="AD49" s="22">
        <f t="shared" si="5"/>
        <v>1.7718556748241288E-2</v>
      </c>
      <c r="AE49" s="22">
        <f t="shared" si="6"/>
        <v>0.21057098916773151</v>
      </c>
      <c r="AF49" s="24">
        <v>4.2599999999999999E-2</v>
      </c>
      <c r="AG49" s="22">
        <f t="shared" si="22"/>
        <v>1.0177185567482412</v>
      </c>
      <c r="AH49" s="22">
        <f t="shared" si="24"/>
        <v>3.1531636114442346E-2</v>
      </c>
      <c r="AI49" s="22">
        <f t="shared" si="25"/>
        <v>2.5432546934832274E-3</v>
      </c>
      <c r="AJ49" s="22">
        <f t="shared" si="26"/>
        <v>1.8355751418743804E-3</v>
      </c>
      <c r="AK49" s="22">
        <f t="shared" si="27"/>
        <v>1.0203650694616687E-2</v>
      </c>
      <c r="AL49" s="22">
        <f t="shared" si="28"/>
        <v>3.5437113496482575E-4</v>
      </c>
      <c r="AM49" s="22">
        <f t="shared" si="29"/>
        <v>4.2114197833546304E-3</v>
      </c>
      <c r="AN49" s="19">
        <f t="shared" si="23"/>
        <v>1.1028761889592626</v>
      </c>
      <c r="AO49" s="20">
        <f t="shared" si="30"/>
        <v>1.2699926506011705E-2</v>
      </c>
    </row>
    <row r="50" spans="1:41" x14ac:dyDescent="0.2">
      <c r="A50">
        <v>2001</v>
      </c>
      <c r="B50" s="23">
        <v>0.3921279706994435</v>
      </c>
      <c r="C50" s="23">
        <v>5.4178515218667733E-2</v>
      </c>
      <c r="D50" s="23">
        <v>6.4796260831266175E-2</v>
      </c>
      <c r="E50" s="23">
        <v>0.1715843864427343</v>
      </c>
      <c r="F50" s="23">
        <v>4.4402381176930862E-3</v>
      </c>
      <c r="G50" s="23">
        <v>0.27601286680788839</v>
      </c>
      <c r="H50" s="23">
        <v>4.1300000000000003E-2</v>
      </c>
      <c r="I50" s="24">
        <f t="shared" si="15"/>
        <v>2.352767824196661E-2</v>
      </c>
      <c r="J50" s="24">
        <f t="shared" si="16"/>
        <v>1.2190165924200239E-3</v>
      </c>
      <c r="K50" s="24">
        <f t="shared" si="17"/>
        <v>1.2959252166253234E-3</v>
      </c>
      <c r="L50" s="24">
        <f t="shared" si="18"/>
        <v>1.0295063186564058E-2</v>
      </c>
      <c r="M50" s="24">
        <f t="shared" si="19"/>
        <v>8.8804762353861719E-5</v>
      </c>
      <c r="N50" s="24">
        <f t="shared" si="20"/>
        <v>5.5202573361577681E-3</v>
      </c>
      <c r="O50" s="19">
        <f t="shared" si="21"/>
        <v>1.0908060537691864</v>
      </c>
      <c r="P50" s="27">
        <v>124902.91588000002</v>
      </c>
      <c r="Q50" s="27">
        <v>40497.29546890418</v>
      </c>
      <c r="R50" s="27">
        <v>9334.8763790839803</v>
      </c>
      <c r="S50" s="27">
        <v>5702.171115082002</v>
      </c>
      <c r="T50" s="27">
        <v>7052.0722109779826</v>
      </c>
      <c r="U50" s="27">
        <v>25312.563517305971</v>
      </c>
      <c r="V50" s="27">
        <v>28.631680000000006</v>
      </c>
      <c r="W50" s="27">
        <v>6336.2785600000007</v>
      </c>
      <c r="X50" s="27">
        <v>30667.658628645899</v>
      </c>
      <c r="Y50" s="17">
        <v>0</v>
      </c>
      <c r="Z50" s="22">
        <f t="shared" si="1"/>
        <v>0.39896724185257793</v>
      </c>
      <c r="AA50" s="22">
        <f t="shared" si="2"/>
        <v>4.5652826236341357E-2</v>
      </c>
      <c r="AB50" s="22">
        <f t="shared" si="3"/>
        <v>5.6460428976319761E-2</v>
      </c>
      <c r="AC50" s="22">
        <f t="shared" si="4"/>
        <v>0.20265790705498754</v>
      </c>
      <c r="AD50" s="22">
        <f t="shared" si="5"/>
        <v>2.2923147789045837E-4</v>
      </c>
      <c r="AE50" s="22">
        <f t="shared" si="6"/>
        <v>0.25366159587977344</v>
      </c>
      <c r="AF50" s="24">
        <v>4.2599999999999999E-2</v>
      </c>
      <c r="AG50" s="22">
        <f t="shared" si="22"/>
        <v>1.0002292314778904</v>
      </c>
      <c r="AH50" s="22">
        <f t="shared" si="24"/>
        <v>3.0720477622648498E-2</v>
      </c>
      <c r="AI50" s="22">
        <f t="shared" si="25"/>
        <v>1.0271885903176804E-3</v>
      </c>
      <c r="AJ50" s="22">
        <f t="shared" si="26"/>
        <v>1.1292085795263952E-3</v>
      </c>
      <c r="AK50" s="22">
        <f t="shared" si="27"/>
        <v>1.560465884323404E-2</v>
      </c>
      <c r="AL50" s="22">
        <f t="shared" si="28"/>
        <v>4.5846295578091677E-6</v>
      </c>
      <c r="AM50" s="22">
        <f t="shared" si="29"/>
        <v>5.0732319175954685E-3</v>
      </c>
      <c r="AN50" s="19">
        <f t="shared" si="23"/>
        <v>1.1063897161544309</v>
      </c>
      <c r="AO50" s="20">
        <f t="shared" si="30"/>
        <v>1.4286373211256587E-2</v>
      </c>
    </row>
    <row r="51" spans="1:41" x14ac:dyDescent="0.2">
      <c r="A51">
        <v>60</v>
      </c>
      <c r="B51" s="23">
        <v>0.47817450903459446</v>
      </c>
      <c r="C51" s="23">
        <v>4.8951315726668394E-2</v>
      </c>
      <c r="D51" s="23">
        <v>0.11606159587610039</v>
      </c>
      <c r="E51" s="23">
        <v>0.20821821043996916</v>
      </c>
      <c r="F51" s="23">
        <v>1.2820971063365995E-2</v>
      </c>
      <c r="G51" s="23">
        <v>0.10729436892266761</v>
      </c>
      <c r="H51" s="23">
        <v>4.1300000000000003E-2</v>
      </c>
      <c r="I51" s="24">
        <f t="shared" si="15"/>
        <v>2.8690470542075668E-2</v>
      </c>
      <c r="J51" s="24">
        <f t="shared" si="16"/>
        <v>1.1014046038500388E-3</v>
      </c>
      <c r="K51" s="24">
        <f t="shared" si="17"/>
        <v>2.321231917522008E-3</v>
      </c>
      <c r="L51" s="24">
        <f t="shared" si="18"/>
        <v>1.2493092626398149E-2</v>
      </c>
      <c r="M51" s="24">
        <f t="shared" si="19"/>
        <v>2.5641942126731988E-4</v>
      </c>
      <c r="N51" s="24">
        <f t="shared" si="20"/>
        <v>2.1458873784533524E-3</v>
      </c>
      <c r="O51" s="19">
        <f t="shared" si="21"/>
        <v>1.096862268780789</v>
      </c>
      <c r="P51" s="27">
        <v>53432.546000000002</v>
      </c>
      <c r="Q51" s="27">
        <v>22154.455999999998</v>
      </c>
      <c r="R51" s="27">
        <v>4366.9290000000001</v>
      </c>
      <c r="S51" s="27">
        <v>2400.8000000000002</v>
      </c>
      <c r="T51" s="27">
        <v>5692.2</v>
      </c>
      <c r="U51" s="27">
        <v>11606.309109999991</v>
      </c>
      <c r="V51" s="27">
        <v>542.97435999999993</v>
      </c>
      <c r="W51" s="27">
        <v>5284.5079999999998</v>
      </c>
      <c r="X51" s="27">
        <v>1927.3438900000128</v>
      </c>
      <c r="Y51" s="17">
        <v>0</v>
      </c>
      <c r="Z51" s="22">
        <f t="shared" si="1"/>
        <v>0.49635263496521387</v>
      </c>
      <c r="AA51" s="22">
        <f t="shared" si="2"/>
        <v>4.4931416893366827E-2</v>
      </c>
      <c r="AB51" s="22">
        <f t="shared" si="3"/>
        <v>0.10653057782423468</v>
      </c>
      <c r="AC51" s="22">
        <f t="shared" si="4"/>
        <v>0.2172142257641998</v>
      </c>
      <c r="AD51" s="22">
        <f t="shared" si="5"/>
        <v>1.0161865766231688E-2</v>
      </c>
      <c r="AE51" s="22">
        <f t="shared" si="6"/>
        <v>9.2371144552984813E-2</v>
      </c>
      <c r="AF51" s="24">
        <v>4.2599999999999999E-2</v>
      </c>
      <c r="AG51" s="22">
        <f t="shared" si="22"/>
        <v>1.0101618657662317</v>
      </c>
      <c r="AH51" s="22">
        <f t="shared" si="24"/>
        <v>3.8219152892321466E-2</v>
      </c>
      <c r="AI51" s="22">
        <f t="shared" si="25"/>
        <v>1.0109568801007535E-3</v>
      </c>
      <c r="AJ51" s="22">
        <f t="shared" si="26"/>
        <v>2.1306115564846935E-3</v>
      </c>
      <c r="AK51" s="22">
        <f t="shared" si="27"/>
        <v>1.6725495383843384E-2</v>
      </c>
      <c r="AL51" s="22">
        <f t="shared" si="28"/>
        <v>2.0323731532463377E-4</v>
      </c>
      <c r="AM51" s="22">
        <f t="shared" si="29"/>
        <v>1.8474228910596963E-3</v>
      </c>
      <c r="AN51" s="19">
        <f t="shared" si="23"/>
        <v>1.1145002778743147</v>
      </c>
      <c r="AO51" s="20">
        <f t="shared" si="30"/>
        <v>1.6080422853027132E-2</v>
      </c>
    </row>
    <row r="52" spans="1:41" x14ac:dyDescent="0.2">
      <c r="A52">
        <v>61</v>
      </c>
      <c r="B52" s="23">
        <v>0.5386551637018937</v>
      </c>
      <c r="C52" s="23">
        <v>4.1267849468279993E-2</v>
      </c>
      <c r="D52" s="23">
        <v>0.13055318085752027</v>
      </c>
      <c r="E52" s="23">
        <v>0.11564712101140072</v>
      </c>
      <c r="F52" s="23">
        <v>1.5715829286506049E-2</v>
      </c>
      <c r="G52" s="23">
        <v>0.1325766849609053</v>
      </c>
      <c r="H52" s="23">
        <v>4.1300000000000003E-2</v>
      </c>
      <c r="I52" s="24">
        <f t="shared" si="15"/>
        <v>3.2319309822113618E-2</v>
      </c>
      <c r="J52" s="24">
        <f t="shared" si="16"/>
        <v>9.2852661303629983E-4</v>
      </c>
      <c r="K52" s="24">
        <f t="shared" si="17"/>
        <v>2.6110636171504053E-3</v>
      </c>
      <c r="L52" s="24">
        <f t="shared" si="18"/>
        <v>6.9388272606840428E-3</v>
      </c>
      <c r="M52" s="24">
        <f t="shared" si="19"/>
        <v>3.1431658573012096E-4</v>
      </c>
      <c r="N52" s="24">
        <f t="shared" si="20"/>
        <v>2.6515336992181059E-3</v>
      </c>
      <c r="O52" s="19">
        <f t="shared" si="21"/>
        <v>1.0953665287762928</v>
      </c>
      <c r="P52" s="27">
        <v>110418.5</v>
      </c>
      <c r="Q52" s="27">
        <v>58220.700000000004</v>
      </c>
      <c r="R52" s="27">
        <v>1487.4</v>
      </c>
      <c r="S52" s="27">
        <v>3733.2</v>
      </c>
      <c r="T52" s="27">
        <v>14425.6</v>
      </c>
      <c r="U52" s="27">
        <v>12638.5</v>
      </c>
      <c r="V52" s="27">
        <v>1746.6210000000001</v>
      </c>
      <c r="W52" s="27">
        <v>5467.20766</v>
      </c>
      <c r="X52" s="27">
        <v>14445.892339999995</v>
      </c>
      <c r="Y52" s="17">
        <v>0</v>
      </c>
      <c r="Z52" s="22">
        <f t="shared" si="1"/>
        <v>0.54074362538886156</v>
      </c>
      <c r="AA52" s="22">
        <f t="shared" si="2"/>
        <v>3.3809551841403385E-2</v>
      </c>
      <c r="AB52" s="22">
        <f t="shared" si="3"/>
        <v>0.13064477419997556</v>
      </c>
      <c r="AC52" s="22">
        <f t="shared" si="4"/>
        <v>0.11445998632475536</v>
      </c>
      <c r="AD52" s="22">
        <f t="shared" si="5"/>
        <v>1.5818191697949166E-2</v>
      </c>
      <c r="AE52" s="22">
        <f t="shared" si="6"/>
        <v>0.13774206224500415</v>
      </c>
      <c r="AF52" s="24">
        <v>4.2599999999999999E-2</v>
      </c>
      <c r="AG52" s="22">
        <f t="shared" si="22"/>
        <v>1.0158181916979494</v>
      </c>
      <c r="AH52" s="22">
        <f t="shared" si="24"/>
        <v>4.163725915494234E-2</v>
      </c>
      <c r="AI52" s="22">
        <f t="shared" si="25"/>
        <v>7.6071491643157614E-4</v>
      </c>
      <c r="AJ52" s="22">
        <f t="shared" si="26"/>
        <v>2.6128954839995111E-3</v>
      </c>
      <c r="AK52" s="22">
        <f t="shared" si="27"/>
        <v>8.8134189470061627E-3</v>
      </c>
      <c r="AL52" s="22">
        <f t="shared" si="28"/>
        <v>3.1636383395898331E-4</v>
      </c>
      <c r="AM52" s="22">
        <f t="shared" si="29"/>
        <v>2.7548412449000833E-3</v>
      </c>
      <c r="AN52" s="19">
        <f t="shared" si="23"/>
        <v>1.1104886126299631</v>
      </c>
      <c r="AO52" s="20">
        <f t="shared" si="30"/>
        <v>1.3805501132633902E-2</v>
      </c>
    </row>
    <row r="53" spans="1:41" x14ac:dyDescent="0.2">
      <c r="A53">
        <v>62</v>
      </c>
      <c r="B53" s="23">
        <v>0.42260457477830016</v>
      </c>
      <c r="C53" s="23">
        <v>4.8746093493121367E-2</v>
      </c>
      <c r="D53" s="23">
        <v>4.732299490501167E-2</v>
      </c>
      <c r="E53" s="23">
        <v>0.20663350640460826</v>
      </c>
      <c r="F53" s="23">
        <v>4.1354388662143433E-3</v>
      </c>
      <c r="G53" s="23">
        <v>0.23339283041895859</v>
      </c>
      <c r="H53" s="23">
        <v>4.1300000000000003E-2</v>
      </c>
      <c r="I53" s="24">
        <f t="shared" si="15"/>
        <v>2.535627448669801E-2</v>
      </c>
      <c r="J53" s="24">
        <f t="shared" si="16"/>
        <v>1.0967871035952308E-3</v>
      </c>
      <c r="K53" s="24">
        <f t="shared" si="17"/>
        <v>9.4645989810023337E-4</v>
      </c>
      <c r="L53" s="24">
        <f t="shared" si="18"/>
        <v>1.2398010384276495E-2</v>
      </c>
      <c r="M53" s="24">
        <f t="shared" si="19"/>
        <v>8.2708777324286869E-5</v>
      </c>
      <c r="N53" s="24">
        <f t="shared" si="20"/>
        <v>4.6678566083791714E-3</v>
      </c>
      <c r="O53" s="19">
        <f t="shared" si="21"/>
        <v>1.0939101007183893</v>
      </c>
      <c r="P53" s="27">
        <v>264243.5703100001</v>
      </c>
      <c r="Q53" s="27">
        <v>102430.1863049512</v>
      </c>
      <c r="R53" s="27">
        <v>10907.518510736689</v>
      </c>
      <c r="S53" s="27">
        <v>12017.459521062408</v>
      </c>
      <c r="T53" s="27">
        <v>12496.308507884713</v>
      </c>
      <c r="U53" s="27">
        <v>55751.826555091036</v>
      </c>
      <c r="V53" s="27">
        <v>1802.1553899999988</v>
      </c>
      <c r="W53" s="27">
        <v>13391.572691999998</v>
      </c>
      <c r="X53" s="27">
        <v>57248.698218274039</v>
      </c>
      <c r="Y53" s="17">
        <v>0</v>
      </c>
      <c r="Z53" s="22">
        <f t="shared" si="1"/>
        <v>0.42891376574546197</v>
      </c>
      <c r="AA53" s="22">
        <f t="shared" si="2"/>
        <v>4.5478720662773364E-2</v>
      </c>
      <c r="AB53" s="22">
        <f t="shared" si="3"/>
        <v>4.729087066612269E-2</v>
      </c>
      <c r="AC53" s="22">
        <f t="shared" si="4"/>
        <v>0.21098650192201537</v>
      </c>
      <c r="AD53" s="22">
        <f t="shared" si="5"/>
        <v>6.8200538915129758E-3</v>
      </c>
      <c r="AE53" s="22">
        <f t="shared" si="6"/>
        <v>0.22473014100362651</v>
      </c>
      <c r="AF53" s="24">
        <v>4.2599999999999999E-2</v>
      </c>
      <c r="AG53" s="22">
        <f t="shared" si="22"/>
        <v>1.0068200538915129</v>
      </c>
      <c r="AH53" s="22">
        <f t="shared" si="24"/>
        <v>3.3026359962400574E-2</v>
      </c>
      <c r="AI53" s="22">
        <f t="shared" si="25"/>
        <v>1.0232712149124007E-3</v>
      </c>
      <c r="AJ53" s="22">
        <f t="shared" si="26"/>
        <v>9.4581741332245379E-4</v>
      </c>
      <c r="AK53" s="22">
        <f t="shared" si="27"/>
        <v>1.6245960647995182E-2</v>
      </c>
      <c r="AL53" s="22">
        <f t="shared" si="28"/>
        <v>1.3640107783025951E-4</v>
      </c>
      <c r="AM53" s="22">
        <f t="shared" si="29"/>
        <v>4.4946028200725302E-3</v>
      </c>
      <c r="AN53" s="19">
        <f t="shared" si="23"/>
        <v>1.1092283969691177</v>
      </c>
      <c r="AO53" s="20">
        <f t="shared" si="30"/>
        <v>1.4003249664363171E-2</v>
      </c>
    </row>
    <row r="54" spans="1:41" x14ac:dyDescent="0.2">
      <c r="A54">
        <v>63</v>
      </c>
      <c r="B54" s="23">
        <v>0.45829981452706287</v>
      </c>
      <c r="C54" s="23">
        <v>6.6320592998754327E-2</v>
      </c>
      <c r="D54" s="23">
        <v>6.0030342897527775E-2</v>
      </c>
      <c r="E54" s="23">
        <v>0.10432203820121877</v>
      </c>
      <c r="F54" s="23">
        <v>1.0248566451778109E-3</v>
      </c>
      <c r="G54" s="23">
        <v>0.2697272113754362</v>
      </c>
      <c r="H54" s="23">
        <v>4.1300000000000003E-2</v>
      </c>
      <c r="I54" s="24">
        <f t="shared" si="15"/>
        <v>2.7497988871623771E-2</v>
      </c>
      <c r="J54" s="24">
        <f t="shared" si="16"/>
        <v>1.4922133424719723E-3</v>
      </c>
      <c r="K54" s="24">
        <f t="shared" si="17"/>
        <v>1.2006068579505555E-3</v>
      </c>
      <c r="L54" s="24">
        <f t="shared" si="18"/>
        <v>6.2593222920731256E-3</v>
      </c>
      <c r="M54" s="24">
        <f t="shared" si="19"/>
        <v>2.049713290355622E-5</v>
      </c>
      <c r="N54" s="24">
        <f t="shared" si="20"/>
        <v>5.3945442275087239E-3</v>
      </c>
      <c r="O54" s="19">
        <f t="shared" si="21"/>
        <v>1.0907090025928348</v>
      </c>
      <c r="P54" s="27">
        <v>414387.18210999994</v>
      </c>
      <c r="Q54" s="27">
        <v>180450.51879048155</v>
      </c>
      <c r="R54" s="27">
        <v>7891.5957676203907</v>
      </c>
      <c r="S54" s="27">
        <v>26333.923819140407</v>
      </c>
      <c r="T54" s="27">
        <v>24467.128705591411</v>
      </c>
      <c r="U54" s="27">
        <v>48479.127639785205</v>
      </c>
      <c r="V54" s="27">
        <v>429.35760000000101</v>
      </c>
      <c r="W54" s="27">
        <v>16196.0854</v>
      </c>
      <c r="X54" s="27">
        <v>110568.80198738098</v>
      </c>
      <c r="Y54" s="17">
        <v>0</v>
      </c>
      <c r="Z54" s="22">
        <f t="shared" si="1"/>
        <v>0.45450757815213055</v>
      </c>
      <c r="AA54" s="22">
        <f t="shared" si="2"/>
        <v>6.3549079112562926E-2</v>
      </c>
      <c r="AB54" s="22">
        <f t="shared" si="3"/>
        <v>5.9044125305730527E-2</v>
      </c>
      <c r="AC54" s="22">
        <f t="shared" si="4"/>
        <v>0.11698993051121045</v>
      </c>
      <c r="AD54" s="22">
        <f t="shared" si="5"/>
        <v>1.0361266432368248E-3</v>
      </c>
      <c r="AE54" s="22">
        <f t="shared" si="6"/>
        <v>0.26330928691836553</v>
      </c>
      <c r="AF54" s="24">
        <v>4.2599999999999999E-2</v>
      </c>
      <c r="AG54" s="22">
        <f t="shared" si="22"/>
        <v>1.0010361266432368</v>
      </c>
      <c r="AH54" s="22">
        <f t="shared" si="24"/>
        <v>3.499708351771405E-2</v>
      </c>
      <c r="AI54" s="22">
        <f t="shared" si="25"/>
        <v>1.4298542800326658E-3</v>
      </c>
      <c r="AJ54" s="22">
        <f t="shared" si="26"/>
        <v>1.1808825061146106E-3</v>
      </c>
      <c r="AK54" s="22">
        <f t="shared" si="27"/>
        <v>9.0082246493632043E-3</v>
      </c>
      <c r="AL54" s="22">
        <f t="shared" si="28"/>
        <v>2.0722532864736496E-5</v>
      </c>
      <c r="AM54" s="22">
        <f t="shared" si="29"/>
        <v>5.2661857383673105E-3</v>
      </c>
      <c r="AN54" s="19">
        <f t="shared" si="23"/>
        <v>1.1043658326230656</v>
      </c>
      <c r="AO54" s="20">
        <f t="shared" si="30"/>
        <v>1.252105740189724E-2</v>
      </c>
    </row>
    <row r="55" spans="1:41" x14ac:dyDescent="0.2">
      <c r="A55">
        <v>65</v>
      </c>
      <c r="B55" s="23">
        <v>0.40232623335549089</v>
      </c>
      <c r="C55" s="23">
        <v>7.0150276173138335E-2</v>
      </c>
      <c r="D55" s="23">
        <v>7.7063605515023309E-2</v>
      </c>
      <c r="E55" s="23">
        <v>0.12485457228541949</v>
      </c>
      <c r="F55" s="23">
        <v>9.2789715207446926E-3</v>
      </c>
      <c r="G55" s="23">
        <v>0.28430531267092796</v>
      </c>
      <c r="H55" s="23">
        <v>4.1300000000000003E-2</v>
      </c>
      <c r="I55" s="24">
        <f t="shared" si="15"/>
        <v>2.4139574001329454E-2</v>
      </c>
      <c r="J55" s="24">
        <f t="shared" si="16"/>
        <v>1.5783812138956124E-3</v>
      </c>
      <c r="K55" s="24">
        <f t="shared" si="17"/>
        <v>1.5412721103004662E-3</v>
      </c>
      <c r="L55" s="24">
        <f t="shared" si="18"/>
        <v>7.491274337125169E-3</v>
      </c>
      <c r="M55" s="24">
        <f t="shared" si="19"/>
        <v>1.8557943041489386E-4</v>
      </c>
      <c r="N55" s="24">
        <f t="shared" si="20"/>
        <v>5.6861062534185594E-3</v>
      </c>
      <c r="O55" s="19">
        <f t="shared" si="21"/>
        <v>1.0892322918791653</v>
      </c>
      <c r="P55" s="27">
        <v>96025.200000000012</v>
      </c>
      <c r="Q55" s="27">
        <v>28582.30603005155</v>
      </c>
      <c r="R55" s="27">
        <v>9346.0863277429962</v>
      </c>
      <c r="S55" s="27">
        <v>7542.5299185571876</v>
      </c>
      <c r="T55" s="27">
        <v>7131.4449294829628</v>
      </c>
      <c r="U55" s="27">
        <v>12966.674925838959</v>
      </c>
      <c r="V55" s="27">
        <v>1136.9314800000011</v>
      </c>
      <c r="W55" s="27">
        <v>8730.1680299999989</v>
      </c>
      <c r="X55" s="27">
        <v>26788.166188326337</v>
      </c>
      <c r="Y55" s="17">
        <v>0</v>
      </c>
      <c r="Z55" s="22">
        <f t="shared" si="1"/>
        <v>0.39498373716268792</v>
      </c>
      <c r="AA55" s="22">
        <f t="shared" si="2"/>
        <v>7.8547401292131516E-2</v>
      </c>
      <c r="AB55" s="22">
        <f t="shared" si="3"/>
        <v>7.4266389754803555E-2</v>
      </c>
      <c r="AC55" s="22">
        <f t="shared" si="4"/>
        <v>0.13503408403043116</v>
      </c>
      <c r="AD55" s="22">
        <f t="shared" si="5"/>
        <v>1.1839928268829443E-2</v>
      </c>
      <c r="AE55" s="22">
        <f t="shared" si="6"/>
        <v>0.27456838775994585</v>
      </c>
      <c r="AF55" s="24">
        <v>4.2599999999999999E-2</v>
      </c>
      <c r="AG55" s="22">
        <f t="shared" si="22"/>
        <v>1.0118399282688295</v>
      </c>
      <c r="AH55" s="22">
        <f t="shared" si="24"/>
        <v>3.0413747761526968E-2</v>
      </c>
      <c r="AI55" s="22">
        <f t="shared" si="25"/>
        <v>1.767316529072959E-3</v>
      </c>
      <c r="AJ55" s="22">
        <f t="shared" si="26"/>
        <v>1.4853277950960711E-3</v>
      </c>
      <c r="AK55" s="22">
        <f t="shared" si="27"/>
        <v>1.03976244703432E-2</v>
      </c>
      <c r="AL55" s="22">
        <f t="shared" si="28"/>
        <v>2.3679856537658887E-4</v>
      </c>
      <c r="AM55" s="22">
        <f t="shared" si="29"/>
        <v>5.4913677551989169E-3</v>
      </c>
      <c r="AN55" s="19">
        <f t="shared" si="23"/>
        <v>1.1017974736813601</v>
      </c>
      <c r="AO55" s="20">
        <f t="shared" si="30"/>
        <v>1.1535814624552776E-2</v>
      </c>
    </row>
    <row r="56" spans="1:41" x14ac:dyDescent="0.2">
      <c r="A56">
        <v>87</v>
      </c>
      <c r="B56" s="23">
        <v>0.10735508591522656</v>
      </c>
      <c r="C56" s="23">
        <v>0</v>
      </c>
      <c r="D56" s="23">
        <v>0.18181665347408532</v>
      </c>
      <c r="E56" s="23">
        <v>0.33572252148756276</v>
      </c>
      <c r="F56" s="23">
        <v>7.756327185356935E-3</v>
      </c>
      <c r="G56" s="23">
        <v>0.2261057391231254</v>
      </c>
      <c r="H56" s="25">
        <v>0.14899999999999999</v>
      </c>
      <c r="I56" s="24">
        <f t="shared" si="15"/>
        <v>6.4413051549135937E-3</v>
      </c>
      <c r="J56" s="24">
        <f t="shared" si="16"/>
        <v>0</v>
      </c>
      <c r="K56" s="24">
        <f t="shared" si="17"/>
        <v>3.6363330694817067E-3</v>
      </c>
      <c r="L56" s="24">
        <f t="shared" si="18"/>
        <v>2.0143351289253764E-2</v>
      </c>
      <c r="M56" s="24">
        <f t="shared" si="19"/>
        <v>1.551265437071387E-4</v>
      </c>
      <c r="N56" s="24">
        <f t="shared" si="20"/>
        <v>4.5221147824625078E-3</v>
      </c>
      <c r="O56" s="19">
        <f t="shared" si="21"/>
        <v>1.2253373755445494</v>
      </c>
      <c r="P56" s="27">
        <v>14007.499999999998</v>
      </c>
      <c r="Q56" s="27">
        <v>1199.1600000000001</v>
      </c>
      <c r="R56" s="27">
        <v>350.58499999999998</v>
      </c>
      <c r="S56" s="27">
        <v>0</v>
      </c>
      <c r="T56" s="27">
        <v>2735.7379999999998</v>
      </c>
      <c r="U56" s="27">
        <v>4877.5339999999997</v>
      </c>
      <c r="V56" s="27">
        <v>113.01600000000001</v>
      </c>
      <c r="W56" s="27">
        <v>2559.7089999999998</v>
      </c>
      <c r="X56" s="27">
        <v>2284.7740000000003</v>
      </c>
      <c r="Y56" s="17">
        <v>0</v>
      </c>
      <c r="Z56" s="22">
        <f t="shared" si="1"/>
        <v>0.11063680171336786</v>
      </c>
      <c r="AA56" s="22">
        <f t="shared" si="2"/>
        <v>0</v>
      </c>
      <c r="AB56" s="22">
        <f t="shared" si="3"/>
        <v>0.19530522934142425</v>
      </c>
      <c r="AC56" s="22">
        <f t="shared" si="4"/>
        <v>0.34820874531500984</v>
      </c>
      <c r="AD56" s="22">
        <f t="shared" si="5"/>
        <v>8.068249152239873E-3</v>
      </c>
      <c r="AE56" s="22">
        <f t="shared" si="6"/>
        <v>0.1631107620917365</v>
      </c>
      <c r="AF56" s="33">
        <v>0.18273846153846154</v>
      </c>
      <c r="AG56" s="22">
        <f t="shared" si="22"/>
        <v>1.0080682491522399</v>
      </c>
      <c r="AH56" s="22">
        <f t="shared" si="24"/>
        <v>8.5190337319293249E-3</v>
      </c>
      <c r="AI56" s="22">
        <f t="shared" si="25"/>
        <v>0</v>
      </c>
      <c r="AJ56" s="22">
        <f t="shared" si="26"/>
        <v>3.9061045868284852E-3</v>
      </c>
      <c r="AK56" s="22">
        <f t="shared" si="27"/>
        <v>2.6812073389255758E-2</v>
      </c>
      <c r="AL56" s="22">
        <f t="shared" si="28"/>
        <v>1.6136498304479747E-4</v>
      </c>
      <c r="AM56" s="22">
        <f t="shared" si="29"/>
        <v>3.2622152418347299E-3</v>
      </c>
      <c r="AN56" s="19">
        <f t="shared" si="23"/>
        <v>1.2909876532929716</v>
      </c>
      <c r="AO56" s="20">
        <f t="shared" si="30"/>
        <v>5.3577307816344621E-2</v>
      </c>
    </row>
    <row r="57" spans="1:41" x14ac:dyDescent="0.2">
      <c r="A57">
        <v>88</v>
      </c>
      <c r="B57" s="23">
        <v>0.21255758642471265</v>
      </c>
      <c r="C57" s="23">
        <v>0</v>
      </c>
      <c r="D57" s="23">
        <v>0.12993067522822885</v>
      </c>
      <c r="E57" s="23">
        <v>0.26410304441684562</v>
      </c>
      <c r="F57" s="23">
        <v>0</v>
      </c>
      <c r="G57" s="23">
        <v>0.28390869393021284</v>
      </c>
      <c r="H57" s="25">
        <v>0.1095</v>
      </c>
      <c r="I57" s="24">
        <f t="shared" si="15"/>
        <v>1.2753455185482758E-2</v>
      </c>
      <c r="J57" s="24">
        <f t="shared" si="16"/>
        <v>0</v>
      </c>
      <c r="K57" s="24">
        <f t="shared" si="17"/>
        <v>2.5986135045645768E-3</v>
      </c>
      <c r="L57" s="24">
        <f t="shared" si="18"/>
        <v>1.5846182665010738E-2</v>
      </c>
      <c r="M57" s="24">
        <f t="shared" si="19"/>
        <v>0</v>
      </c>
      <c r="N57" s="24">
        <f t="shared" si="20"/>
        <v>5.678173878604257E-3</v>
      </c>
      <c r="O57" s="19">
        <f t="shared" si="21"/>
        <v>1.1714765495713142</v>
      </c>
      <c r="P57" s="27">
        <v>7034.8726299999989</v>
      </c>
      <c r="Q57" s="27">
        <v>1328.2200217547399</v>
      </c>
      <c r="R57" s="27">
        <v>196.50645241050503</v>
      </c>
      <c r="S57" s="27">
        <v>0</v>
      </c>
      <c r="T57" s="27">
        <v>1107.4979237493812</v>
      </c>
      <c r="U57" s="27">
        <v>1967.7122399082016</v>
      </c>
      <c r="V57" s="27">
        <v>0</v>
      </c>
      <c r="W57" s="27">
        <v>932.18904000000066</v>
      </c>
      <c r="X57" s="27">
        <v>1502.7469521771718</v>
      </c>
      <c r="Y57" s="17">
        <v>0</v>
      </c>
      <c r="Z57" s="22">
        <f t="shared" si="1"/>
        <v>0.21673831984719888</v>
      </c>
      <c r="AA57" s="22">
        <f t="shared" si="2"/>
        <v>0</v>
      </c>
      <c r="AB57" s="22">
        <f t="shared" si="3"/>
        <v>0.1574297051273523</v>
      </c>
      <c r="AC57" s="22">
        <f t="shared" si="4"/>
        <v>0.27970829656772361</v>
      </c>
      <c r="AD57" s="22">
        <f t="shared" si="5"/>
        <v>0</v>
      </c>
      <c r="AE57" s="22">
        <f t="shared" si="6"/>
        <v>0.21361395311817766</v>
      </c>
      <c r="AF57" s="33">
        <v>0.13250972533954758</v>
      </c>
      <c r="AG57" s="22">
        <f t="shared" si="22"/>
        <v>1</v>
      </c>
      <c r="AH57" s="22">
        <f t="shared" si="24"/>
        <v>1.6688850628234313E-2</v>
      </c>
      <c r="AI57" s="22">
        <f t="shared" si="25"/>
        <v>0</v>
      </c>
      <c r="AJ57" s="22">
        <f t="shared" si="26"/>
        <v>3.1485941025470462E-3</v>
      </c>
      <c r="AK57" s="22">
        <f t="shared" si="27"/>
        <v>2.1537538835714718E-2</v>
      </c>
      <c r="AL57" s="22">
        <f t="shared" si="28"/>
        <v>0</v>
      </c>
      <c r="AM57" s="22">
        <f t="shared" si="29"/>
        <v>4.272279062363553E-3</v>
      </c>
      <c r="AN57" s="19">
        <f t="shared" si="23"/>
        <v>1.2167773958775945</v>
      </c>
      <c r="AO57" s="20">
        <f t="shared" si="30"/>
        <v>3.8669870363907455E-2</v>
      </c>
    </row>
    <row r="58" spans="1:41" x14ac:dyDescent="0.2">
      <c r="A58">
        <v>333</v>
      </c>
      <c r="B58" s="23">
        <v>0.1699102570252404</v>
      </c>
      <c r="C58" s="23">
        <v>0</v>
      </c>
      <c r="D58" s="23">
        <v>0.19873957291968392</v>
      </c>
      <c r="E58" s="23">
        <v>0.2314583380524374</v>
      </c>
      <c r="F58" s="23">
        <v>0</v>
      </c>
      <c r="G58" s="23">
        <v>0.22333299645747606</v>
      </c>
      <c r="H58" s="25">
        <v>0.17655883554516216</v>
      </c>
      <c r="I58" s="24">
        <f t="shared" si="15"/>
        <v>1.0194615421514423E-2</v>
      </c>
      <c r="J58" s="24">
        <f t="shared" si="16"/>
        <v>0</v>
      </c>
      <c r="K58" s="24">
        <f t="shared" si="17"/>
        <v>3.9747914583936781E-3</v>
      </c>
      <c r="L58" s="24">
        <f t="shared" si="18"/>
        <v>1.3887500283146243E-2</v>
      </c>
      <c r="M58" s="24">
        <f t="shared" si="19"/>
        <v>0</v>
      </c>
      <c r="N58" s="24">
        <f t="shared" si="20"/>
        <v>4.4666599291495216E-3</v>
      </c>
      <c r="O58" s="19">
        <f t="shared" si="21"/>
        <v>1.2643542176006259</v>
      </c>
      <c r="P58" s="27">
        <v>20771.309290000001</v>
      </c>
      <c r="Q58" s="27">
        <v>3498.1988013254459</v>
      </c>
      <c r="R58" s="27">
        <v>607.00532287806413</v>
      </c>
      <c r="S58" s="27">
        <v>0</v>
      </c>
      <c r="T58" s="27">
        <v>3963.1098396273151</v>
      </c>
      <c r="U58" s="27">
        <v>5038.4575400499371</v>
      </c>
      <c r="V58" s="27">
        <v>0</v>
      </c>
      <c r="W58" s="27">
        <v>3271.4309000000003</v>
      </c>
      <c r="X58" s="27">
        <v>4393.1068861192398</v>
      </c>
      <c r="Y58" s="17">
        <v>0</v>
      </c>
      <c r="Z58" s="22">
        <f t="shared" si="1"/>
        <v>0.19763819732730531</v>
      </c>
      <c r="AA58" s="22">
        <f t="shared" si="2"/>
        <v>0</v>
      </c>
      <c r="AB58" s="22">
        <f t="shared" si="3"/>
        <v>0.19079730527797242</v>
      </c>
      <c r="AC58" s="22">
        <f t="shared" si="4"/>
        <v>0.24256812460424043</v>
      </c>
      <c r="AD58" s="22">
        <f t="shared" si="5"/>
        <v>0</v>
      </c>
      <c r="AE58" s="22">
        <f t="shared" si="6"/>
        <v>0.21149879503427474</v>
      </c>
      <c r="AF58" s="33">
        <v>0.15749757775620701</v>
      </c>
      <c r="AG58" s="22">
        <f t="shared" si="22"/>
        <v>0.99999999999999978</v>
      </c>
      <c r="AH58" s="22">
        <f t="shared" si="24"/>
        <v>1.5218141194202509E-2</v>
      </c>
      <c r="AI58" s="22">
        <f t="shared" si="25"/>
        <v>0</v>
      </c>
      <c r="AJ58" s="22">
        <f t="shared" si="26"/>
        <v>3.8159461055594485E-3</v>
      </c>
      <c r="AK58" s="22">
        <f t="shared" si="27"/>
        <v>1.8677745594526514E-2</v>
      </c>
      <c r="AL58" s="22">
        <f t="shared" si="28"/>
        <v>0</v>
      </c>
      <c r="AM58" s="22">
        <f t="shared" si="29"/>
        <v>4.2299759006854945E-3</v>
      </c>
      <c r="AN58" s="19">
        <f t="shared" si="23"/>
        <v>1.2491246548990154</v>
      </c>
      <c r="AO58" s="20">
        <f t="shared" si="30"/>
        <v>-1.2045329140841443E-2</v>
      </c>
    </row>
    <row r="59" spans="1:41" x14ac:dyDescent="0.2">
      <c r="A59">
        <v>5033</v>
      </c>
      <c r="B59" s="23">
        <v>0.85346310938358771</v>
      </c>
      <c r="C59" s="23">
        <v>2.3794074386563047E-2</v>
      </c>
      <c r="D59" s="23">
        <v>7.1914091298657453E-4</v>
      </c>
      <c r="E59" s="23">
        <v>4.3584583287959368E-2</v>
      </c>
      <c r="F59" s="23">
        <v>0</v>
      </c>
      <c r="G59" s="23">
        <v>3.7139092028903309E-2</v>
      </c>
      <c r="H59" s="23">
        <v>4.1300000000000003E-2</v>
      </c>
      <c r="I59" s="24">
        <f t="shared" si="15"/>
        <v>5.1207786563015258E-2</v>
      </c>
      <c r="J59" s="24">
        <f t="shared" si="16"/>
        <v>5.3536667369766852E-4</v>
      </c>
      <c r="K59" s="24">
        <f t="shared" si="17"/>
        <v>1.4382818259731491E-5</v>
      </c>
      <c r="L59" s="24">
        <f t="shared" si="18"/>
        <v>2.615074997277562E-3</v>
      </c>
      <c r="M59" s="24">
        <f t="shared" si="19"/>
        <v>0</v>
      </c>
      <c r="N59" s="24">
        <f t="shared" si="20"/>
        <v>7.4278184057806622E-4</v>
      </c>
      <c r="O59" s="19">
        <f t="shared" si="21"/>
        <v>1.1067032263879555</v>
      </c>
      <c r="P59" s="27">
        <v>59877.219999999994</v>
      </c>
      <c r="Q59" s="27">
        <v>50214.119999999995</v>
      </c>
      <c r="R59" s="27">
        <v>2045.58</v>
      </c>
      <c r="S59" s="27">
        <v>2274.52</v>
      </c>
      <c r="T59" s="27">
        <v>3.29</v>
      </c>
      <c r="U59" s="27">
        <v>2553.7049999999999</v>
      </c>
      <c r="V59" s="27">
        <v>0</v>
      </c>
      <c r="W59" s="27">
        <v>1868.6130000000001</v>
      </c>
      <c r="X59" s="27">
        <v>917.39199999999937</v>
      </c>
      <c r="Y59" s="17">
        <v>0</v>
      </c>
      <c r="Z59" s="22">
        <f t="shared" si="1"/>
        <v>0.87278100085474919</v>
      </c>
      <c r="AA59" s="22">
        <f t="shared" si="2"/>
        <v>3.7986399502181301E-2</v>
      </c>
      <c r="AB59" s="22">
        <f t="shared" si="3"/>
        <v>5.4945770695433094E-5</v>
      </c>
      <c r="AC59" s="22">
        <f t="shared" si="4"/>
        <v>4.2649024119690265E-2</v>
      </c>
      <c r="AD59" s="22">
        <f t="shared" si="5"/>
        <v>0</v>
      </c>
      <c r="AE59" s="22">
        <f t="shared" si="6"/>
        <v>3.9286297526838071E-3</v>
      </c>
      <c r="AF59" s="24">
        <v>4.2599999999999999E-2</v>
      </c>
      <c r="AG59" s="22">
        <f t="shared" si="22"/>
        <v>1</v>
      </c>
      <c r="AH59" s="22">
        <f t="shared" si="24"/>
        <v>6.7204137065815683E-2</v>
      </c>
      <c r="AI59" s="22">
        <f t="shared" si="25"/>
        <v>8.5469398879907919E-4</v>
      </c>
      <c r="AJ59" s="22">
        <f t="shared" si="26"/>
        <v>1.0989154139086619E-6</v>
      </c>
      <c r="AK59" s="22">
        <f t="shared" si="27"/>
        <v>3.2839748572161503E-3</v>
      </c>
      <c r="AL59" s="22">
        <f t="shared" si="28"/>
        <v>0</v>
      </c>
      <c r="AM59" s="22">
        <f t="shared" si="29"/>
        <v>7.8572595053676139E-5</v>
      </c>
      <c r="AN59" s="19">
        <f t="shared" si="23"/>
        <v>1.1286968060888909</v>
      </c>
      <c r="AO59" s="20">
        <f t="shared" si="30"/>
        <v>1.9873060072949977E-2</v>
      </c>
    </row>
    <row r="60" spans="1:41" x14ac:dyDescent="0.2">
      <c r="A60">
        <v>8992</v>
      </c>
      <c r="B60" s="23">
        <v>0.37890592510800153</v>
      </c>
      <c r="C60" s="23">
        <v>0.13282732636953704</v>
      </c>
      <c r="D60" s="23">
        <v>1.8449068824340588E-2</v>
      </c>
      <c r="E60" s="23">
        <v>0.27816806883411099</v>
      </c>
      <c r="F60" s="23">
        <v>1.6456606231337986E-3</v>
      </c>
      <c r="G60" s="23">
        <v>0.15034961086400978</v>
      </c>
      <c r="H60" s="23">
        <v>4.1300000000000003E-2</v>
      </c>
      <c r="I60" s="24">
        <f t="shared" si="15"/>
        <v>2.2734355506480092E-2</v>
      </c>
      <c r="J60" s="24">
        <f t="shared" si="16"/>
        <v>2.9886148433145832E-3</v>
      </c>
      <c r="K60" s="24">
        <f t="shared" si="17"/>
        <v>3.6898137648681177E-4</v>
      </c>
      <c r="L60" s="24">
        <f t="shared" si="18"/>
        <v>1.6690084130046658E-2</v>
      </c>
      <c r="M60" s="24">
        <f t="shared" si="19"/>
        <v>3.2913212462675974E-5</v>
      </c>
      <c r="N60" s="24">
        <f t="shared" si="20"/>
        <v>3.0069922172801956E-3</v>
      </c>
      <c r="O60" s="19">
        <f t="shared" si="21"/>
        <v>1.0954365596307674</v>
      </c>
      <c r="P60" s="29">
        <v>215034.04261999996</v>
      </c>
      <c r="Q60" s="29">
        <v>69459.406069524179</v>
      </c>
      <c r="R60" s="29">
        <v>21757.133390178071</v>
      </c>
      <c r="S60" s="29">
        <v>14466.824066554544</v>
      </c>
      <c r="T60" s="29">
        <v>2562.8650835136295</v>
      </c>
      <c r="U60" s="29">
        <v>44254.2574415575</v>
      </c>
      <c r="V60" s="29">
        <v>339.29048798169833</v>
      </c>
      <c r="W60" s="29">
        <v>13335.999999999998</v>
      </c>
      <c r="X60" s="29">
        <v>49197.556568672022</v>
      </c>
      <c r="Y60" s="17">
        <v>0</v>
      </c>
      <c r="Z60" s="30">
        <f t="shared" si="1"/>
        <v>0.42419580801397422</v>
      </c>
      <c r="AA60" s="30">
        <f t="shared" si="2"/>
        <v>6.7276901323572141E-2</v>
      </c>
      <c r="AB60" s="30">
        <f t="shared" si="3"/>
        <v>1.1918415578702707E-2</v>
      </c>
      <c r="AC60" s="30">
        <f t="shared" si="4"/>
        <v>0.2058011694444212</v>
      </c>
      <c r="AD60" s="30">
        <f t="shared" si="5"/>
        <v>1.5778454604105624E-3</v>
      </c>
      <c r="AE60" s="30">
        <f t="shared" si="6"/>
        <v>0.24820770563932967</v>
      </c>
      <c r="AF60" s="32">
        <v>4.2599999999999999E-2</v>
      </c>
      <c r="AG60" s="30">
        <f t="shared" si="22"/>
        <v>1.0015778454604105</v>
      </c>
      <c r="AH60" s="30">
        <f t="shared" si="24"/>
        <v>3.2663077217076016E-2</v>
      </c>
      <c r="AI60" s="30">
        <f t="shared" si="25"/>
        <v>1.5137302797803732E-3</v>
      </c>
      <c r="AJ60" s="30">
        <f t="shared" si="26"/>
        <v>2.3836831157405416E-4</v>
      </c>
      <c r="AK60" s="30">
        <f t="shared" si="27"/>
        <v>1.5846690047220433E-2</v>
      </c>
      <c r="AL60" s="30">
        <f t="shared" si="28"/>
        <v>3.155690920821125E-5</v>
      </c>
      <c r="AM60" s="30">
        <f t="shared" si="29"/>
        <v>4.9641541127865936E-3</v>
      </c>
      <c r="AN60" s="37">
        <f t="shared" si="23"/>
        <v>1.1084724256054341</v>
      </c>
      <c r="AO60" s="38">
        <f t="shared" si="30"/>
        <v>1.190015602460881E-2</v>
      </c>
    </row>
    <row r="61" spans="1:41" x14ac:dyDescent="0.2">
      <c r="I61" s="24">
        <f>B61*I$6</f>
        <v>0</v>
      </c>
      <c r="J61" s="24">
        <f t="shared" ref="J61" si="31">C61*J$6</f>
        <v>0</v>
      </c>
      <c r="K61" s="24">
        <f t="shared" ref="K61" si="32">D61*K$6</f>
        <v>0</v>
      </c>
      <c r="L61" s="24">
        <f t="shared" ref="L61" si="33">E61*L$6</f>
        <v>0</v>
      </c>
      <c r="M61" s="24">
        <f t="shared" ref="M61" si="34">F61*M$6</f>
        <v>0</v>
      </c>
      <c r="N61" s="24">
        <f t="shared" ref="N61" si="35">G61*N$6</f>
        <v>0</v>
      </c>
      <c r="O61" s="19">
        <v>1.0938450400902158</v>
      </c>
      <c r="P61" s="28">
        <f t="shared" ref="P61:X61" si="36">SUM(P9:P60)</f>
        <v>17201755.134676453</v>
      </c>
      <c r="Q61" s="28">
        <f t="shared" si="36"/>
        <v>6514893.1002780404</v>
      </c>
      <c r="R61" s="28">
        <f t="shared" si="36"/>
        <v>851772.22669582162</v>
      </c>
      <c r="S61" s="28">
        <f t="shared" si="36"/>
        <v>1066865.5532320759</v>
      </c>
      <c r="T61" s="28">
        <f t="shared" si="36"/>
        <v>1172621.0956943857</v>
      </c>
      <c r="U61" s="28">
        <f t="shared" si="36"/>
        <v>3376478.4696008898</v>
      </c>
      <c r="V61" s="28">
        <f t="shared" si="36"/>
        <v>111844.94535798185</v>
      </c>
      <c r="W61" s="28">
        <f t="shared" si="36"/>
        <v>737098.87401249993</v>
      </c>
      <c r="X61" s="28">
        <f t="shared" si="36"/>
        <v>3487087.9915127419</v>
      </c>
      <c r="Z61" s="22">
        <f>(Q61+R61)/P61+Y61</f>
        <v>0.42825079588091819</v>
      </c>
      <c r="AA61" s="22">
        <f t="shared" si="2"/>
        <v>6.2020738283933403E-2</v>
      </c>
      <c r="AB61" s="22">
        <f t="shared" si="3"/>
        <v>6.8168688980494635E-2</v>
      </c>
      <c r="AC61" s="22">
        <f t="shared" si="4"/>
        <v>0.19628685812381771</v>
      </c>
      <c r="AD61" s="22">
        <f t="shared" si="5"/>
        <v>6.501949625623801E-3</v>
      </c>
      <c r="AE61" s="22">
        <f>1-Z61-AA61-AB61-AC61-AF61</f>
        <v>0.20267291873083604</v>
      </c>
      <c r="AF61" s="24">
        <v>4.2599999999999999E-2</v>
      </c>
      <c r="AG61" s="22">
        <f>SUM(Z61:AE61)+AF61</f>
        <v>1.0065019496256238</v>
      </c>
      <c r="AH61" s="35">
        <f t="shared" si="24"/>
        <v>3.2975311282830704E-2</v>
      </c>
      <c r="AI61" s="35">
        <f t="shared" si="25"/>
        <v>1.3954666113885016E-3</v>
      </c>
      <c r="AJ61" s="35">
        <f t="shared" si="26"/>
        <v>1.3633737796098927E-3</v>
      </c>
      <c r="AK61" s="35">
        <f t="shared" si="27"/>
        <v>1.5114088075533964E-2</v>
      </c>
      <c r="AL61" s="35">
        <f t="shared" si="28"/>
        <v>1.3003899251247603E-4</v>
      </c>
      <c r="AM61" s="35">
        <f t="shared" si="29"/>
        <v>4.0534583746167207E-3</v>
      </c>
      <c r="AN61" s="19">
        <f t="shared" si="23"/>
        <v>1.1081950032290708</v>
      </c>
      <c r="AO61" s="24" t="s">
        <v>41</v>
      </c>
    </row>
    <row r="62" spans="1:41" x14ac:dyDescent="0.2">
      <c r="A62" s="2"/>
      <c r="B62" s="16"/>
      <c r="C62" s="4"/>
      <c r="D62" s="4"/>
      <c r="E62" s="4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AH62" s="36"/>
      <c r="AI62" s="36"/>
      <c r="AJ62" s="36"/>
      <c r="AK62" s="36"/>
      <c r="AL62" s="36"/>
      <c r="AM62" s="36"/>
    </row>
    <row r="63" spans="1:41" x14ac:dyDescent="0.2">
      <c r="A63" s="2"/>
      <c r="B63" s="16"/>
      <c r="C63" s="4"/>
      <c r="D63" s="4"/>
      <c r="E63" s="4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AH63" t="s">
        <v>43</v>
      </c>
      <c r="AN63" s="40">
        <f>AN61/O61-1</f>
        <v>1.3118826353750723E-2</v>
      </c>
    </row>
    <row r="64" spans="1:41" x14ac:dyDescent="0.2">
      <c r="A64" s="1"/>
      <c r="B64" s="16"/>
      <c r="C64" s="4"/>
      <c r="D64" s="4"/>
      <c r="E64" s="4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AH64" t="s">
        <v>42</v>
      </c>
      <c r="AL64" s="41">
        <v>1.0953077636425916</v>
      </c>
      <c r="AM64" s="41">
        <f>+AN61</f>
        <v>1.1081950032290708</v>
      </c>
      <c r="AN64" s="24">
        <f>+AM64/AL64-1</f>
        <v>1.1765861627439644E-2</v>
      </c>
    </row>
    <row r="65" spans="1:5" x14ac:dyDescent="0.2">
      <c r="A65" s="1"/>
      <c r="B65" s="16"/>
      <c r="C65" s="4"/>
      <c r="D65" s="4"/>
      <c r="E65" s="4"/>
    </row>
    <row r="66" spans="1:5" x14ac:dyDescent="0.2">
      <c r="A66" s="1"/>
      <c r="B66" s="16"/>
      <c r="C66" s="4"/>
      <c r="D66" s="4"/>
      <c r="E66" s="4"/>
    </row>
    <row r="67" spans="1:5" x14ac:dyDescent="0.2">
      <c r="A67" s="1"/>
      <c r="B67" s="16"/>
      <c r="C67" s="4"/>
      <c r="D67" s="4"/>
      <c r="E67" s="4"/>
    </row>
    <row r="68" spans="1:5" x14ac:dyDescent="0.2">
      <c r="A68" s="1"/>
      <c r="B68" s="16"/>
      <c r="C68" s="4"/>
      <c r="D68" s="4"/>
      <c r="E68" s="4"/>
    </row>
    <row r="69" spans="1:5" x14ac:dyDescent="0.2">
      <c r="A69" s="2"/>
      <c r="B69" s="16"/>
      <c r="C69" s="4"/>
      <c r="D69" s="4"/>
      <c r="E69" s="4"/>
    </row>
    <row r="70" spans="1:5" x14ac:dyDescent="0.2">
      <c r="A70" s="2"/>
      <c r="B70" s="16"/>
      <c r="C70" s="4"/>
      <c r="D70" s="4"/>
      <c r="E70" s="4"/>
    </row>
    <row r="71" spans="1:5" x14ac:dyDescent="0.2">
      <c r="A71" s="2"/>
      <c r="B71" s="16"/>
      <c r="C71" s="4"/>
      <c r="D71" s="4"/>
      <c r="E71" s="4"/>
    </row>
    <row r="72" spans="1:5" x14ac:dyDescent="0.2">
      <c r="A72" s="3"/>
      <c r="B72" s="16"/>
      <c r="C72" s="4"/>
      <c r="D72" s="4"/>
      <c r="E72" s="4"/>
    </row>
    <row r="73" spans="1:5" x14ac:dyDescent="0.2">
      <c r="B73" s="16"/>
      <c r="C73" s="4"/>
      <c r="D73" s="4"/>
      <c r="E73" s="4"/>
    </row>
    <row r="74" spans="1:5" x14ac:dyDescent="0.2">
      <c r="B74" s="16"/>
      <c r="C74" s="4"/>
      <c r="D74" s="4"/>
      <c r="E74" s="4"/>
    </row>
    <row r="75" spans="1:5" x14ac:dyDescent="0.2">
      <c r="B75" s="16"/>
      <c r="C75" s="4"/>
      <c r="D75" s="4"/>
      <c r="E75" s="4"/>
    </row>
    <row r="76" spans="1:5" x14ac:dyDescent="0.2">
      <c r="B76" s="16"/>
      <c r="C76" s="4"/>
      <c r="D76" s="4"/>
      <c r="E76" s="4"/>
    </row>
    <row r="77" spans="1:5" x14ac:dyDescent="0.2">
      <c r="B77" s="16"/>
      <c r="C77" s="4"/>
      <c r="D77" s="4"/>
      <c r="E77" s="4"/>
    </row>
    <row r="78" spans="1:5" x14ac:dyDescent="0.2">
      <c r="B78" s="16"/>
      <c r="C78" s="4"/>
      <c r="D78" s="4"/>
      <c r="E78" s="4"/>
    </row>
    <row r="79" spans="1:5" x14ac:dyDescent="0.2">
      <c r="B79" s="16"/>
      <c r="C79" s="4"/>
      <c r="D79" s="4"/>
      <c r="E79" s="4"/>
    </row>
    <row r="80" spans="1:5" x14ac:dyDescent="0.2">
      <c r="B80" s="16"/>
      <c r="C80" s="4"/>
      <c r="D80" s="4"/>
      <c r="E80" s="4"/>
    </row>
    <row r="81" spans="2:5" x14ac:dyDescent="0.2">
      <c r="B81" s="16"/>
      <c r="C81" s="4"/>
      <c r="D81" s="4"/>
      <c r="E81" s="4"/>
    </row>
    <row r="82" spans="2:5" x14ac:dyDescent="0.2">
      <c r="B82" s="16"/>
      <c r="C82" s="4"/>
      <c r="D82" s="4"/>
      <c r="E82" s="4"/>
    </row>
    <row r="83" spans="2:5" x14ac:dyDescent="0.2">
      <c r="B83" s="16"/>
      <c r="C83" s="4"/>
      <c r="D83" s="4"/>
      <c r="E83" s="4"/>
    </row>
    <row r="84" spans="2:5" x14ac:dyDescent="0.2">
      <c r="B84" s="16"/>
      <c r="C84" s="4"/>
      <c r="D84" s="4"/>
      <c r="E84" s="4"/>
    </row>
    <row r="85" spans="2:5" x14ac:dyDescent="0.2">
      <c r="B85" s="16"/>
      <c r="C85" s="4"/>
      <c r="D85" s="4"/>
      <c r="E85" s="4"/>
    </row>
    <row r="86" spans="2:5" x14ac:dyDescent="0.2">
      <c r="B86" s="16"/>
      <c r="C86" s="4"/>
      <c r="D86" s="4"/>
      <c r="E86" s="4"/>
    </row>
    <row r="87" spans="2:5" x14ac:dyDescent="0.2">
      <c r="B87" s="16"/>
      <c r="C87" s="4"/>
      <c r="D87" s="4"/>
      <c r="E87" s="4"/>
    </row>
    <row r="88" spans="2:5" x14ac:dyDescent="0.2">
      <c r="B88" s="16"/>
      <c r="C88" s="4"/>
      <c r="D88" s="4"/>
      <c r="E88" s="4"/>
    </row>
    <row r="89" spans="2:5" x14ac:dyDescent="0.2">
      <c r="B89" s="16"/>
      <c r="C89" s="4"/>
      <c r="D89" s="4"/>
      <c r="E89" s="4"/>
    </row>
    <row r="90" spans="2:5" x14ac:dyDescent="0.2">
      <c r="B90" s="16"/>
      <c r="C90" s="4"/>
      <c r="D90" s="4"/>
      <c r="E90" s="4"/>
    </row>
    <row r="91" spans="2:5" x14ac:dyDescent="0.2">
      <c r="B91" s="16"/>
      <c r="C91" s="4"/>
      <c r="D91" s="4"/>
      <c r="E91" s="4"/>
    </row>
    <row r="92" spans="2:5" x14ac:dyDescent="0.2">
      <c r="B92" s="16"/>
      <c r="C92" s="4"/>
      <c r="D92" s="4"/>
      <c r="E92" s="4"/>
    </row>
    <row r="93" spans="2:5" x14ac:dyDescent="0.2">
      <c r="B93" s="16"/>
      <c r="C93" s="4"/>
      <c r="D93" s="4"/>
      <c r="E93" s="4"/>
    </row>
    <row r="94" spans="2:5" x14ac:dyDescent="0.2">
      <c r="B94" s="16"/>
      <c r="C94" s="4"/>
      <c r="D94" s="4"/>
      <c r="E94" s="4"/>
    </row>
    <row r="95" spans="2:5" x14ac:dyDescent="0.2">
      <c r="B95" s="16"/>
      <c r="C95" s="4"/>
      <c r="D95" s="4"/>
      <c r="E95" s="4"/>
    </row>
    <row r="96" spans="2:5" x14ac:dyDescent="0.2">
      <c r="B96" s="16"/>
      <c r="C96" s="4"/>
      <c r="D96" s="4"/>
      <c r="E96" s="4"/>
    </row>
    <row r="97" spans="2:5" x14ac:dyDescent="0.2">
      <c r="B97" s="16"/>
      <c r="C97" s="4"/>
      <c r="D97" s="4"/>
      <c r="E97" s="4"/>
    </row>
    <row r="98" spans="2:5" x14ac:dyDescent="0.2">
      <c r="B98" s="16"/>
      <c r="C98" s="4"/>
      <c r="D98" s="4"/>
      <c r="E98" s="4"/>
    </row>
    <row r="99" spans="2:5" x14ac:dyDescent="0.2">
      <c r="B99" s="16"/>
      <c r="C99" s="4"/>
      <c r="D99" s="4"/>
      <c r="E99" s="4"/>
    </row>
    <row r="100" spans="2:5" x14ac:dyDescent="0.2">
      <c r="B100" s="16"/>
      <c r="C100" s="4"/>
      <c r="D100" s="4"/>
      <c r="E100" s="4"/>
    </row>
    <row r="101" spans="2:5" x14ac:dyDescent="0.2">
      <c r="B101" s="16"/>
      <c r="C101" s="4"/>
      <c r="D101" s="4"/>
      <c r="E101" s="4"/>
    </row>
    <row r="102" spans="2:5" x14ac:dyDescent="0.2">
      <c r="B102" s="16"/>
      <c r="C102" s="4"/>
      <c r="D102" s="4"/>
      <c r="E102" s="4"/>
    </row>
    <row r="103" spans="2:5" x14ac:dyDescent="0.2">
      <c r="B103" s="16"/>
      <c r="C103" s="4"/>
      <c r="D103" s="4"/>
      <c r="E103" s="4"/>
    </row>
    <row r="104" spans="2:5" x14ac:dyDescent="0.2">
      <c r="B104" s="16"/>
      <c r="C104" s="4"/>
      <c r="D104" s="4"/>
      <c r="E104" s="4"/>
    </row>
    <row r="105" spans="2:5" x14ac:dyDescent="0.2">
      <c r="B105" s="16"/>
      <c r="C105" s="4"/>
      <c r="D105" s="4"/>
      <c r="E105" s="4"/>
    </row>
    <row r="106" spans="2:5" x14ac:dyDescent="0.2">
      <c r="B106" s="16"/>
      <c r="C106" s="4"/>
      <c r="D106" s="4"/>
      <c r="E106" s="4"/>
    </row>
    <row r="107" spans="2:5" x14ac:dyDescent="0.2">
      <c r="B107" s="16"/>
      <c r="C107" s="4"/>
      <c r="D107" s="4"/>
      <c r="E107" s="4"/>
    </row>
    <row r="108" spans="2:5" x14ac:dyDescent="0.2">
      <c r="B108" s="16"/>
      <c r="C108" s="4"/>
      <c r="D108" s="4"/>
      <c r="E108" s="4"/>
    </row>
    <row r="109" spans="2:5" x14ac:dyDescent="0.2">
      <c r="B109" s="16"/>
      <c r="C109" s="4"/>
      <c r="D109" s="4"/>
      <c r="E109" s="4"/>
    </row>
    <row r="110" spans="2:5" x14ac:dyDescent="0.2">
      <c r="B110" s="16"/>
      <c r="C110" s="4"/>
      <c r="D110" s="4"/>
      <c r="E110" s="4"/>
    </row>
    <row r="111" spans="2:5" x14ac:dyDescent="0.2">
      <c r="B111" s="16"/>
      <c r="C111" s="4"/>
      <c r="D111" s="4"/>
      <c r="E111" s="4"/>
    </row>
    <row r="112" spans="2:5" x14ac:dyDescent="0.2">
      <c r="B112" s="16"/>
      <c r="C112" s="4"/>
      <c r="D112" s="4"/>
      <c r="E112" s="4"/>
    </row>
    <row r="113" spans="2:5" x14ac:dyDescent="0.2">
      <c r="B113" s="16"/>
      <c r="C113" s="4"/>
      <c r="D113" s="4"/>
      <c r="E113" s="4"/>
    </row>
    <row r="114" spans="2:5" x14ac:dyDescent="0.2">
      <c r="B114" s="16"/>
    </row>
    <row r="115" spans="2:5" x14ac:dyDescent="0.2">
      <c r="B115" s="16"/>
    </row>
    <row r="116" spans="2:5" x14ac:dyDescent="0.2">
      <c r="B116" s="16"/>
    </row>
    <row r="117" spans="2:5" x14ac:dyDescent="0.2">
      <c r="B117" s="16"/>
    </row>
    <row r="118" spans="2:5" x14ac:dyDescent="0.2">
      <c r="B118" s="16"/>
    </row>
  </sheetData>
  <mergeCells count="3">
    <mergeCell ref="P6:X7"/>
    <mergeCell ref="AH6:AM6"/>
    <mergeCell ref="Z6:AG7"/>
  </mergeCells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6E27F5C-9C27-4805-A6A4-60267014F9F9}"/>
</file>

<file path=customXml/itemProps2.xml><?xml version="1.0" encoding="utf-8"?>
<ds:datastoreItem xmlns:ds="http://schemas.openxmlformats.org/officeDocument/2006/customXml" ds:itemID="{3C797A45-8C1F-4CB7-A290-73B560C3A354}"/>
</file>

<file path=customXml/itemProps3.xml><?xml version="1.0" encoding="utf-8"?>
<ds:datastoreItem xmlns:ds="http://schemas.openxmlformats.org/officeDocument/2006/customXml" ds:itemID="{E42253D1-16C0-4D6F-B1B9-5AFB2FB11F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Mark Up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Khoa Do</dc:creator>
  <cp:lastModifiedBy>Caitlin Grim</cp:lastModifiedBy>
  <dcterms:created xsi:type="dcterms:W3CDTF">2019-05-22T13:14:59Z</dcterms:created>
  <dcterms:modified xsi:type="dcterms:W3CDTF">2019-06-10T14:38:02Z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</Properties>
</file>