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dhscrc-my.sharepoint.com/personal/ckonsowski_mdhscrc_onmicrosoft_com/Documents/Douments2/Documents/Rate Model Inputs/RY24 Hospital Inputs/HCCF-DA Correction Shock Trauma Holy Cross/"/>
    </mc:Choice>
  </mc:AlternateContent>
  <xr:revisionPtr revIDLastSave="0" documentId="8_{4F49BEB1-7DEE-4523-908F-926876150603}" xr6:coauthVersionLast="47" xr6:coauthVersionMax="47" xr10:uidLastSave="{00000000-0000-0000-0000-000000000000}"/>
  <bookViews>
    <workbookView xWindow="-120" yWindow="-120" windowWidth="38640" windowHeight="21120" xr2:uid="{24F5240E-013C-464A-B318-2F050B466771}"/>
  </bookViews>
  <sheets>
    <sheet name="Health Care Coverge Fund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1" l="1"/>
  <c r="D57" i="1"/>
  <c r="C57" i="1"/>
  <c r="E57" i="1" s="1"/>
  <c r="F57" i="1" s="1"/>
  <c r="B57" i="1"/>
  <c r="A57" i="1"/>
  <c r="D56" i="1"/>
  <c r="C56" i="1"/>
  <c r="E56" i="1" s="1"/>
  <c r="F56" i="1" s="1"/>
  <c r="B56" i="1"/>
  <c r="A56" i="1"/>
  <c r="D55" i="1"/>
  <c r="C55" i="1"/>
  <c r="E55" i="1" s="1"/>
  <c r="F55" i="1" s="1"/>
  <c r="B55" i="1"/>
  <c r="A55" i="1"/>
  <c r="E54" i="1"/>
  <c r="F54" i="1" s="1"/>
  <c r="D54" i="1"/>
  <c r="C54" i="1"/>
  <c r="B54" i="1"/>
  <c r="A54" i="1"/>
  <c r="D53" i="1"/>
  <c r="C53" i="1"/>
  <c r="E53" i="1" s="1"/>
  <c r="F53" i="1" s="1"/>
  <c r="B53" i="1"/>
  <c r="A53" i="1"/>
  <c r="D52" i="1"/>
  <c r="C52" i="1"/>
  <c r="E52" i="1" s="1"/>
  <c r="F52" i="1" s="1"/>
  <c r="B52" i="1"/>
  <c r="A52" i="1"/>
  <c r="D51" i="1"/>
  <c r="C51" i="1"/>
  <c r="E51" i="1" s="1"/>
  <c r="F51" i="1" s="1"/>
  <c r="B51" i="1"/>
  <c r="A51" i="1"/>
  <c r="D50" i="1"/>
  <c r="C50" i="1"/>
  <c r="E50" i="1" s="1"/>
  <c r="F50" i="1" s="1"/>
  <c r="B50" i="1"/>
  <c r="A50" i="1"/>
  <c r="D49" i="1"/>
  <c r="C49" i="1"/>
  <c r="E49" i="1" s="1"/>
  <c r="F49" i="1" s="1"/>
  <c r="B49" i="1"/>
  <c r="A49" i="1"/>
  <c r="D48" i="1"/>
  <c r="C48" i="1"/>
  <c r="E48" i="1" s="1"/>
  <c r="F48" i="1" s="1"/>
  <c r="B48" i="1"/>
  <c r="A48" i="1"/>
  <c r="D47" i="1"/>
  <c r="C47" i="1"/>
  <c r="E47" i="1" s="1"/>
  <c r="F47" i="1" s="1"/>
  <c r="B47" i="1"/>
  <c r="A47" i="1"/>
  <c r="D46" i="1"/>
  <c r="C46" i="1"/>
  <c r="E46" i="1" s="1"/>
  <c r="F46" i="1" s="1"/>
  <c r="B46" i="1"/>
  <c r="A46" i="1"/>
  <c r="D45" i="1"/>
  <c r="C45" i="1"/>
  <c r="E45" i="1" s="1"/>
  <c r="F45" i="1" s="1"/>
  <c r="B45" i="1"/>
  <c r="A45" i="1"/>
  <c r="D44" i="1"/>
  <c r="C44" i="1"/>
  <c r="E44" i="1" s="1"/>
  <c r="F44" i="1" s="1"/>
  <c r="B44" i="1"/>
  <c r="A44" i="1"/>
  <c r="D43" i="1"/>
  <c r="E43" i="1" s="1"/>
  <c r="F43" i="1" s="1"/>
  <c r="C43" i="1"/>
  <c r="B43" i="1"/>
  <c r="A43" i="1"/>
  <c r="D42" i="1"/>
  <c r="C42" i="1"/>
  <c r="E42" i="1" s="1"/>
  <c r="F42" i="1" s="1"/>
  <c r="B42" i="1"/>
  <c r="A42" i="1"/>
  <c r="D41" i="1"/>
  <c r="C41" i="1"/>
  <c r="E41" i="1" s="1"/>
  <c r="F41" i="1" s="1"/>
  <c r="B41" i="1"/>
  <c r="A41" i="1"/>
  <c r="D40" i="1"/>
  <c r="C40" i="1"/>
  <c r="E40" i="1" s="1"/>
  <c r="F40" i="1" s="1"/>
  <c r="B40" i="1"/>
  <c r="A40" i="1"/>
  <c r="D39" i="1"/>
  <c r="C39" i="1"/>
  <c r="E39" i="1" s="1"/>
  <c r="F39" i="1" s="1"/>
  <c r="B39" i="1"/>
  <c r="A39" i="1"/>
  <c r="D38" i="1"/>
  <c r="E38" i="1" s="1"/>
  <c r="F38" i="1" s="1"/>
  <c r="C38" i="1"/>
  <c r="B38" i="1"/>
  <c r="A38" i="1"/>
  <c r="E37" i="1"/>
  <c r="F37" i="1" s="1"/>
  <c r="D37" i="1"/>
  <c r="C37" i="1"/>
  <c r="B37" i="1"/>
  <c r="A37" i="1"/>
  <c r="D36" i="1"/>
  <c r="C36" i="1"/>
  <c r="E36" i="1" s="1"/>
  <c r="F36" i="1" s="1"/>
  <c r="B36" i="1"/>
  <c r="A36" i="1"/>
  <c r="E35" i="1"/>
  <c r="F35" i="1" s="1"/>
  <c r="D35" i="1"/>
  <c r="C35" i="1"/>
  <c r="B35" i="1"/>
  <c r="A35" i="1"/>
  <c r="E34" i="1"/>
  <c r="F34" i="1" s="1"/>
  <c r="D34" i="1"/>
  <c r="C34" i="1"/>
  <c r="B34" i="1"/>
  <c r="A34" i="1"/>
  <c r="D33" i="1"/>
  <c r="C33" i="1"/>
  <c r="E33" i="1" s="1"/>
  <c r="F33" i="1" s="1"/>
  <c r="B33" i="1"/>
  <c r="A33" i="1"/>
  <c r="D32" i="1"/>
  <c r="C32" i="1"/>
  <c r="E32" i="1" s="1"/>
  <c r="F32" i="1" s="1"/>
  <c r="B32" i="1"/>
  <c r="A32" i="1"/>
  <c r="D31" i="1"/>
  <c r="C31" i="1"/>
  <c r="E31" i="1" s="1"/>
  <c r="F31" i="1" s="1"/>
  <c r="B31" i="1"/>
  <c r="A31" i="1"/>
  <c r="D30" i="1"/>
  <c r="C30" i="1"/>
  <c r="E30" i="1" s="1"/>
  <c r="F30" i="1" s="1"/>
  <c r="B30" i="1"/>
  <c r="A30" i="1"/>
  <c r="D29" i="1"/>
  <c r="C29" i="1"/>
  <c r="E29" i="1" s="1"/>
  <c r="F29" i="1" s="1"/>
  <c r="B29" i="1"/>
  <c r="A29" i="1"/>
  <c r="D28" i="1"/>
  <c r="C28" i="1"/>
  <c r="E28" i="1" s="1"/>
  <c r="F28" i="1" s="1"/>
  <c r="B28" i="1"/>
  <c r="A28" i="1"/>
  <c r="D27" i="1"/>
  <c r="C27" i="1"/>
  <c r="E27" i="1" s="1"/>
  <c r="F27" i="1" s="1"/>
  <c r="B27" i="1"/>
  <c r="A27" i="1"/>
  <c r="D26" i="1"/>
  <c r="C26" i="1"/>
  <c r="E26" i="1" s="1"/>
  <c r="F26" i="1" s="1"/>
  <c r="B26" i="1"/>
  <c r="A26" i="1"/>
  <c r="D25" i="1"/>
  <c r="C25" i="1"/>
  <c r="E25" i="1" s="1"/>
  <c r="F25" i="1" s="1"/>
  <c r="B25" i="1"/>
  <c r="A25" i="1"/>
  <c r="D24" i="1"/>
  <c r="C24" i="1"/>
  <c r="E24" i="1" s="1"/>
  <c r="F24" i="1" s="1"/>
  <c r="B24" i="1"/>
  <c r="A24" i="1"/>
  <c r="D23" i="1"/>
  <c r="E23" i="1" s="1"/>
  <c r="F23" i="1" s="1"/>
  <c r="C23" i="1"/>
  <c r="B23" i="1"/>
  <c r="A23" i="1"/>
  <c r="D22" i="1"/>
  <c r="C22" i="1"/>
  <c r="E22" i="1" s="1"/>
  <c r="F22" i="1" s="1"/>
  <c r="B22" i="1"/>
  <c r="A22" i="1"/>
  <c r="D21" i="1"/>
  <c r="C21" i="1"/>
  <c r="E21" i="1" s="1"/>
  <c r="F21" i="1" s="1"/>
  <c r="B21" i="1"/>
  <c r="A21" i="1"/>
  <c r="D20" i="1"/>
  <c r="C20" i="1"/>
  <c r="E20" i="1" s="1"/>
  <c r="F20" i="1" s="1"/>
  <c r="B20" i="1"/>
  <c r="A20" i="1"/>
  <c r="D19" i="1"/>
  <c r="C19" i="1"/>
  <c r="E19" i="1" s="1"/>
  <c r="F19" i="1" s="1"/>
  <c r="B19" i="1"/>
  <c r="A19" i="1"/>
  <c r="E18" i="1"/>
  <c r="F18" i="1" s="1"/>
  <c r="D18" i="1"/>
  <c r="C18" i="1"/>
  <c r="B18" i="1"/>
  <c r="A18" i="1"/>
  <c r="E17" i="1"/>
  <c r="F17" i="1" s="1"/>
  <c r="D17" i="1"/>
  <c r="C17" i="1"/>
  <c r="B17" i="1"/>
  <c r="A17" i="1"/>
  <c r="D16" i="1"/>
  <c r="C16" i="1"/>
  <c r="E16" i="1" s="1"/>
  <c r="F16" i="1" s="1"/>
  <c r="B16" i="1"/>
  <c r="A16" i="1"/>
  <c r="D15" i="1"/>
  <c r="C15" i="1"/>
  <c r="E15" i="1" s="1"/>
  <c r="F15" i="1" s="1"/>
  <c r="B15" i="1"/>
  <c r="A15" i="1"/>
  <c r="E14" i="1"/>
  <c r="F14" i="1" s="1"/>
  <c r="D14" i="1"/>
  <c r="C14" i="1"/>
  <c r="B14" i="1"/>
  <c r="A14" i="1"/>
  <c r="D13" i="1"/>
  <c r="C13" i="1"/>
  <c r="E13" i="1" s="1"/>
  <c r="F13" i="1" s="1"/>
  <c r="B13" i="1"/>
  <c r="A13" i="1"/>
  <c r="D12" i="1"/>
  <c r="C12" i="1"/>
  <c r="E12" i="1" s="1"/>
  <c r="F12" i="1" s="1"/>
  <c r="B12" i="1"/>
  <c r="A12" i="1"/>
  <c r="D11" i="1"/>
  <c r="C11" i="1"/>
  <c r="E11" i="1" s="1"/>
  <c r="F11" i="1" s="1"/>
  <c r="B11" i="1"/>
  <c r="A11" i="1"/>
  <c r="D10" i="1"/>
  <c r="C10" i="1"/>
  <c r="E10" i="1" s="1"/>
  <c r="F10" i="1" s="1"/>
  <c r="B10" i="1"/>
  <c r="A10" i="1"/>
  <c r="F9" i="1"/>
  <c r="J9" i="1" s="1"/>
  <c r="K9" i="1" s="1"/>
  <c r="E9" i="1"/>
  <c r="D9" i="1"/>
  <c r="C9" i="1"/>
  <c r="C58" i="1" s="1"/>
  <c r="B9" i="1"/>
  <c r="A9" i="1"/>
  <c r="J8" i="1"/>
  <c r="E8" i="1"/>
  <c r="J10" i="1" l="1"/>
  <c r="K10" i="1" s="1"/>
  <c r="G10" i="1"/>
  <c r="J48" i="1"/>
  <c r="K48" i="1" s="1"/>
  <c r="G48" i="1"/>
  <c r="J24" i="1"/>
  <c r="K24" i="1" s="1"/>
  <c r="G24" i="1"/>
  <c r="J15" i="1"/>
  <c r="K15" i="1" s="1"/>
  <c r="G15" i="1"/>
  <c r="J11" i="1"/>
  <c r="K11" i="1" s="1"/>
  <c r="G11" i="1"/>
  <c r="G54" i="1"/>
  <c r="J54" i="1"/>
  <c r="K54" i="1" s="1"/>
  <c r="G14" i="1"/>
  <c r="J14" i="1"/>
  <c r="K14" i="1" s="1"/>
  <c r="J29" i="1"/>
  <c r="K29" i="1" s="1"/>
  <c r="G29" i="1"/>
  <c r="J44" i="1"/>
  <c r="K44" i="1" s="1"/>
  <c r="G44" i="1"/>
  <c r="J53" i="1"/>
  <c r="K53" i="1" s="1"/>
  <c r="G53" i="1"/>
  <c r="G34" i="1"/>
  <c r="J34" i="1"/>
  <c r="K34" i="1" s="1"/>
  <c r="J30" i="1"/>
  <c r="K30" i="1" s="1"/>
  <c r="G30" i="1"/>
  <c r="J16" i="1"/>
  <c r="K16" i="1" s="1"/>
  <c r="G16" i="1"/>
  <c r="J45" i="1"/>
  <c r="K45" i="1" s="1"/>
  <c r="G45" i="1"/>
  <c r="J26" i="1"/>
  <c r="K26" i="1" s="1"/>
  <c r="G26" i="1"/>
  <c r="J38" i="1"/>
  <c r="K38" i="1" s="1"/>
  <c r="G38" i="1"/>
  <c r="J20" i="1"/>
  <c r="K20" i="1" s="1"/>
  <c r="G20" i="1"/>
  <c r="J35" i="1"/>
  <c r="K35" i="1" s="1"/>
  <c r="G35" i="1"/>
  <c r="J40" i="1"/>
  <c r="K40" i="1" s="1"/>
  <c r="G40" i="1"/>
  <c r="J21" i="1"/>
  <c r="K21" i="1" s="1"/>
  <c r="G21" i="1"/>
  <c r="J31" i="1"/>
  <c r="K31" i="1" s="1"/>
  <c r="G31" i="1"/>
  <c r="J55" i="1"/>
  <c r="K55" i="1" s="1"/>
  <c r="G55" i="1"/>
  <c r="J12" i="1"/>
  <c r="K12" i="1" s="1"/>
  <c r="G12" i="1"/>
  <c r="J19" i="1"/>
  <c r="K19" i="1" s="1"/>
  <c r="G19" i="1"/>
  <c r="J39" i="1"/>
  <c r="K39" i="1" s="1"/>
  <c r="G39" i="1"/>
  <c r="J25" i="1"/>
  <c r="K25" i="1" s="1"/>
  <c r="G25" i="1"/>
  <c r="J50" i="1"/>
  <c r="K50" i="1" s="1"/>
  <c r="G50" i="1"/>
  <c r="G36" i="1"/>
  <c r="J36" i="1"/>
  <c r="K36" i="1" s="1"/>
  <c r="J46" i="1"/>
  <c r="K46" i="1" s="1"/>
  <c r="G46" i="1"/>
  <c r="J43" i="1"/>
  <c r="K43" i="1" s="1"/>
  <c r="G43" i="1"/>
  <c r="J49" i="1"/>
  <c r="K49" i="1" s="1"/>
  <c r="G49" i="1"/>
  <c r="J41" i="1"/>
  <c r="K41" i="1" s="1"/>
  <c r="G41" i="1"/>
  <c r="J51" i="1"/>
  <c r="K51" i="1" s="1"/>
  <c r="G51" i="1"/>
  <c r="G17" i="1"/>
  <c r="J17" i="1"/>
  <c r="K17" i="1" s="1"/>
  <c r="J22" i="1"/>
  <c r="K22" i="1" s="1"/>
  <c r="G22" i="1"/>
  <c r="G27" i="1"/>
  <c r="J27" i="1"/>
  <c r="K27" i="1" s="1"/>
  <c r="J32" i="1"/>
  <c r="K32" i="1" s="1"/>
  <c r="G32" i="1"/>
  <c r="G56" i="1"/>
  <c r="J56" i="1"/>
  <c r="K56" i="1" s="1"/>
  <c r="J13" i="1"/>
  <c r="K13" i="1" s="1"/>
  <c r="G13" i="1"/>
  <c r="J42" i="1"/>
  <c r="K42" i="1" s="1"/>
  <c r="G42" i="1"/>
  <c r="G47" i="1"/>
  <c r="J47" i="1"/>
  <c r="K47" i="1" s="1"/>
  <c r="J52" i="1"/>
  <c r="K52" i="1" s="1"/>
  <c r="G52" i="1"/>
  <c r="J28" i="1"/>
  <c r="K28" i="1" s="1"/>
  <c r="G28" i="1"/>
  <c r="J33" i="1"/>
  <c r="K33" i="1" s="1"/>
  <c r="G33" i="1"/>
  <c r="G37" i="1"/>
  <c r="J37" i="1"/>
  <c r="K37" i="1" s="1"/>
  <c r="J57" i="1"/>
  <c r="K57" i="1" s="1"/>
  <c r="G57" i="1"/>
  <c r="E58" i="1"/>
  <c r="J18" i="1"/>
  <c r="K18" i="1" s="1"/>
  <c r="G18" i="1"/>
  <c r="G23" i="1"/>
  <c r="J23" i="1"/>
  <c r="K23" i="1" s="1"/>
  <c r="F58" i="1"/>
  <c r="G9" i="1"/>
  <c r="F59" i="1" l="1"/>
  <c r="J58" i="1"/>
  <c r="K58" i="1" s="1"/>
  <c r="G58" i="1"/>
</calcChain>
</file>

<file path=xl/sharedStrings.xml><?xml version="1.0" encoding="utf-8"?>
<sst xmlns="http://schemas.openxmlformats.org/spreadsheetml/2006/main" count="85" uniqueCount="80">
  <si>
    <t>Calculation of the Payments to the Maryland Healthcare Coverage Fund</t>
  </si>
  <si>
    <t>July 1, 2023 through June 30, 2024</t>
  </si>
  <si>
    <t>Payments July 2023 through June 2024</t>
  </si>
  <si>
    <t>Based on Hospital Actual Payment for July 2022</t>
  </si>
  <si>
    <t>Peninsula and McCready Est. Gross Revenue Combined</t>
  </si>
  <si>
    <t>ADD MU</t>
  </si>
  <si>
    <t>HOSPID</t>
  </si>
  <si>
    <t>Hospital</t>
  </si>
  <si>
    <t>Net Patient</t>
  </si>
  <si>
    <t>Total</t>
  </si>
  <si>
    <t xml:space="preserve">Monthly </t>
  </si>
  <si>
    <t>Actual Payment</t>
  </si>
  <si>
    <t>Remaining Total</t>
  </si>
  <si>
    <t>Corrected</t>
  </si>
  <si>
    <t>Name</t>
  </si>
  <si>
    <t>Estimated GBR</t>
  </si>
  <si>
    <t>Revenue</t>
  </si>
  <si>
    <t xml:space="preserve">Estimated </t>
  </si>
  <si>
    <t>Payments</t>
  </si>
  <si>
    <t># of Months</t>
  </si>
  <si>
    <t>Amount</t>
  </si>
  <si>
    <t>Monthly</t>
  </si>
  <si>
    <t>Gross Revenue</t>
  </si>
  <si>
    <t>Percent</t>
  </si>
  <si>
    <t>Net Revenue</t>
  </si>
  <si>
    <t>Due</t>
  </si>
  <si>
    <t>Paid</t>
  </si>
  <si>
    <t>FY 2024</t>
  </si>
  <si>
    <t>FY 2022</t>
  </si>
  <si>
    <t>Due(Note)</t>
  </si>
  <si>
    <t>Meritus</t>
  </si>
  <si>
    <t>Univ. of Maryland Medical System</t>
  </si>
  <si>
    <t>Prince Georges Hospital</t>
  </si>
  <si>
    <t>Holy Cross Hospital of Silver Spring</t>
  </si>
  <si>
    <t>Frederick Memorial Hospital</t>
  </si>
  <si>
    <t>Harford Memorial Hospital</t>
  </si>
  <si>
    <t>Mercy Medical Center, Inc.</t>
  </si>
  <si>
    <t>Johns Hopkins Hospital</t>
  </si>
  <si>
    <t>Dorchester General Hospital</t>
  </si>
  <si>
    <t>St. Agnes Hospital</t>
  </si>
  <si>
    <t>Sinai Hospital</t>
  </si>
  <si>
    <t>Bon Secours Hospital</t>
  </si>
  <si>
    <t>Franklin Square Hospital</t>
  </si>
  <si>
    <t>Washington Adventist Hospital</t>
  </si>
  <si>
    <t>Garrett County Memorial Hospital</t>
  </si>
  <si>
    <t>Montgomery General Hospital</t>
  </si>
  <si>
    <t>Peninsula Regional Medical Center</t>
  </si>
  <si>
    <t>Suburban Hospital Association,Inc</t>
  </si>
  <si>
    <t>Anne Arundel General Hospital</t>
  </si>
  <si>
    <t>Union Memorial Hospital</t>
  </si>
  <si>
    <t>Western Maryland</t>
  </si>
  <si>
    <t>St. Marys Hospital</t>
  </si>
  <si>
    <t>Johns Hopkins Bayview</t>
  </si>
  <si>
    <t>Chester River Hospital Center</t>
  </si>
  <si>
    <t>Union Hospital of Cecil County</t>
  </si>
  <si>
    <t>Carroll County General Hospital</t>
  </si>
  <si>
    <t>Harbor Hospital Center</t>
  </si>
  <si>
    <t>Civista Medical Center</t>
  </si>
  <si>
    <t>Memorial Hospital at Easton</t>
  </si>
  <si>
    <t>Maryland General Hospital</t>
  </si>
  <si>
    <t>Calvert Memorial Hospital</t>
  </si>
  <si>
    <t>Northwest Hospital Center, Inc.</t>
  </si>
  <si>
    <t>Baltimore Washington Medical Center</t>
  </si>
  <si>
    <t>Greater Baltimore Medical Center</t>
  </si>
  <si>
    <t>McCready Foundation, Inc.</t>
  </si>
  <si>
    <t>Howard County General Hospital</t>
  </si>
  <si>
    <t>Upper Chesapeake Medical Center</t>
  </si>
  <si>
    <t>Doctors Community Hospital</t>
  </si>
  <si>
    <t>Laurel Regional Hospital</t>
  </si>
  <si>
    <t>Good Samaritan Hospital</t>
  </si>
  <si>
    <t>Shady Grove Adventist Hospital</t>
  </si>
  <si>
    <t>UM Rehab &amp; Orthopedic Institute</t>
  </si>
  <si>
    <t>Fort Washington Medical Center</t>
  </si>
  <si>
    <t>Atlantic General Hospital</t>
  </si>
  <si>
    <t>Southern Maryland Hospital</t>
  </si>
  <si>
    <t>St. Josephs Hospital</t>
  </si>
  <si>
    <t>Levindale</t>
  </si>
  <si>
    <t>Holy Cross Germantown Hospital</t>
  </si>
  <si>
    <t>SHOCK TRAUMA</t>
  </si>
  <si>
    <t>STATE-WIDE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</si>
</sst>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_(* #,##0_);_(* \(#,##0\);_(* &quot;-&quot;??_);_(@_)"/>
    <numFmt numFmtId="165" formatCode="&quot;$&quot;#,##0"/>
    <numFmt numFmtId="166" formatCode="&quot;$&quot;#,##0.00"/>
    <numFmt numFmtId="167" formatCode="_(&quot;$&quot;* #,##0_);_(&quot;$&quot;* \(#,##0\);_(&quot;$&quot;* &quot;-&quot;??_);_(@_)"/>
  </numFmts>
  <fonts count="14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8"/>
      <color rgb="FF000000"/>
      <name val="Arial"/>
    </font>
    <font>
      <sz val="10"/>
      <color rgb="FF000000"/>
      <name val="Arial"/>
    </font>
    <font>
      <b/>
      <sz val="12"/>
      <color rgb="FF000000"/>
      <name val="Arial"/>
    </font>
    <font>
      <sz val="10"/>
      <color theme="1"/>
      <name val="Arial"/>
    </font>
    <font>
      <b/>
      <i/>
      <sz val="10"/>
      <color rgb="FF000000"/>
      <name val="Arial"/>
    </font>
    <font>
      <b/>
      <sz val="10"/>
      <color rgb="FF000000"/>
      <name val="Arial"/>
    </font>
    <font>
      <sz val="11"/>
      <color theme="1"/>
      <name val="Calibri"/>
    </font>
    <font>
      <u/>
      <sz val="10"/>
      <color rgb="FF000000"/>
      <name val="Arial"/>
    </font>
    <font>
      <b/>
      <u/>
      <sz val="10"/>
      <color rgb="FF000000"/>
      <name val="Arial"/>
    </font>
    <font>
      <sz val="11"/>
      <color theme="1"/>
      <name val="Times New Roman"/>
    </font>
    <font>
      <b/>
      <sz val="11"/>
      <color theme="1"/>
      <name val="Calibri"/>
    </font>
    <font>
      <u/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2DBDB"/>
        <bgColor rgb="FFF2DBDB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wrapText="1"/>
    </xf>
    <xf numFmtId="0" fontId="4" fillId="0" borderId="0" xfId="0" applyFont="1"/>
    <xf numFmtId="0" fontId="5" fillId="0" borderId="0" xfId="0" applyFont="1" applyAlignment="1">
      <alignment horizontal="right" wrapText="1"/>
    </xf>
    <xf numFmtId="0" fontId="3" fillId="0" borderId="0" xfId="0" applyFont="1" applyAlignment="1">
      <alignment horizontal="center" wrapText="1"/>
    </xf>
    <xf numFmtId="0" fontId="6" fillId="2" borderId="0" xfId="0" applyFont="1" applyFill="1" applyAlignment="1">
      <alignment horizontal="left"/>
    </xf>
    <xf numFmtId="0" fontId="3" fillId="2" borderId="0" xfId="0" applyFont="1" applyFill="1" applyAlignment="1">
      <alignment horizontal="right" wrapText="1"/>
    </xf>
    <xf numFmtId="0" fontId="7" fillId="0" borderId="0" xfId="0" applyFont="1" applyAlignment="1">
      <alignment horizontal="center" wrapText="1"/>
    </xf>
    <xf numFmtId="0" fontId="8" fillId="0" borderId="0" xfId="0" applyFont="1"/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8" fillId="3" borderId="0" xfId="0" applyFont="1" applyFill="1"/>
    <xf numFmtId="10" fontId="9" fillId="0" borderId="0" xfId="0" applyNumberFormat="1" applyFont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164" fontId="9" fillId="3" borderId="0" xfId="0" applyNumberFormat="1" applyFont="1" applyFill="1" applyAlignment="1">
      <alignment horizontal="center" wrapText="1"/>
    </xf>
    <xf numFmtId="0" fontId="10" fillId="3" borderId="5" xfId="0" applyFont="1" applyFill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6" fontId="3" fillId="0" borderId="0" xfId="0" applyNumberFormat="1" applyFont="1" applyAlignment="1">
      <alignment horizontal="right" wrapText="1"/>
    </xf>
    <xf numFmtId="10" fontId="3" fillId="4" borderId="0" xfId="0" applyNumberFormat="1" applyFont="1" applyFill="1" applyAlignment="1">
      <alignment horizontal="right" wrapText="1"/>
    </xf>
    <xf numFmtId="6" fontId="7" fillId="0" borderId="0" xfId="0" applyNumberFormat="1" applyFont="1" applyAlignment="1">
      <alignment horizontal="right" wrapText="1"/>
    </xf>
    <xf numFmtId="6" fontId="5" fillId="0" borderId="0" xfId="0" applyNumberFormat="1" applyFont="1" applyAlignment="1">
      <alignment horizontal="right" wrapText="1"/>
    </xf>
    <xf numFmtId="165" fontId="3" fillId="0" borderId="5" xfId="0" applyNumberFormat="1" applyFont="1" applyBorder="1" applyAlignment="1">
      <alignment horizontal="right" wrapText="1"/>
    </xf>
    <xf numFmtId="165" fontId="3" fillId="0" borderId="0" xfId="0" applyNumberFormat="1" applyFont="1" applyAlignment="1">
      <alignment horizontal="right" wrapText="1"/>
    </xf>
    <xf numFmtId="0" fontId="11" fillId="0" borderId="0" xfId="0" applyFont="1"/>
    <xf numFmtId="0" fontId="1" fillId="0" borderId="0" xfId="0" applyFont="1"/>
    <xf numFmtId="10" fontId="8" fillId="0" borderId="0" xfId="0" applyNumberFormat="1" applyFont="1"/>
    <xf numFmtId="166" fontId="8" fillId="0" borderId="0" xfId="0" applyNumberFormat="1" applyFont="1"/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left" wrapText="1"/>
    </xf>
    <xf numFmtId="165" fontId="7" fillId="0" borderId="5" xfId="0" applyNumberFormat="1" applyFont="1" applyBorder="1" applyAlignment="1">
      <alignment horizontal="right" wrapText="1"/>
    </xf>
    <xf numFmtId="0" fontId="12" fillId="0" borderId="0" xfId="0" applyFont="1"/>
    <xf numFmtId="10" fontId="12" fillId="0" borderId="0" xfId="0" applyNumberFormat="1" applyFont="1"/>
    <xf numFmtId="6" fontId="9" fillId="0" borderId="0" xfId="0" applyNumberFormat="1" applyFont="1" applyAlignment="1">
      <alignment horizontal="right" wrapText="1"/>
    </xf>
    <xf numFmtId="10" fontId="9" fillId="4" borderId="0" xfId="0" applyNumberFormat="1" applyFont="1" applyFill="1" applyAlignment="1">
      <alignment horizontal="right" wrapText="1"/>
    </xf>
    <xf numFmtId="6" fontId="10" fillId="0" borderId="0" xfId="0" applyNumberFormat="1" applyFont="1" applyAlignment="1">
      <alignment horizontal="right" wrapText="1"/>
    </xf>
    <xf numFmtId="6" fontId="13" fillId="0" borderId="0" xfId="0" applyNumberFormat="1" applyFont="1" applyAlignment="1">
      <alignment horizontal="right" wrapText="1"/>
    </xf>
    <xf numFmtId="165" fontId="9" fillId="0" borderId="5" xfId="0" applyNumberFormat="1" applyFont="1" applyBorder="1" applyAlignment="1">
      <alignment horizontal="right" wrapText="1"/>
    </xf>
    <xf numFmtId="165" fontId="9" fillId="0" borderId="0" xfId="0" applyNumberFormat="1" applyFont="1" applyAlignment="1">
      <alignment horizontal="right" wrapText="1"/>
    </xf>
    <xf numFmtId="167" fontId="3" fillId="0" borderId="0" xfId="0" applyNumberFormat="1" applyFont="1" applyAlignment="1">
      <alignment horizontal="right" wrapText="1"/>
    </xf>
    <xf numFmtId="167" fontId="5" fillId="0" borderId="0" xfId="0" applyNumberFormat="1" applyFont="1" applyAlignment="1">
      <alignment horizontal="right" wrapText="1"/>
    </xf>
    <xf numFmtId="165" fontId="7" fillId="0" borderId="7" xfId="0" applyNumberFormat="1" applyFont="1" applyBorder="1" applyAlignment="1">
      <alignment horizontal="right" wrapText="1"/>
    </xf>
    <xf numFmtId="165" fontId="3" fillId="0" borderId="8" xfId="0" applyNumberFormat="1" applyFont="1" applyBorder="1" applyAlignment="1">
      <alignment horizontal="right" wrapText="1"/>
    </xf>
    <xf numFmtId="165" fontId="3" fillId="0" borderId="7" xfId="0" applyNumberFormat="1" applyFont="1" applyBorder="1" applyAlignment="1">
      <alignment horizontal="right" wrapText="1"/>
    </xf>
    <xf numFmtId="165" fontId="8" fillId="0" borderId="9" xfId="0" applyNumberFormat="1" applyFont="1" applyBorder="1"/>
    <xf numFmtId="0" fontId="8" fillId="0" borderId="0" xfId="0" applyFont="1" applyAlignment="1">
      <alignment wrapText="1"/>
    </xf>
    <xf numFmtId="167" fontId="13" fillId="0" borderId="0" xfId="0" applyNumberFormat="1" applyFont="1" applyAlignment="1">
      <alignment horizontal="right" wrapText="1"/>
    </xf>
    <xf numFmtId="167" fontId="9" fillId="0" borderId="0" xfId="0" applyNumberFormat="1" applyFont="1" applyAlignment="1">
      <alignment horizontal="right" wrapText="1"/>
    </xf>
    <xf numFmtId="8" fontId="8" fillId="0" borderId="0" xfId="0" applyNumberFormat="1" applyFont="1"/>
    <xf numFmtId="0" fontId="8" fillId="0" borderId="0" xfId="0" applyFont="1" applyAlignment="1">
      <alignment horizontal="right"/>
    </xf>
    <xf numFmtId="164" fontId="8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mdhscrc-my.sharepoint.com/personal/ckonsowski_mdhscrc_onmicrosoft_com/Documents/Douments2/Documents/Rate%20Model%20Inputs/RY24%20Hospital%20Inputs/HCCF-DA%20Correction%20Shock%20Trauma%20Holy%20Cross/RY2024%20Healthcare%20and%20Deficit%20Assessment%2020230629-%20CK%20Revised%2010-06-2023.xlsx" TargetMode="External"/><Relationship Id="rId2" Type="http://schemas.microsoft.com/office/2019/04/relationships/externalLinkLongPath" Target="RY2024%20Healthcare%20and%20Deficit%20Assessment%2020230629-%20CK%20Revised%2010-06-2023.xlsx?65DEFE35" TargetMode="External"/><Relationship Id="rId1" Type="http://schemas.openxmlformats.org/officeDocument/2006/relationships/externalLinkPath" Target="file:///\\65DEFE35\RY2024%20Healthcare%20and%20Deficit%20Assessment%2020230629-%20CK%20Revised%2010-06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Health Care Coverge Fund"/>
      <sheetName val="Deficit Assessment Fund"/>
      <sheetName val="Estimated Gross Revenue FY 2024"/>
      <sheetName val="List of Hospitals"/>
      <sheetName val="RE-REGULATE FY22"/>
    </sheetNames>
    <sheetDataSet>
      <sheetData sheetId="0"/>
      <sheetData sheetId="1">
        <row r="9">
          <cell r="D9">
            <v>0.85468521700265498</v>
          </cell>
        </row>
        <row r="10">
          <cell r="D10">
            <v>0.85888037910747173</v>
          </cell>
        </row>
        <row r="11">
          <cell r="D11">
            <v>0.78945830246354853</v>
          </cell>
        </row>
        <row r="12">
          <cell r="D12">
            <v>0.85750803005144671</v>
          </cell>
        </row>
        <row r="13">
          <cell r="D13">
            <v>0.85203792879695361</v>
          </cell>
        </row>
        <row r="14">
          <cell r="D14">
            <v>0.82991322021701142</v>
          </cell>
        </row>
        <row r="15">
          <cell r="D15">
            <v>0.86466961730290415</v>
          </cell>
        </row>
        <row r="16">
          <cell r="D16">
            <v>0.84278408137516103</v>
          </cell>
        </row>
        <row r="17">
          <cell r="D17">
            <v>0.78176799504714067</v>
          </cell>
        </row>
        <row r="18">
          <cell r="D18">
            <v>0.84361562114920352</v>
          </cell>
        </row>
        <row r="19">
          <cell r="D19">
            <v>0.85595126252339848</v>
          </cell>
        </row>
        <row r="20">
          <cell r="D20">
            <v>0.79359653618242343</v>
          </cell>
        </row>
        <row r="21">
          <cell r="D21">
            <v>0.86239641020986924</v>
          </cell>
        </row>
        <row r="22">
          <cell r="D22">
            <v>0.821578099951492</v>
          </cell>
        </row>
        <row r="23">
          <cell r="D23">
            <v>0.84490647786217288</v>
          </cell>
        </row>
        <row r="24">
          <cell r="D24">
            <v>0.85806036664682639</v>
          </cell>
        </row>
        <row r="25">
          <cell r="D25">
            <v>0.85140244793942377</v>
          </cell>
        </row>
        <row r="26">
          <cell r="D26">
            <v>0.85866944748058471</v>
          </cell>
        </row>
        <row r="27">
          <cell r="D27">
            <v>0.87043131300158749</v>
          </cell>
        </row>
        <row r="28">
          <cell r="D28">
            <v>0.88733070285658266</v>
          </cell>
        </row>
        <row r="29">
          <cell r="D29">
            <v>0.83642189812547107</v>
          </cell>
        </row>
        <row r="30">
          <cell r="D30">
            <v>0.87570746844770986</v>
          </cell>
        </row>
        <row r="31">
          <cell r="D31">
            <v>0.83556113241579399</v>
          </cell>
        </row>
        <row r="32">
          <cell r="D32">
            <v>0.87502417490121165</v>
          </cell>
        </row>
        <row r="33">
          <cell r="D33">
            <v>0.84839512840523923</v>
          </cell>
        </row>
        <row r="34">
          <cell r="D34">
            <v>0.86255457260217416</v>
          </cell>
        </row>
        <row r="35">
          <cell r="D35">
            <v>0.84947544156519472</v>
          </cell>
        </row>
        <row r="36">
          <cell r="D36">
            <v>0.84634204242821087</v>
          </cell>
        </row>
        <row r="37">
          <cell r="D37">
            <v>0.8678391800737385</v>
          </cell>
        </row>
        <row r="38">
          <cell r="D38">
            <v>0.82166774487286265</v>
          </cell>
        </row>
        <row r="39">
          <cell r="D39">
            <v>0.85599550525960444</v>
          </cell>
        </row>
        <row r="40">
          <cell r="D40">
            <v>0.86285797189406666</v>
          </cell>
        </row>
        <row r="41">
          <cell r="D41">
            <v>0.86223121845543205</v>
          </cell>
        </row>
        <row r="42">
          <cell r="D42">
            <v>0.86496429922876006</v>
          </cell>
        </row>
        <row r="44">
          <cell r="D44">
            <v>0.86908392276379631</v>
          </cell>
        </row>
        <row r="45">
          <cell r="D45">
            <v>0.86541751974749703</v>
          </cell>
        </row>
        <row r="46">
          <cell r="D46">
            <v>0.83694326324412849</v>
          </cell>
        </row>
        <row r="47">
          <cell r="D47">
            <v>0.67619610319847134</v>
          </cell>
        </row>
        <row r="48">
          <cell r="D48">
            <v>0.85585778862514261</v>
          </cell>
        </row>
        <row r="49">
          <cell r="D49">
            <v>0.85168635140646887</v>
          </cell>
        </row>
        <row r="50">
          <cell r="D50">
            <v>0.8638769443752623</v>
          </cell>
        </row>
        <row r="51">
          <cell r="D51">
            <v>0.7644486471723988</v>
          </cell>
        </row>
        <row r="52">
          <cell r="D52">
            <v>0.85965034603504076</v>
          </cell>
        </row>
        <row r="53">
          <cell r="D53">
            <v>0.85185752866668252</v>
          </cell>
        </row>
        <row r="54">
          <cell r="D54">
            <v>0.86152279413841715</v>
          </cell>
        </row>
        <row r="55">
          <cell r="D55">
            <v>0.8473207920221727</v>
          </cell>
        </row>
        <row r="56">
          <cell r="D56">
            <v>0.87631529506940964</v>
          </cell>
        </row>
        <row r="57">
          <cell r="D57">
            <v>0.84685077470279735</v>
          </cell>
        </row>
        <row r="58">
          <cell r="D58">
            <v>0.85202131101245715</v>
          </cell>
        </row>
      </sheetData>
      <sheetData sheetId="2">
        <row r="4">
          <cell r="A4" t="str">
            <v>Estimated FY24 GBR By Hospital</v>
          </cell>
        </row>
        <row r="5">
          <cell r="A5" t="str">
            <v>With McCready Combined With Peninsula</v>
          </cell>
        </row>
        <row r="7">
          <cell r="D7" t="str">
            <v>Estimated GBR</v>
          </cell>
        </row>
        <row r="8">
          <cell r="A8" t="str">
            <v>HOSPID</v>
          </cell>
          <cell r="D8" t="str">
            <v>FY2024</v>
          </cell>
        </row>
        <row r="9">
          <cell r="A9">
            <v>1</v>
          </cell>
          <cell r="D9">
            <v>453839539</v>
          </cell>
        </row>
        <row r="10">
          <cell r="A10">
            <v>2</v>
          </cell>
          <cell r="D10">
            <v>1931003316</v>
          </cell>
        </row>
        <row r="11">
          <cell r="A11">
            <v>3</v>
          </cell>
          <cell r="D11">
            <v>404217684</v>
          </cell>
        </row>
        <row r="12">
          <cell r="A12">
            <v>4</v>
          </cell>
          <cell r="D12">
            <v>604758344</v>
          </cell>
        </row>
        <row r="13">
          <cell r="A13">
            <v>5</v>
          </cell>
          <cell r="D13">
            <v>428788306</v>
          </cell>
        </row>
        <row r="14">
          <cell r="A14">
            <v>6</v>
          </cell>
          <cell r="D14">
            <v>122696931</v>
          </cell>
        </row>
        <row r="15">
          <cell r="A15">
            <v>8</v>
          </cell>
          <cell r="D15">
            <v>681196399</v>
          </cell>
        </row>
        <row r="16">
          <cell r="A16">
            <v>9</v>
          </cell>
          <cell r="D16">
            <v>3039329826</v>
          </cell>
        </row>
        <row r="17">
          <cell r="A17">
            <v>10</v>
          </cell>
          <cell r="D17">
            <v>19025161</v>
          </cell>
        </row>
        <row r="18">
          <cell r="A18">
            <v>11</v>
          </cell>
          <cell r="D18">
            <v>510397474</v>
          </cell>
        </row>
        <row r="19">
          <cell r="A19">
            <v>12</v>
          </cell>
          <cell r="D19">
            <v>981611000</v>
          </cell>
        </row>
        <row r="20">
          <cell r="A20">
            <v>13</v>
          </cell>
          <cell r="D20">
            <v>35224011</v>
          </cell>
        </row>
        <row r="21">
          <cell r="A21">
            <v>15</v>
          </cell>
          <cell r="D21">
            <v>679316664</v>
          </cell>
        </row>
        <row r="22">
          <cell r="A22">
            <v>16</v>
          </cell>
          <cell r="D22">
            <v>368535317</v>
          </cell>
        </row>
        <row r="23">
          <cell r="A23">
            <v>17</v>
          </cell>
          <cell r="D23">
            <v>85443320</v>
          </cell>
        </row>
        <row r="24">
          <cell r="A24">
            <v>18</v>
          </cell>
          <cell r="D24">
            <v>218467221</v>
          </cell>
        </row>
        <row r="25">
          <cell r="A25">
            <v>19</v>
          </cell>
          <cell r="D25">
            <v>571454609</v>
          </cell>
        </row>
        <row r="26">
          <cell r="A26">
            <v>22</v>
          </cell>
          <cell r="D26">
            <v>424014316</v>
          </cell>
        </row>
        <row r="27">
          <cell r="A27">
            <v>23</v>
          </cell>
          <cell r="D27">
            <v>776176756</v>
          </cell>
        </row>
        <row r="28">
          <cell r="A28">
            <v>24</v>
          </cell>
          <cell r="D28">
            <v>508962147</v>
          </cell>
        </row>
        <row r="29">
          <cell r="A29">
            <v>27</v>
          </cell>
          <cell r="D29">
            <v>392040266</v>
          </cell>
        </row>
        <row r="30">
          <cell r="A30">
            <v>28</v>
          </cell>
          <cell r="D30">
            <v>230681222</v>
          </cell>
        </row>
        <row r="31">
          <cell r="A31">
            <v>29</v>
          </cell>
          <cell r="D31">
            <v>827348296</v>
          </cell>
        </row>
        <row r="32">
          <cell r="A32">
            <v>30</v>
          </cell>
          <cell r="D32">
            <v>64519660</v>
          </cell>
        </row>
        <row r="33">
          <cell r="A33">
            <v>32</v>
          </cell>
          <cell r="D33">
            <v>222308221</v>
          </cell>
        </row>
        <row r="34">
          <cell r="A34">
            <v>33</v>
          </cell>
          <cell r="D34">
            <v>289987118</v>
          </cell>
        </row>
        <row r="35">
          <cell r="A35">
            <v>34</v>
          </cell>
          <cell r="D35">
            <v>223268355</v>
          </cell>
        </row>
        <row r="36">
          <cell r="A36">
            <v>35</v>
          </cell>
          <cell r="D36">
            <v>188997860</v>
          </cell>
        </row>
        <row r="37">
          <cell r="A37">
            <v>37</v>
          </cell>
          <cell r="D37">
            <v>290293363</v>
          </cell>
        </row>
        <row r="38">
          <cell r="A38">
            <v>38</v>
          </cell>
          <cell r="D38">
            <v>278701067</v>
          </cell>
        </row>
        <row r="39">
          <cell r="A39">
            <v>39</v>
          </cell>
          <cell r="D39">
            <v>185267007</v>
          </cell>
        </row>
        <row r="40">
          <cell r="A40">
            <v>40</v>
          </cell>
          <cell r="D40">
            <v>318082329</v>
          </cell>
        </row>
        <row r="41">
          <cell r="A41">
            <v>43</v>
          </cell>
          <cell r="D41">
            <v>531406842</v>
          </cell>
        </row>
        <row r="42">
          <cell r="A42">
            <v>44</v>
          </cell>
          <cell r="D42">
            <v>514599781</v>
          </cell>
        </row>
        <row r="43">
          <cell r="A43">
            <v>45</v>
          </cell>
        </row>
        <row r="44">
          <cell r="A44">
            <v>48</v>
          </cell>
          <cell r="D44">
            <v>367976574</v>
          </cell>
        </row>
        <row r="45">
          <cell r="A45">
            <v>49</v>
          </cell>
          <cell r="D45">
            <v>381553293</v>
          </cell>
        </row>
        <row r="46">
          <cell r="A46">
            <v>51</v>
          </cell>
          <cell r="D46">
            <v>309404713</v>
          </cell>
        </row>
        <row r="47">
          <cell r="A47">
            <v>55</v>
          </cell>
          <cell r="D47">
            <v>49488494</v>
          </cell>
        </row>
        <row r="48">
          <cell r="A48">
            <v>2004</v>
          </cell>
          <cell r="D48">
            <v>318574382</v>
          </cell>
        </row>
        <row r="49">
          <cell r="A49">
            <v>5050</v>
          </cell>
          <cell r="D49">
            <v>538232562</v>
          </cell>
        </row>
        <row r="50">
          <cell r="A50">
            <v>2001</v>
          </cell>
          <cell r="D50">
            <v>147003947</v>
          </cell>
        </row>
        <row r="51">
          <cell r="A51">
            <v>60</v>
          </cell>
          <cell r="D51">
            <v>69918432</v>
          </cell>
        </row>
        <row r="52">
          <cell r="A52">
            <v>61</v>
          </cell>
          <cell r="D52">
            <v>133702119</v>
          </cell>
        </row>
        <row r="53">
          <cell r="A53">
            <v>62</v>
          </cell>
          <cell r="D53">
            <v>332596709</v>
          </cell>
        </row>
        <row r="54">
          <cell r="A54">
            <v>63</v>
          </cell>
          <cell r="D54">
            <v>479379053</v>
          </cell>
        </row>
        <row r="55">
          <cell r="A55">
            <v>87</v>
          </cell>
          <cell r="D55">
            <v>18815266</v>
          </cell>
        </row>
        <row r="56">
          <cell r="A56">
            <v>88</v>
          </cell>
          <cell r="D56">
            <v>9575379</v>
          </cell>
        </row>
        <row r="57">
          <cell r="A57">
            <v>333</v>
          </cell>
          <cell r="D57">
            <v>24001986</v>
          </cell>
        </row>
        <row r="58">
          <cell r="A58">
            <v>5033</v>
          </cell>
          <cell r="D58">
            <v>77865468</v>
          </cell>
        </row>
        <row r="59">
          <cell r="A59">
            <v>8992</v>
          </cell>
          <cell r="D59">
            <v>276194086</v>
          </cell>
        </row>
        <row r="60">
          <cell r="A60">
            <v>65</v>
          </cell>
          <cell r="D60">
            <v>148552551</v>
          </cell>
        </row>
        <row r="62">
          <cell r="D62">
            <v>21084794742</v>
          </cell>
        </row>
        <row r="63">
          <cell r="D63">
            <v>21032402111</v>
          </cell>
        </row>
      </sheetData>
      <sheetData sheetId="3">
        <row r="9">
          <cell r="A9">
            <v>210001</v>
          </cell>
          <cell r="B9" t="str">
            <v>Meritus Hospital</v>
          </cell>
        </row>
        <row r="10">
          <cell r="A10">
            <v>210002</v>
          </cell>
          <cell r="B10" t="str">
            <v>Univ. of Maryland Medical System</v>
          </cell>
        </row>
        <row r="11">
          <cell r="A11">
            <v>210003</v>
          </cell>
          <cell r="B11" t="str">
            <v>UM Capital Region Medical Center</v>
          </cell>
        </row>
        <row r="12">
          <cell r="A12">
            <v>210004</v>
          </cell>
          <cell r="B12" t="str">
            <v>Holy Cross Hospital of Silver Spring</v>
          </cell>
        </row>
        <row r="13">
          <cell r="A13">
            <v>210005</v>
          </cell>
          <cell r="B13" t="str">
            <v>Frederick Memorial Hospital</v>
          </cell>
        </row>
        <row r="14">
          <cell r="A14">
            <v>210006</v>
          </cell>
          <cell r="B14" t="str">
            <v>UM Harford Memorial Hospital</v>
          </cell>
        </row>
        <row r="15">
          <cell r="A15">
            <v>210008</v>
          </cell>
          <cell r="B15" t="str">
            <v>Mercy Medical Center, Inc.</v>
          </cell>
        </row>
        <row r="16">
          <cell r="A16">
            <v>210009</v>
          </cell>
          <cell r="B16" t="str">
            <v>Johns Hopkins Hospital</v>
          </cell>
        </row>
        <row r="17">
          <cell r="A17">
            <v>210010</v>
          </cell>
          <cell r="B17" t="str">
            <v>UM Cambridge</v>
          </cell>
        </row>
        <row r="18">
          <cell r="A18">
            <v>210011</v>
          </cell>
          <cell r="B18" t="str">
            <v>St. Agnes Hospital</v>
          </cell>
        </row>
        <row r="19">
          <cell r="A19">
            <v>210012</v>
          </cell>
          <cell r="B19" t="str">
            <v>Lifebridge Sinai Hospital</v>
          </cell>
        </row>
        <row r="20">
          <cell r="A20">
            <v>210013</v>
          </cell>
          <cell r="B20" t="str">
            <v>LifeBridge Grace Medical Center</v>
          </cell>
        </row>
        <row r="21">
          <cell r="A21">
            <v>210015</v>
          </cell>
          <cell r="B21" t="str">
            <v>MedStar Franklin Square Hospital</v>
          </cell>
        </row>
        <row r="22">
          <cell r="A22">
            <v>210016</v>
          </cell>
          <cell r="B22" t="str">
            <v>Washington Adventist Hospital</v>
          </cell>
        </row>
        <row r="23">
          <cell r="A23">
            <v>210017</v>
          </cell>
          <cell r="B23" t="str">
            <v>WVU Garrett Regional Medical Center</v>
          </cell>
        </row>
        <row r="24">
          <cell r="A24">
            <v>210018</v>
          </cell>
          <cell r="B24" t="str">
            <v>MedStar Montgomery General Hospital</v>
          </cell>
        </row>
        <row r="25">
          <cell r="A25">
            <v>210019</v>
          </cell>
          <cell r="B25" t="str">
            <v>Tidal Peninsula Regional Medical Center</v>
          </cell>
        </row>
        <row r="26">
          <cell r="A26">
            <v>210022</v>
          </cell>
          <cell r="B26" t="str">
            <v>JH Suburban Hospital Association,Inc</v>
          </cell>
        </row>
        <row r="27">
          <cell r="A27">
            <v>210023</v>
          </cell>
          <cell r="B27" t="str">
            <v>Luminus Anne Arundel Medical Center</v>
          </cell>
        </row>
        <row r="28">
          <cell r="A28">
            <v>210024</v>
          </cell>
          <cell r="B28" t="str">
            <v>MedStar Union Memorial Hospital</v>
          </cell>
        </row>
        <row r="29">
          <cell r="A29">
            <v>210027</v>
          </cell>
          <cell r="B29" t="str">
            <v>UPMI Western Maryland</v>
          </cell>
        </row>
        <row r="30">
          <cell r="A30">
            <v>210028</v>
          </cell>
          <cell r="B30" t="str">
            <v>MedStar St. Marys Hospital</v>
          </cell>
        </row>
        <row r="31">
          <cell r="A31">
            <v>210029</v>
          </cell>
          <cell r="B31" t="str">
            <v>Johns Hopkins Bayview</v>
          </cell>
        </row>
        <row r="32">
          <cell r="A32">
            <v>210030</v>
          </cell>
          <cell r="B32" t="str">
            <v>UM Chestertown</v>
          </cell>
        </row>
        <row r="33">
          <cell r="A33">
            <v>210032</v>
          </cell>
          <cell r="B33" t="str">
            <v>ChristianaCare Union Hospital</v>
          </cell>
        </row>
        <row r="34">
          <cell r="A34">
            <v>210033</v>
          </cell>
          <cell r="B34" t="str">
            <v>LifeBridge Carroll County General Hospital</v>
          </cell>
        </row>
        <row r="35">
          <cell r="A35">
            <v>210034</v>
          </cell>
          <cell r="B35" t="str">
            <v>MedStar Harbor Hospital</v>
          </cell>
        </row>
        <row r="36">
          <cell r="A36">
            <v>210035</v>
          </cell>
          <cell r="B36" t="str">
            <v>UM Charles Regional</v>
          </cell>
        </row>
        <row r="37">
          <cell r="A37">
            <v>210037</v>
          </cell>
          <cell r="B37" t="str">
            <v>UM Memorial Hospital at Easton</v>
          </cell>
        </row>
        <row r="38">
          <cell r="A38">
            <v>210038</v>
          </cell>
          <cell r="B38" t="str">
            <v>UM Midtown Campus</v>
          </cell>
        </row>
        <row r="39">
          <cell r="A39">
            <v>210039</v>
          </cell>
          <cell r="B39" t="str">
            <v>Calvert Memorial Hospital</v>
          </cell>
        </row>
        <row r="40">
          <cell r="A40">
            <v>210040</v>
          </cell>
          <cell r="B40" t="str">
            <v>LifeBridge Northwest Hospital Center, Inc.</v>
          </cell>
        </row>
        <row r="41">
          <cell r="A41">
            <v>210043</v>
          </cell>
          <cell r="B41" t="str">
            <v>UM Baltimore Washington Medical Center</v>
          </cell>
        </row>
        <row r="42">
          <cell r="A42">
            <v>210044</v>
          </cell>
          <cell r="B42" t="str">
            <v>Greater Baltimore Medical Center</v>
          </cell>
        </row>
        <row r="43">
          <cell r="A43">
            <v>210045</v>
          </cell>
          <cell r="B43" t="str">
            <v>Tidal McCready Foundation, Inc.</v>
          </cell>
        </row>
        <row r="44">
          <cell r="A44">
            <v>210048</v>
          </cell>
          <cell r="B44" t="str">
            <v>JH Howard County General Hospital</v>
          </cell>
        </row>
        <row r="45">
          <cell r="A45">
            <v>210049</v>
          </cell>
          <cell r="B45" t="str">
            <v>UM Upper Chesapeake Medical Center</v>
          </cell>
        </row>
        <row r="46">
          <cell r="A46">
            <v>210051</v>
          </cell>
          <cell r="B46" t="str">
            <v>Luminus Doctors Community Hospital</v>
          </cell>
        </row>
        <row r="47">
          <cell r="A47">
            <v>210055</v>
          </cell>
          <cell r="B47" t="str">
            <v>UM Laurel Regional Hospital</v>
          </cell>
        </row>
        <row r="48">
          <cell r="A48">
            <v>210056</v>
          </cell>
          <cell r="B48" t="str">
            <v>MedStar Good Samaritan Hospital</v>
          </cell>
        </row>
        <row r="49">
          <cell r="A49">
            <v>210057</v>
          </cell>
          <cell r="B49" t="str">
            <v>Shady Grove Adventist Hospital</v>
          </cell>
        </row>
        <row r="50">
          <cell r="A50">
            <v>210058</v>
          </cell>
          <cell r="B50" t="str">
            <v>UM Rehab &amp; Orthopedic Institute</v>
          </cell>
        </row>
        <row r="51">
          <cell r="A51">
            <v>210060</v>
          </cell>
          <cell r="B51" t="str">
            <v>Fort Washington Adventist Medical Center</v>
          </cell>
        </row>
        <row r="52">
          <cell r="A52">
            <v>210061</v>
          </cell>
          <cell r="B52" t="str">
            <v>Atlantic General Hospital</v>
          </cell>
        </row>
        <row r="53">
          <cell r="A53">
            <v>210062</v>
          </cell>
          <cell r="B53" t="str">
            <v>MedStar Southern Maryland Hospital</v>
          </cell>
        </row>
        <row r="54">
          <cell r="A54">
            <v>210063</v>
          </cell>
          <cell r="B54" t="str">
            <v>UM St. Josephs Medical Center</v>
          </cell>
        </row>
        <row r="55">
          <cell r="A55">
            <v>210064</v>
          </cell>
          <cell r="B55" t="str">
            <v>Levindale</v>
          </cell>
        </row>
        <row r="56">
          <cell r="A56">
            <v>210065</v>
          </cell>
          <cell r="B56" t="str">
            <v>Holy Cross Germantown Hospital</v>
          </cell>
        </row>
        <row r="57">
          <cell r="A57">
            <v>218992</v>
          </cell>
          <cell r="B57" t="str">
            <v>UM Shock Trauma Center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8CC2B-599A-4013-A40F-D19A0E1B47B1}">
  <sheetPr>
    <pageSetUpPr fitToPage="1"/>
  </sheetPr>
  <dimension ref="A1:T1000"/>
  <sheetViews>
    <sheetView tabSelected="1" workbookViewId="0">
      <selection activeCell="E17" sqref="E17"/>
    </sheetView>
  </sheetViews>
  <sheetFormatPr defaultColWidth="14.42578125" defaultRowHeight="15" customHeight="1" x14ac:dyDescent="0.25"/>
  <cols>
    <col min="1" max="1" width="8.140625" customWidth="1"/>
    <col min="2" max="2" width="35" customWidth="1"/>
    <col min="3" max="3" width="17.5703125" customWidth="1"/>
    <col min="4" max="4" width="13.5703125" customWidth="1"/>
    <col min="5" max="5" width="17.140625" customWidth="1"/>
    <col min="6" max="6" width="14.5703125" customWidth="1"/>
    <col min="7" max="7" width="14.42578125" customWidth="1"/>
    <col min="8" max="8" width="7.140625" hidden="1" customWidth="1"/>
    <col min="9" max="9" width="17.85546875" hidden="1" customWidth="1"/>
    <col min="10" max="10" width="17.28515625" hidden="1" customWidth="1"/>
    <col min="11" max="11" width="18.28515625" hidden="1" customWidth="1"/>
    <col min="12" max="12" width="17.85546875" hidden="1" customWidth="1"/>
    <col min="13" max="14" width="9.140625" hidden="1" customWidth="1"/>
    <col min="15" max="15" width="33.85546875" hidden="1" customWidth="1"/>
    <col min="16" max="16" width="14.28515625" hidden="1" customWidth="1"/>
    <col min="17" max="19" width="9.140625" hidden="1" customWidth="1"/>
    <col min="20" max="20" width="12.85546875" customWidth="1"/>
    <col min="21" max="26" width="9.140625" customWidth="1"/>
  </cols>
  <sheetData>
    <row r="1" spans="1:20" ht="23.25" customHeight="1" x14ac:dyDescent="0.35">
      <c r="A1" s="1" t="s">
        <v>0</v>
      </c>
      <c r="B1" s="2"/>
      <c r="C1" s="2"/>
      <c r="D1" s="2"/>
      <c r="E1" s="2"/>
      <c r="F1" s="2"/>
      <c r="G1" s="2"/>
      <c r="H1" s="3"/>
      <c r="I1" s="4"/>
    </row>
    <row r="2" spans="1:20" ht="15.75" x14ac:dyDescent="0.25">
      <c r="A2" s="5" t="s">
        <v>1</v>
      </c>
      <c r="B2" s="5"/>
      <c r="C2" s="5"/>
      <c r="D2" s="5"/>
      <c r="E2" s="5"/>
      <c r="G2" s="6"/>
      <c r="H2" s="4"/>
      <c r="I2" s="4"/>
    </row>
    <row r="3" spans="1:20" ht="15.75" x14ac:dyDescent="0.25">
      <c r="A3" s="5" t="s">
        <v>2</v>
      </c>
      <c r="B3" s="5"/>
      <c r="C3" s="5"/>
      <c r="D3" s="5"/>
      <c r="E3" s="5"/>
      <c r="G3" s="6"/>
      <c r="H3" s="4"/>
      <c r="I3" s="7" t="s">
        <v>3</v>
      </c>
      <c r="J3" s="2"/>
      <c r="K3" s="2"/>
    </row>
    <row r="4" spans="1:20" ht="15.75" thickBot="1" x14ac:dyDescent="0.3">
      <c r="A4" s="8" t="s">
        <v>4</v>
      </c>
      <c r="B4" s="9"/>
      <c r="C4" s="9"/>
      <c r="D4" s="4"/>
      <c r="E4" s="4"/>
      <c r="F4" s="10" t="s">
        <v>5</v>
      </c>
      <c r="G4" s="11"/>
      <c r="I4" s="4"/>
    </row>
    <row r="5" spans="1:20" x14ac:dyDescent="0.25">
      <c r="A5" s="12" t="s">
        <v>6</v>
      </c>
      <c r="B5" s="12" t="s">
        <v>7</v>
      </c>
      <c r="C5" s="4"/>
      <c r="D5" s="12" t="s">
        <v>8</v>
      </c>
      <c r="E5" s="4"/>
      <c r="F5" s="12" t="s">
        <v>9</v>
      </c>
      <c r="G5" s="13" t="s">
        <v>10</v>
      </c>
      <c r="H5" s="12"/>
      <c r="I5" s="14" t="s">
        <v>11</v>
      </c>
      <c r="J5" s="15" t="s">
        <v>12</v>
      </c>
      <c r="K5" s="16" t="s">
        <v>13</v>
      </c>
      <c r="L5" s="12"/>
    </row>
    <row r="6" spans="1:20" x14ac:dyDescent="0.25">
      <c r="A6" s="4"/>
      <c r="B6" s="12" t="s">
        <v>14</v>
      </c>
      <c r="C6" s="12" t="s">
        <v>15</v>
      </c>
      <c r="D6" s="12" t="s">
        <v>16</v>
      </c>
      <c r="E6" s="12" t="s">
        <v>17</v>
      </c>
      <c r="F6" s="12" t="s">
        <v>18</v>
      </c>
      <c r="G6" s="13" t="s">
        <v>18</v>
      </c>
      <c r="H6" s="12"/>
      <c r="I6" s="17" t="s">
        <v>19</v>
      </c>
      <c r="J6" s="18" t="s">
        <v>20</v>
      </c>
      <c r="K6" s="19" t="s">
        <v>21</v>
      </c>
      <c r="L6" s="12"/>
    </row>
    <row r="7" spans="1:20" x14ac:dyDescent="0.25">
      <c r="A7" s="12"/>
      <c r="B7" s="12"/>
      <c r="C7" s="12" t="s">
        <v>22</v>
      </c>
      <c r="D7" s="12" t="s">
        <v>23</v>
      </c>
      <c r="E7" s="12" t="s">
        <v>24</v>
      </c>
      <c r="F7" s="12" t="s">
        <v>25</v>
      </c>
      <c r="G7" s="13" t="s">
        <v>25</v>
      </c>
      <c r="H7" s="12"/>
      <c r="I7" s="17" t="s">
        <v>26</v>
      </c>
      <c r="J7" s="18" t="s">
        <v>25</v>
      </c>
      <c r="K7" s="19" t="s">
        <v>18</v>
      </c>
      <c r="L7" s="12"/>
      <c r="N7" s="20"/>
      <c r="O7" s="20"/>
      <c r="P7" s="20"/>
      <c r="Q7" s="20"/>
      <c r="R7" s="20"/>
      <c r="S7" s="20"/>
    </row>
    <row r="8" spans="1:20" x14ac:dyDescent="0.25">
      <c r="A8" s="12"/>
      <c r="B8" s="12"/>
      <c r="C8" s="10" t="s">
        <v>27</v>
      </c>
      <c r="D8" s="10" t="s">
        <v>28</v>
      </c>
      <c r="E8" s="10" t="str">
        <f>+C8</f>
        <v>FY 2024</v>
      </c>
      <c r="F8" s="21">
        <v>1.2500000000000001E-2</v>
      </c>
      <c r="G8" s="13"/>
      <c r="H8" s="12"/>
      <c r="I8" s="22">
        <v>1</v>
      </c>
      <c r="J8" s="23">
        <f>+F71</f>
        <v>0</v>
      </c>
      <c r="K8" s="24" t="s">
        <v>29</v>
      </c>
      <c r="L8" s="25"/>
    </row>
    <row r="9" spans="1:20" x14ac:dyDescent="0.25">
      <c r="A9" s="4">
        <f>+'[1]List of Hospitals'!A9</f>
        <v>210001</v>
      </c>
      <c r="B9" s="26" t="str">
        <f>+'[1]List of Hospitals'!B9</f>
        <v>Meritus Hospital</v>
      </c>
      <c r="C9" s="27">
        <f>SUMIFS('[1]Estimated Gross Revenue FY 2024'!D:D,'[1]Estimated Gross Revenue FY 2024'!A:A,'Health Care Coverge Fund'!L9)</f>
        <v>453839539</v>
      </c>
      <c r="D9" s="28">
        <f>+'[1]Deficit Assessment Fund'!D9</f>
        <v>0.85468521700265498</v>
      </c>
      <c r="E9" s="27">
        <f t="shared" ref="E9:E57" si="0">C9*D9</f>
        <v>387889944.87459987</v>
      </c>
      <c r="F9" s="29">
        <f t="shared" ref="F9:F57" si="1">$F$8*E9</f>
        <v>4848624.3109324984</v>
      </c>
      <c r="G9" s="30">
        <f t="shared" ref="G9:G57" si="2">+F9/12</f>
        <v>404052.02591104154</v>
      </c>
      <c r="H9" s="27"/>
      <c r="I9" s="31">
        <v>358636.93110285921</v>
      </c>
      <c r="J9" s="32">
        <f t="shared" ref="J9:J58" si="3">+F9-I9</f>
        <v>4489987.3798296396</v>
      </c>
      <c r="K9" s="31">
        <f t="shared" ref="K9:K58" si="4">+J9/(12-$I$8)</f>
        <v>408180.67089360359</v>
      </c>
      <c r="L9" s="33">
        <v>1</v>
      </c>
      <c r="N9" s="4">
        <v>1</v>
      </c>
      <c r="O9" s="26" t="s">
        <v>30</v>
      </c>
      <c r="P9" s="31">
        <v>358636.93110285921</v>
      </c>
      <c r="R9" s="34">
        <v>210001</v>
      </c>
      <c r="S9" s="35">
        <v>0.86089772374311391</v>
      </c>
      <c r="T9" s="36"/>
    </row>
    <row r="10" spans="1:20" x14ac:dyDescent="0.25">
      <c r="A10" s="4">
        <f>+'[1]List of Hospitals'!A10</f>
        <v>210002</v>
      </c>
      <c r="B10" s="26" t="str">
        <f>+'[1]List of Hospitals'!B10</f>
        <v>Univ. of Maryland Medical System</v>
      </c>
      <c r="C10" s="27">
        <f>SUMIFS('[1]Estimated Gross Revenue FY 2024'!D:D,'[1]Estimated Gross Revenue FY 2024'!A:A,'Health Care Coverge Fund'!L10)</f>
        <v>1931003316</v>
      </c>
      <c r="D10" s="28">
        <f>+'[1]Deficit Assessment Fund'!D10</f>
        <v>0.85888037910747173</v>
      </c>
      <c r="E10" s="27">
        <f t="shared" si="0"/>
        <v>1658500860.1038649</v>
      </c>
      <c r="F10" s="29">
        <f t="shared" si="1"/>
        <v>20731260.751298312</v>
      </c>
      <c r="G10" s="30">
        <f t="shared" si="2"/>
        <v>1727605.0626081927</v>
      </c>
      <c r="H10" s="27"/>
      <c r="I10" s="31">
        <v>1499052.5282466153</v>
      </c>
      <c r="J10" s="32">
        <f t="shared" si="3"/>
        <v>19232208.223051697</v>
      </c>
      <c r="K10" s="31">
        <f t="shared" si="4"/>
        <v>1748382.5657319725</v>
      </c>
      <c r="L10" s="33">
        <v>2</v>
      </c>
      <c r="N10" s="4">
        <v>2</v>
      </c>
      <c r="O10" s="26" t="s">
        <v>31</v>
      </c>
      <c r="P10" s="31">
        <v>1499052.5282466153</v>
      </c>
      <c r="R10" s="34">
        <v>210002</v>
      </c>
      <c r="S10" s="35">
        <v>0.86866076795141434</v>
      </c>
    </row>
    <row r="11" spans="1:20" x14ac:dyDescent="0.25">
      <c r="A11" s="4">
        <f>+'[1]List of Hospitals'!A11</f>
        <v>210003</v>
      </c>
      <c r="B11" s="26" t="str">
        <f>+'[1]List of Hospitals'!B11</f>
        <v>UM Capital Region Medical Center</v>
      </c>
      <c r="C11" s="27">
        <f>SUMIFS('[1]Estimated Gross Revenue FY 2024'!D:D,'[1]Estimated Gross Revenue FY 2024'!A:A,'Health Care Coverge Fund'!L11)</f>
        <v>404217684</v>
      </c>
      <c r="D11" s="28">
        <f>+'[1]Deficit Assessment Fund'!D11</f>
        <v>0.78945830246354853</v>
      </c>
      <c r="E11" s="27">
        <f t="shared" si="0"/>
        <v>319113006.63638711</v>
      </c>
      <c r="F11" s="29">
        <f t="shared" si="1"/>
        <v>3988912.5829548389</v>
      </c>
      <c r="G11" s="30">
        <f t="shared" si="2"/>
        <v>332409.38191290322</v>
      </c>
      <c r="H11" s="27"/>
      <c r="I11" s="31">
        <v>309627.64025265997</v>
      </c>
      <c r="J11" s="32">
        <f t="shared" si="3"/>
        <v>3679284.9427021788</v>
      </c>
      <c r="K11" s="31">
        <f t="shared" si="4"/>
        <v>334480.44933656172</v>
      </c>
      <c r="L11" s="33">
        <v>3</v>
      </c>
      <c r="N11" s="4">
        <v>3</v>
      </c>
      <c r="O11" s="26" t="s">
        <v>32</v>
      </c>
      <c r="P11" s="31">
        <v>309627.64025265997</v>
      </c>
      <c r="R11" s="34">
        <v>210003</v>
      </c>
      <c r="S11" s="35">
        <v>0.76941377630839425</v>
      </c>
    </row>
    <row r="12" spans="1:20" ht="14.25" customHeight="1" x14ac:dyDescent="0.25">
      <c r="A12" s="4">
        <f>+'[1]List of Hospitals'!A12</f>
        <v>210004</v>
      </c>
      <c r="B12" s="26" t="str">
        <f>+'[1]List of Hospitals'!B12</f>
        <v>Holy Cross Hospital of Silver Spring</v>
      </c>
      <c r="C12" s="27">
        <f>SUMIFS('[1]Estimated Gross Revenue FY 2024'!D:D,'[1]Estimated Gross Revenue FY 2024'!A:A,'Health Care Coverge Fund'!L12)</f>
        <v>604758344</v>
      </c>
      <c r="D12" s="28">
        <f>+'[1]Deficit Assessment Fund'!D12</f>
        <v>0.85750803005144671</v>
      </c>
      <c r="E12" s="27">
        <f t="shared" si="0"/>
        <v>518585136.22061515</v>
      </c>
      <c r="F12" s="29">
        <f t="shared" si="1"/>
        <v>6482314.2027576901</v>
      </c>
      <c r="G12" s="30">
        <f t="shared" si="2"/>
        <v>540192.85022980755</v>
      </c>
      <c r="H12" s="27"/>
      <c r="I12" s="31">
        <v>475092.16950076667</v>
      </c>
      <c r="J12" s="32">
        <f t="shared" si="3"/>
        <v>6007222.0332569238</v>
      </c>
      <c r="K12" s="31">
        <f t="shared" si="4"/>
        <v>546111.09393244761</v>
      </c>
      <c r="L12" s="33">
        <v>4</v>
      </c>
      <c r="N12" s="4">
        <v>4</v>
      </c>
      <c r="O12" s="26" t="s">
        <v>33</v>
      </c>
      <c r="P12" s="31">
        <v>475092.16950076667</v>
      </c>
      <c r="R12" s="34">
        <v>210004</v>
      </c>
      <c r="S12" s="35">
        <v>0.86687680736379868</v>
      </c>
    </row>
    <row r="13" spans="1:20" x14ac:dyDescent="0.25">
      <c r="A13" s="4">
        <f>+'[1]List of Hospitals'!A13</f>
        <v>210005</v>
      </c>
      <c r="B13" s="26" t="str">
        <f>+'[1]List of Hospitals'!B13</f>
        <v>Frederick Memorial Hospital</v>
      </c>
      <c r="C13" s="27">
        <f>SUMIFS('[1]Estimated Gross Revenue FY 2024'!D:D,'[1]Estimated Gross Revenue FY 2024'!A:A,'Health Care Coverge Fund'!L13)</f>
        <v>428788306</v>
      </c>
      <c r="D13" s="28">
        <f>+'[1]Deficit Assessment Fund'!D13</f>
        <v>0.85203792879695361</v>
      </c>
      <c r="E13" s="27">
        <f t="shared" si="0"/>
        <v>365343900.13659436</v>
      </c>
      <c r="F13" s="29">
        <f t="shared" si="1"/>
        <v>4566798.75170743</v>
      </c>
      <c r="G13" s="30">
        <f t="shared" si="2"/>
        <v>380566.56264228583</v>
      </c>
      <c r="H13" s="27"/>
      <c r="I13" s="31">
        <v>346074.05312389211</v>
      </c>
      <c r="J13" s="32">
        <f t="shared" si="3"/>
        <v>4220724.6985835377</v>
      </c>
      <c r="K13" s="31">
        <f t="shared" si="4"/>
        <v>383702.24532577617</v>
      </c>
      <c r="L13" s="33">
        <v>5</v>
      </c>
      <c r="N13" s="4">
        <v>5</v>
      </c>
      <c r="O13" s="26" t="s">
        <v>34</v>
      </c>
      <c r="P13" s="31">
        <v>346074.05312389211</v>
      </c>
      <c r="R13" s="34">
        <v>210005</v>
      </c>
      <c r="S13" s="35">
        <v>0.86194592930911851</v>
      </c>
    </row>
    <row r="14" spans="1:20" x14ac:dyDescent="0.25">
      <c r="A14" s="4">
        <f>+'[1]List of Hospitals'!A14</f>
        <v>210006</v>
      </c>
      <c r="B14" s="26" t="str">
        <f>+'[1]List of Hospitals'!B14</f>
        <v>UM Harford Memorial Hospital</v>
      </c>
      <c r="C14" s="27">
        <f>SUMIFS('[1]Estimated Gross Revenue FY 2024'!D:D,'[1]Estimated Gross Revenue FY 2024'!A:A,'Health Care Coverge Fund'!L14)</f>
        <v>122696931</v>
      </c>
      <c r="D14" s="28">
        <f>+'[1]Deficit Assessment Fund'!D14</f>
        <v>0.82991322021701142</v>
      </c>
      <c r="E14" s="27">
        <f t="shared" si="0"/>
        <v>101827805.11695446</v>
      </c>
      <c r="F14" s="29">
        <f t="shared" si="1"/>
        <v>1272847.5639619308</v>
      </c>
      <c r="G14" s="30">
        <f t="shared" si="2"/>
        <v>106070.6303301609</v>
      </c>
      <c r="H14" s="27"/>
      <c r="I14" s="31">
        <v>109417.43640667664</v>
      </c>
      <c r="J14" s="32">
        <f t="shared" si="3"/>
        <v>1163430.1275552541</v>
      </c>
      <c r="K14" s="31">
        <f t="shared" si="4"/>
        <v>105766.37523229583</v>
      </c>
      <c r="L14" s="33">
        <v>6</v>
      </c>
      <c r="N14" s="4">
        <v>6</v>
      </c>
      <c r="O14" s="26" t="s">
        <v>35</v>
      </c>
      <c r="P14" s="31">
        <v>109417.43640667664</v>
      </c>
      <c r="R14" s="34">
        <v>210006</v>
      </c>
      <c r="S14" s="35">
        <v>0.82913097099291699</v>
      </c>
    </row>
    <row r="15" spans="1:20" x14ac:dyDescent="0.25">
      <c r="A15" s="4">
        <f>+'[1]List of Hospitals'!A15</f>
        <v>210008</v>
      </c>
      <c r="B15" s="26" t="str">
        <f>+'[1]List of Hospitals'!B15</f>
        <v>Mercy Medical Center, Inc.</v>
      </c>
      <c r="C15" s="27">
        <f>SUMIFS('[1]Estimated Gross Revenue FY 2024'!D:D,'[1]Estimated Gross Revenue FY 2024'!A:A,'Health Care Coverge Fund'!L15)</f>
        <v>681196399</v>
      </c>
      <c r="D15" s="28">
        <f>+'[1]Deficit Assessment Fund'!D15</f>
        <v>0.86466961730290415</v>
      </c>
      <c r="E15" s="27">
        <f t="shared" si="0"/>
        <v>589009829.63144636</v>
      </c>
      <c r="F15" s="29">
        <f t="shared" si="1"/>
        <v>7362622.8703930797</v>
      </c>
      <c r="G15" s="30">
        <f t="shared" si="2"/>
        <v>613551.90586608998</v>
      </c>
      <c r="H15" s="27"/>
      <c r="I15" s="31">
        <v>537437.26065692352</v>
      </c>
      <c r="J15" s="32">
        <f t="shared" si="3"/>
        <v>6825185.6097361557</v>
      </c>
      <c r="K15" s="31">
        <f t="shared" si="4"/>
        <v>620471.4190669232</v>
      </c>
      <c r="L15" s="33">
        <v>8</v>
      </c>
      <c r="N15" s="4">
        <v>8</v>
      </c>
      <c r="O15" s="26" t="s">
        <v>36</v>
      </c>
      <c r="P15" s="31">
        <v>537437.26065692352</v>
      </c>
      <c r="R15" s="34">
        <v>210008</v>
      </c>
      <c r="S15" s="35">
        <v>0.859851255584417</v>
      </c>
    </row>
    <row r="16" spans="1:20" x14ac:dyDescent="0.25">
      <c r="A16" s="4">
        <f>+'[1]List of Hospitals'!A16</f>
        <v>210009</v>
      </c>
      <c r="B16" s="26" t="str">
        <f>+'[1]List of Hospitals'!B16</f>
        <v>Johns Hopkins Hospital</v>
      </c>
      <c r="C16" s="27">
        <f>SUMIFS('[1]Estimated Gross Revenue FY 2024'!D:D,'[1]Estimated Gross Revenue FY 2024'!A:A,'Health Care Coverge Fund'!L16)</f>
        <v>3039329826</v>
      </c>
      <c r="D16" s="28">
        <f>+'[1]Deficit Assessment Fund'!D16</f>
        <v>0.84278408137516103</v>
      </c>
      <c r="E16" s="27">
        <f t="shared" si="0"/>
        <v>2561498795.4015379</v>
      </c>
      <c r="F16" s="29">
        <f t="shared" si="1"/>
        <v>32018734.942519225</v>
      </c>
      <c r="G16" s="30">
        <f t="shared" si="2"/>
        <v>2668227.9118766021</v>
      </c>
      <c r="H16" s="27"/>
      <c r="I16" s="31">
        <v>2367657.3400659217</v>
      </c>
      <c r="J16" s="32">
        <f t="shared" si="3"/>
        <v>29651077.602453303</v>
      </c>
      <c r="K16" s="31">
        <f t="shared" si="4"/>
        <v>2695552.5093139368</v>
      </c>
      <c r="L16" s="33">
        <v>9</v>
      </c>
      <c r="N16" s="4">
        <v>9</v>
      </c>
      <c r="O16" s="26" t="s">
        <v>37</v>
      </c>
      <c r="P16" s="31">
        <v>2367657.3400659217</v>
      </c>
      <c r="R16" s="34">
        <v>210009</v>
      </c>
      <c r="S16" s="35">
        <v>0.83849410085785148</v>
      </c>
    </row>
    <row r="17" spans="1:19" x14ac:dyDescent="0.25">
      <c r="A17" s="4">
        <f>+'[1]List of Hospitals'!A17</f>
        <v>210010</v>
      </c>
      <c r="B17" s="26" t="str">
        <f>+'[1]List of Hospitals'!B17</f>
        <v>UM Cambridge</v>
      </c>
      <c r="C17" s="27">
        <f>SUMIFS('[1]Estimated Gross Revenue FY 2024'!D:D,'[1]Estimated Gross Revenue FY 2024'!A:A,'Health Care Coverge Fund'!L17)</f>
        <v>19025161</v>
      </c>
      <c r="D17" s="28">
        <f>+'[1]Deficit Assessment Fund'!D17</f>
        <v>0.78176799504714067</v>
      </c>
      <c r="E17" s="27">
        <f t="shared" si="0"/>
        <v>14873261.970419053</v>
      </c>
      <c r="F17" s="29">
        <f t="shared" si="1"/>
        <v>185915.77463023819</v>
      </c>
      <c r="G17" s="30">
        <f t="shared" si="2"/>
        <v>15492.981219186515</v>
      </c>
      <c r="H17" s="27"/>
      <c r="I17" s="31">
        <v>40959.911816085594</v>
      </c>
      <c r="J17" s="32">
        <f t="shared" si="3"/>
        <v>144955.86281415258</v>
      </c>
      <c r="K17" s="31">
        <f t="shared" si="4"/>
        <v>13177.805710377508</v>
      </c>
      <c r="L17" s="33">
        <v>10</v>
      </c>
      <c r="N17" s="4">
        <v>10</v>
      </c>
      <c r="O17" s="26" t="s">
        <v>38</v>
      </c>
      <c r="P17" s="31">
        <v>40959.911816085594</v>
      </c>
      <c r="R17" s="34">
        <v>210010</v>
      </c>
      <c r="S17" s="35">
        <v>0.92142134274495269</v>
      </c>
    </row>
    <row r="18" spans="1:19" x14ac:dyDescent="0.25">
      <c r="A18" s="4">
        <f>+'[1]List of Hospitals'!A18</f>
        <v>210011</v>
      </c>
      <c r="B18" s="26" t="str">
        <f>+'[1]List of Hospitals'!B18</f>
        <v>St. Agnes Hospital</v>
      </c>
      <c r="C18" s="27">
        <f>SUMIFS('[1]Estimated Gross Revenue FY 2024'!D:D,'[1]Estimated Gross Revenue FY 2024'!A:A,'Health Care Coverge Fund'!L18)</f>
        <v>510397474</v>
      </c>
      <c r="D18" s="28">
        <f>+'[1]Deficit Assessment Fund'!D18</f>
        <v>0.84361562114920352</v>
      </c>
      <c r="E18" s="27">
        <f t="shared" si="0"/>
        <v>430579282.06149447</v>
      </c>
      <c r="F18" s="29">
        <f t="shared" si="1"/>
        <v>5382241.0257686814</v>
      </c>
      <c r="G18" s="30">
        <f t="shared" si="2"/>
        <v>448520.08548072347</v>
      </c>
      <c r="H18" s="27"/>
      <c r="I18" s="31">
        <v>398612.19322404417</v>
      </c>
      <c r="J18" s="32">
        <f t="shared" si="3"/>
        <v>4983628.8325446369</v>
      </c>
      <c r="K18" s="31">
        <f t="shared" si="4"/>
        <v>453057.16659496701</v>
      </c>
      <c r="L18" s="33">
        <v>11</v>
      </c>
      <c r="N18" s="4">
        <v>11</v>
      </c>
      <c r="O18" s="26" t="s">
        <v>39</v>
      </c>
      <c r="P18" s="31">
        <v>398612.19322404417</v>
      </c>
      <c r="R18" s="34">
        <v>210011</v>
      </c>
      <c r="S18" s="35">
        <v>0.85244296357114169</v>
      </c>
    </row>
    <row r="19" spans="1:19" x14ac:dyDescent="0.25">
      <c r="A19" s="4">
        <f>+'[1]List of Hospitals'!A19</f>
        <v>210012</v>
      </c>
      <c r="B19" s="26" t="str">
        <f>+'[1]List of Hospitals'!B19</f>
        <v>Lifebridge Sinai Hospital</v>
      </c>
      <c r="C19" s="27">
        <f>SUMIFS('[1]Estimated Gross Revenue FY 2024'!D:D,'[1]Estimated Gross Revenue FY 2024'!A:A,'Health Care Coverge Fund'!L19)</f>
        <v>981611000</v>
      </c>
      <c r="D19" s="28">
        <f>+'[1]Deficit Assessment Fund'!D19</f>
        <v>0.85595126252339848</v>
      </c>
      <c r="E19" s="27">
        <f t="shared" si="0"/>
        <v>840211174.75685573</v>
      </c>
      <c r="F19" s="29">
        <f t="shared" si="1"/>
        <v>10502639.684460698</v>
      </c>
      <c r="G19" s="30">
        <f t="shared" si="2"/>
        <v>875219.9737050581</v>
      </c>
      <c r="H19" s="27"/>
      <c r="I19" s="31">
        <v>801883.71438693802</v>
      </c>
      <c r="J19" s="32">
        <f t="shared" si="3"/>
        <v>9700755.9700737596</v>
      </c>
      <c r="K19" s="31">
        <f t="shared" si="4"/>
        <v>881886.90637034178</v>
      </c>
      <c r="L19" s="33">
        <v>12</v>
      </c>
      <c r="N19" s="4">
        <v>12</v>
      </c>
      <c r="O19" s="26" t="s">
        <v>40</v>
      </c>
      <c r="P19" s="31">
        <v>801883.71438693802</v>
      </c>
      <c r="R19" s="34">
        <v>210012</v>
      </c>
      <c r="S19" s="35">
        <v>0.84545962426013233</v>
      </c>
    </row>
    <row r="20" spans="1:19" x14ac:dyDescent="0.25">
      <c r="A20" s="4">
        <f>+'[1]List of Hospitals'!A20</f>
        <v>210013</v>
      </c>
      <c r="B20" s="26" t="str">
        <f>+'[1]List of Hospitals'!B20</f>
        <v>LifeBridge Grace Medical Center</v>
      </c>
      <c r="C20" s="27">
        <f>SUMIFS('[1]Estimated Gross Revenue FY 2024'!D:D,'[1]Estimated Gross Revenue FY 2024'!A:A,'Health Care Coverge Fund'!L20)</f>
        <v>35224011</v>
      </c>
      <c r="D20" s="28">
        <f>+'[1]Deficit Assessment Fund'!D20</f>
        <v>0.79359653618242343</v>
      </c>
      <c r="E20" s="27">
        <f t="shared" si="0"/>
        <v>27953653.120051581</v>
      </c>
      <c r="F20" s="29">
        <f t="shared" si="1"/>
        <v>349420.66400064481</v>
      </c>
      <c r="G20" s="30">
        <f t="shared" si="2"/>
        <v>29118.388666720402</v>
      </c>
      <c r="H20" s="27"/>
      <c r="I20" s="31">
        <v>32170.379449528176</v>
      </c>
      <c r="J20" s="32">
        <f t="shared" si="3"/>
        <v>317250.28455111664</v>
      </c>
      <c r="K20" s="31">
        <f t="shared" si="4"/>
        <v>28840.934959192422</v>
      </c>
      <c r="L20" s="33">
        <v>13</v>
      </c>
      <c r="N20" s="4">
        <v>13</v>
      </c>
      <c r="O20" s="26" t="s">
        <v>41</v>
      </c>
      <c r="P20" s="31">
        <v>32170.379449528176</v>
      </c>
      <c r="R20" s="34">
        <v>210013</v>
      </c>
      <c r="S20" s="35">
        <v>0.66066261825130979</v>
      </c>
    </row>
    <row r="21" spans="1:19" ht="15.75" customHeight="1" x14ac:dyDescent="0.25">
      <c r="A21" s="4">
        <f>+'[1]List of Hospitals'!A21</f>
        <v>210015</v>
      </c>
      <c r="B21" s="26" t="str">
        <f>+'[1]List of Hospitals'!B21</f>
        <v>MedStar Franklin Square Hospital</v>
      </c>
      <c r="C21" s="27">
        <f>SUMIFS('[1]Estimated Gross Revenue FY 2024'!D:D,'[1]Estimated Gross Revenue FY 2024'!A:A,'Health Care Coverge Fund'!L21)</f>
        <v>679316664</v>
      </c>
      <c r="D21" s="28">
        <f>+'[1]Deficit Assessment Fund'!D21</f>
        <v>0.86239641020986924</v>
      </c>
      <c r="E21" s="27">
        <f t="shared" si="0"/>
        <v>585840252.42934394</v>
      </c>
      <c r="F21" s="29">
        <f t="shared" si="1"/>
        <v>7323003.1553667998</v>
      </c>
      <c r="G21" s="30">
        <f t="shared" si="2"/>
        <v>610250.26294723328</v>
      </c>
      <c r="H21" s="27"/>
      <c r="I21" s="31">
        <v>522764.20661240869</v>
      </c>
      <c r="J21" s="32">
        <f t="shared" si="3"/>
        <v>6800238.9487543907</v>
      </c>
      <c r="K21" s="31">
        <f t="shared" si="4"/>
        <v>618203.54079585371</v>
      </c>
      <c r="L21" s="33">
        <v>15</v>
      </c>
      <c r="N21" s="4">
        <v>15</v>
      </c>
      <c r="O21" s="26" t="s">
        <v>42</v>
      </c>
      <c r="P21" s="31">
        <v>522764.20661240869</v>
      </c>
      <c r="R21" s="34">
        <v>210015</v>
      </c>
      <c r="S21" s="35">
        <v>0.81231402405574638</v>
      </c>
    </row>
    <row r="22" spans="1:19" ht="15.75" customHeight="1" x14ac:dyDescent="0.25">
      <c r="A22" s="4">
        <f>+'[1]List of Hospitals'!A22</f>
        <v>210016</v>
      </c>
      <c r="B22" s="26" t="str">
        <f>+'[1]List of Hospitals'!B22</f>
        <v>Washington Adventist Hospital</v>
      </c>
      <c r="C22" s="27">
        <f>SUMIFS('[1]Estimated Gross Revenue FY 2024'!D:D,'[1]Estimated Gross Revenue FY 2024'!A:A,'Health Care Coverge Fund'!L22)</f>
        <v>368535317</v>
      </c>
      <c r="D22" s="28">
        <f>+'[1]Deficit Assessment Fund'!D22</f>
        <v>0.821578099951492</v>
      </c>
      <c r="E22" s="27">
        <f t="shared" si="0"/>
        <v>302780545.50588077</v>
      </c>
      <c r="F22" s="29">
        <f t="shared" si="1"/>
        <v>3784756.8188235098</v>
      </c>
      <c r="G22" s="30">
        <f t="shared" si="2"/>
        <v>315396.40156862582</v>
      </c>
      <c r="H22" s="27"/>
      <c r="I22" s="31">
        <v>284392.85954240576</v>
      </c>
      <c r="J22" s="32">
        <f t="shared" si="3"/>
        <v>3500363.9592811042</v>
      </c>
      <c r="K22" s="31">
        <f t="shared" si="4"/>
        <v>318214.90538919129</v>
      </c>
      <c r="L22" s="33">
        <v>16</v>
      </c>
      <c r="N22" s="4">
        <v>16</v>
      </c>
      <c r="O22" s="26" t="s">
        <v>43</v>
      </c>
      <c r="P22" s="31">
        <v>284392.85954240576</v>
      </c>
      <c r="R22" s="34">
        <v>210016</v>
      </c>
      <c r="S22" s="35">
        <v>0.83323922033999587</v>
      </c>
    </row>
    <row r="23" spans="1:19" ht="15.75" customHeight="1" x14ac:dyDescent="0.25">
      <c r="A23" s="4">
        <f>+'[1]List of Hospitals'!A23</f>
        <v>210017</v>
      </c>
      <c r="B23" s="26" t="str">
        <f>+'[1]List of Hospitals'!B23</f>
        <v>WVU Garrett Regional Medical Center</v>
      </c>
      <c r="C23" s="27">
        <f>SUMIFS('[1]Estimated Gross Revenue FY 2024'!D:D,'[1]Estimated Gross Revenue FY 2024'!A:A,'Health Care Coverge Fund'!L23)</f>
        <v>85443320</v>
      </c>
      <c r="D23" s="28">
        <f>+'[1]Deficit Assessment Fund'!D23</f>
        <v>0.84490647786217288</v>
      </c>
      <c r="E23" s="27">
        <f t="shared" si="0"/>
        <v>72191614.558050558</v>
      </c>
      <c r="F23" s="29">
        <f t="shared" si="1"/>
        <v>902395.18197563197</v>
      </c>
      <c r="G23" s="30">
        <f t="shared" si="2"/>
        <v>75199.598497969331</v>
      </c>
      <c r="H23" s="27"/>
      <c r="I23" s="31">
        <v>58715.701397192344</v>
      </c>
      <c r="J23" s="32">
        <f t="shared" si="3"/>
        <v>843679.48057843966</v>
      </c>
      <c r="K23" s="31">
        <f t="shared" si="4"/>
        <v>76698.134598039964</v>
      </c>
      <c r="L23" s="33">
        <v>17</v>
      </c>
      <c r="N23" s="4">
        <v>17</v>
      </c>
      <c r="O23" s="26" t="s">
        <v>44</v>
      </c>
      <c r="P23" s="31">
        <v>58715.701397192344</v>
      </c>
      <c r="R23" s="34">
        <v>210017</v>
      </c>
      <c r="S23" s="35">
        <v>0.8253498198048812</v>
      </c>
    </row>
    <row r="24" spans="1:19" ht="15.75" customHeight="1" x14ac:dyDescent="0.25">
      <c r="A24" s="4">
        <f>+'[1]List of Hospitals'!A24</f>
        <v>210018</v>
      </c>
      <c r="B24" s="26" t="str">
        <f>+'[1]List of Hospitals'!B24</f>
        <v>MedStar Montgomery General Hospital</v>
      </c>
      <c r="C24" s="27">
        <f>SUMIFS('[1]Estimated Gross Revenue FY 2024'!D:D,'[1]Estimated Gross Revenue FY 2024'!A:A,'Health Care Coverge Fund'!L24)</f>
        <v>218467221</v>
      </c>
      <c r="D24" s="28">
        <f>+'[1]Deficit Assessment Fund'!D24</f>
        <v>0.85806036664682639</v>
      </c>
      <c r="E24" s="27">
        <f t="shared" si="0"/>
        <v>187458063.75157323</v>
      </c>
      <c r="F24" s="29">
        <f t="shared" si="1"/>
        <v>2343225.7968946653</v>
      </c>
      <c r="G24" s="30">
        <f t="shared" si="2"/>
        <v>195268.81640788878</v>
      </c>
      <c r="H24" s="27"/>
      <c r="I24" s="31">
        <v>161795.06074183781</v>
      </c>
      <c r="J24" s="32">
        <f t="shared" si="3"/>
        <v>2181430.7361528277</v>
      </c>
      <c r="K24" s="31">
        <f t="shared" si="4"/>
        <v>198311.88510480252</v>
      </c>
      <c r="L24" s="33">
        <v>18</v>
      </c>
      <c r="N24" s="4">
        <v>18</v>
      </c>
      <c r="O24" s="26" t="s">
        <v>45</v>
      </c>
      <c r="P24" s="31">
        <v>161795.06074183781</v>
      </c>
      <c r="R24" s="34">
        <v>210018</v>
      </c>
      <c r="S24" s="35">
        <v>0.83173106989903878</v>
      </c>
    </row>
    <row r="25" spans="1:19" ht="15.75" customHeight="1" x14ac:dyDescent="0.25">
      <c r="A25" s="4">
        <f>+'[1]List of Hospitals'!A25</f>
        <v>210019</v>
      </c>
      <c r="B25" s="26" t="str">
        <f>+'[1]List of Hospitals'!B25</f>
        <v>Tidal Peninsula Regional Medical Center</v>
      </c>
      <c r="C25" s="27">
        <f>SUMIFS('[1]Estimated Gross Revenue FY 2024'!D:D,'[1]Estimated Gross Revenue FY 2024'!A:A,'Health Care Coverge Fund'!L25)</f>
        <v>571454609</v>
      </c>
      <c r="D25" s="28">
        <f>+'[1]Deficit Assessment Fund'!D25</f>
        <v>0.85140244793942377</v>
      </c>
      <c r="E25" s="27">
        <f t="shared" si="0"/>
        <v>486537852.98886627</v>
      </c>
      <c r="F25" s="29">
        <f t="shared" si="1"/>
        <v>6081723.1623608284</v>
      </c>
      <c r="G25" s="30">
        <f t="shared" si="2"/>
        <v>506810.26353006903</v>
      </c>
      <c r="H25" s="27"/>
      <c r="I25" s="31">
        <v>445591.53263995552</v>
      </c>
      <c r="J25" s="32">
        <f t="shared" si="3"/>
        <v>5636131.6297208732</v>
      </c>
      <c r="K25" s="31">
        <f t="shared" si="4"/>
        <v>512375.60270189756</v>
      </c>
      <c r="L25" s="33">
        <v>19</v>
      </c>
      <c r="N25" s="4">
        <v>19</v>
      </c>
      <c r="O25" s="26" t="s">
        <v>46</v>
      </c>
      <c r="P25" s="31">
        <v>445591.53263995552</v>
      </c>
      <c r="R25" s="34">
        <v>210019</v>
      </c>
      <c r="S25" s="35">
        <v>0.85203930312327192</v>
      </c>
    </row>
    <row r="26" spans="1:19" ht="14.25" customHeight="1" x14ac:dyDescent="0.25">
      <c r="A26" s="4">
        <f>+'[1]List of Hospitals'!A26</f>
        <v>210022</v>
      </c>
      <c r="B26" s="26" t="str">
        <f>+'[1]List of Hospitals'!B26</f>
        <v>JH Suburban Hospital Association,Inc</v>
      </c>
      <c r="C26" s="27">
        <f>SUMIFS('[1]Estimated Gross Revenue FY 2024'!D:D,'[1]Estimated Gross Revenue FY 2024'!A:A,'Health Care Coverge Fund'!L26)</f>
        <v>424014316</v>
      </c>
      <c r="D26" s="28">
        <f>+'[1]Deficit Assessment Fund'!D26</f>
        <v>0.85866944748058471</v>
      </c>
      <c r="E26" s="27">
        <f t="shared" si="0"/>
        <v>364088138.44357806</v>
      </c>
      <c r="F26" s="29">
        <f t="shared" si="1"/>
        <v>4551101.7305447264</v>
      </c>
      <c r="G26" s="30">
        <f t="shared" si="2"/>
        <v>379258.47754539386</v>
      </c>
      <c r="H26" s="27"/>
      <c r="I26" s="31">
        <v>326359.38595434086</v>
      </c>
      <c r="J26" s="32">
        <f t="shared" si="3"/>
        <v>4224742.3445903854</v>
      </c>
      <c r="K26" s="31">
        <f t="shared" si="4"/>
        <v>384067.48587185325</v>
      </c>
      <c r="L26" s="33">
        <v>22</v>
      </c>
      <c r="N26" s="4">
        <v>22</v>
      </c>
      <c r="O26" s="26" t="s">
        <v>47</v>
      </c>
      <c r="P26" s="31">
        <v>326359.38595434086</v>
      </c>
      <c r="R26" s="34">
        <v>210022</v>
      </c>
      <c r="S26" s="35">
        <v>0.85954990462883651</v>
      </c>
    </row>
    <row r="27" spans="1:19" ht="15.75" customHeight="1" x14ac:dyDescent="0.25">
      <c r="A27" s="4">
        <f>+'[1]List of Hospitals'!A27</f>
        <v>210023</v>
      </c>
      <c r="B27" s="26" t="str">
        <f>+'[1]List of Hospitals'!B27</f>
        <v>Luminus Anne Arundel Medical Center</v>
      </c>
      <c r="C27" s="27">
        <f>SUMIFS('[1]Estimated Gross Revenue FY 2024'!D:D,'[1]Estimated Gross Revenue FY 2024'!A:A,'Health Care Coverge Fund'!L27)</f>
        <v>776176756</v>
      </c>
      <c r="D27" s="28">
        <f>+'[1]Deficit Assessment Fund'!D27</f>
        <v>0.87043131300158749</v>
      </c>
      <c r="E27" s="27">
        <f t="shared" si="0"/>
        <v>675608552.84639275</v>
      </c>
      <c r="F27" s="29">
        <f t="shared" si="1"/>
        <v>8445106.9105799105</v>
      </c>
      <c r="G27" s="30">
        <f t="shared" si="2"/>
        <v>703758.90921499254</v>
      </c>
      <c r="H27" s="27"/>
      <c r="I27" s="31">
        <v>642918.35000350804</v>
      </c>
      <c r="J27" s="32">
        <f t="shared" si="3"/>
        <v>7802188.5605764026</v>
      </c>
      <c r="K27" s="31">
        <f t="shared" si="4"/>
        <v>709289.8691433093</v>
      </c>
      <c r="L27" s="33">
        <v>23</v>
      </c>
      <c r="N27" s="4">
        <v>23</v>
      </c>
      <c r="O27" s="26" t="s">
        <v>48</v>
      </c>
      <c r="P27" s="31">
        <v>642918.35000350804</v>
      </c>
      <c r="R27" s="34">
        <v>210023</v>
      </c>
      <c r="S27" s="35">
        <v>0.86308674810664077</v>
      </c>
    </row>
    <row r="28" spans="1:19" ht="15.75" customHeight="1" x14ac:dyDescent="0.25">
      <c r="A28" s="4">
        <f>+'[1]List of Hospitals'!A28</f>
        <v>210024</v>
      </c>
      <c r="B28" s="26" t="str">
        <f>+'[1]List of Hospitals'!B28</f>
        <v>MedStar Union Memorial Hospital</v>
      </c>
      <c r="C28" s="27">
        <f>SUMIFS('[1]Estimated Gross Revenue FY 2024'!D:D,'[1]Estimated Gross Revenue FY 2024'!A:A,'Health Care Coverge Fund'!L28)</f>
        <v>508962147</v>
      </c>
      <c r="D28" s="28">
        <f>+'[1]Deficit Assessment Fund'!D28</f>
        <v>0.88733070285658266</v>
      </c>
      <c r="E28" s="27">
        <f t="shared" si="0"/>
        <v>451617739.62490535</v>
      </c>
      <c r="F28" s="29">
        <f t="shared" si="1"/>
        <v>5645221.745311317</v>
      </c>
      <c r="G28" s="30">
        <f t="shared" si="2"/>
        <v>470435.14544260973</v>
      </c>
      <c r="H28" s="27"/>
      <c r="I28" s="31">
        <v>378256.63241813838</v>
      </c>
      <c r="J28" s="32">
        <f t="shared" si="3"/>
        <v>5266965.1128931791</v>
      </c>
      <c r="K28" s="31">
        <f t="shared" si="4"/>
        <v>478815.01026301627</v>
      </c>
      <c r="L28" s="33">
        <v>24</v>
      </c>
      <c r="N28" s="4">
        <v>24</v>
      </c>
      <c r="O28" s="26" t="s">
        <v>49</v>
      </c>
      <c r="P28" s="31">
        <v>378256.63241813838</v>
      </c>
      <c r="R28" s="34">
        <v>210024</v>
      </c>
      <c r="S28" s="35">
        <v>0.80928608408786296</v>
      </c>
    </row>
    <row r="29" spans="1:19" ht="15.75" customHeight="1" x14ac:dyDescent="0.25">
      <c r="A29" s="4">
        <f>+'[1]List of Hospitals'!A29</f>
        <v>210027</v>
      </c>
      <c r="B29" s="26" t="str">
        <f>+'[1]List of Hospitals'!B29</f>
        <v>UPMI Western Maryland</v>
      </c>
      <c r="C29" s="27">
        <f>SUMIFS('[1]Estimated Gross Revenue FY 2024'!D:D,'[1]Estimated Gross Revenue FY 2024'!A:A,'Health Care Coverge Fund'!L29)</f>
        <v>392040266</v>
      </c>
      <c r="D29" s="28">
        <f>+'[1]Deficit Assessment Fund'!D29</f>
        <v>0.83642189812547107</v>
      </c>
      <c r="E29" s="27">
        <f t="shared" si="0"/>
        <v>327911063.42933458</v>
      </c>
      <c r="F29" s="29">
        <f t="shared" si="1"/>
        <v>4098888.2928666826</v>
      </c>
      <c r="G29" s="30">
        <f t="shared" si="2"/>
        <v>341574.02440555691</v>
      </c>
      <c r="H29" s="27"/>
      <c r="I29" s="31">
        <v>303970.487958682</v>
      </c>
      <c r="J29" s="32">
        <f t="shared" si="3"/>
        <v>3794917.8049080009</v>
      </c>
      <c r="K29" s="31">
        <f t="shared" si="4"/>
        <v>344992.52771890914</v>
      </c>
      <c r="L29" s="33">
        <v>27</v>
      </c>
      <c r="N29" s="4">
        <v>27</v>
      </c>
      <c r="O29" s="26" t="s">
        <v>50</v>
      </c>
      <c r="P29" s="31">
        <v>303970.487958682</v>
      </c>
      <c r="R29" s="34">
        <v>210027</v>
      </c>
      <c r="S29" s="35">
        <v>0.843775726139395</v>
      </c>
    </row>
    <row r="30" spans="1:19" ht="15.75" customHeight="1" x14ac:dyDescent="0.25">
      <c r="A30" s="4">
        <f>+'[1]List of Hospitals'!A30</f>
        <v>210028</v>
      </c>
      <c r="B30" s="26" t="str">
        <f>+'[1]List of Hospitals'!B30</f>
        <v>MedStar St. Marys Hospital</v>
      </c>
      <c r="C30" s="27">
        <f>SUMIFS('[1]Estimated Gross Revenue FY 2024'!D:D,'[1]Estimated Gross Revenue FY 2024'!A:A,'Health Care Coverge Fund'!L30)</f>
        <v>230681222</v>
      </c>
      <c r="D30" s="28">
        <f>+'[1]Deficit Assessment Fund'!D30</f>
        <v>0.87570746844770986</v>
      </c>
      <c r="E30" s="27">
        <f t="shared" si="0"/>
        <v>202009268.93604416</v>
      </c>
      <c r="F30" s="29">
        <f t="shared" si="1"/>
        <v>2525115.8617005521</v>
      </c>
      <c r="G30" s="30">
        <f t="shared" si="2"/>
        <v>210426.32180837935</v>
      </c>
      <c r="H30" s="27"/>
      <c r="I30" s="31">
        <v>173233.15911699581</v>
      </c>
      <c r="J30" s="32">
        <f t="shared" si="3"/>
        <v>2351882.7025835561</v>
      </c>
      <c r="K30" s="31">
        <f t="shared" si="4"/>
        <v>213807.51841668691</v>
      </c>
      <c r="L30" s="33">
        <v>28</v>
      </c>
      <c r="N30" s="4">
        <v>28</v>
      </c>
      <c r="O30" s="26" t="s">
        <v>51</v>
      </c>
      <c r="P30" s="31">
        <v>173233.15911699581</v>
      </c>
      <c r="R30" s="34">
        <v>210028</v>
      </c>
      <c r="S30" s="35">
        <v>0.83016039193439151</v>
      </c>
    </row>
    <row r="31" spans="1:19" ht="15.75" customHeight="1" x14ac:dyDescent="0.25">
      <c r="A31" s="4">
        <f>+'[1]List of Hospitals'!A31</f>
        <v>210029</v>
      </c>
      <c r="B31" s="26" t="str">
        <f>+'[1]List of Hospitals'!B31</f>
        <v>Johns Hopkins Bayview</v>
      </c>
      <c r="C31" s="27">
        <f>SUMIFS('[1]Estimated Gross Revenue FY 2024'!D:D,'[1]Estimated Gross Revenue FY 2024'!A:A,'Health Care Coverge Fund'!L31)</f>
        <v>827348296</v>
      </c>
      <c r="D31" s="28">
        <f>+'[1]Deficit Assessment Fund'!D31</f>
        <v>0.83556113241579399</v>
      </c>
      <c r="E31" s="27">
        <f t="shared" si="0"/>
        <v>691300079.10803747</v>
      </c>
      <c r="F31" s="29">
        <f t="shared" si="1"/>
        <v>8641250.9888504688</v>
      </c>
      <c r="G31" s="30">
        <f t="shared" si="2"/>
        <v>720104.24907087244</v>
      </c>
      <c r="H31" s="27"/>
      <c r="I31" s="31">
        <v>652227.49500519305</v>
      </c>
      <c r="J31" s="32">
        <f t="shared" si="3"/>
        <v>7989023.4938452756</v>
      </c>
      <c r="K31" s="31">
        <f t="shared" si="4"/>
        <v>726274.8630768432</v>
      </c>
      <c r="L31" s="33">
        <v>29</v>
      </c>
      <c r="N31" s="4">
        <v>29</v>
      </c>
      <c r="O31" s="26" t="s">
        <v>52</v>
      </c>
      <c r="P31" s="31">
        <v>652227.49500519305</v>
      </c>
      <c r="R31" s="34">
        <v>210029</v>
      </c>
      <c r="S31" s="35">
        <v>0.82986108917540358</v>
      </c>
    </row>
    <row r="32" spans="1:19" ht="15.75" customHeight="1" x14ac:dyDescent="0.25">
      <c r="A32" s="4">
        <f>+'[1]List of Hospitals'!A32</f>
        <v>210030</v>
      </c>
      <c r="B32" s="26" t="str">
        <f>+'[1]List of Hospitals'!B32</f>
        <v>UM Chestertown</v>
      </c>
      <c r="C32" s="27">
        <f>SUMIFS('[1]Estimated Gross Revenue FY 2024'!D:D,'[1]Estimated Gross Revenue FY 2024'!A:A,'Health Care Coverge Fund'!L32)</f>
        <v>64519660</v>
      </c>
      <c r="D32" s="28">
        <f>+'[1]Deficit Assessment Fund'!D32</f>
        <v>0.87502417490121165</v>
      </c>
      <c r="E32" s="27">
        <f t="shared" si="0"/>
        <v>56456262.25640671</v>
      </c>
      <c r="F32" s="29">
        <f t="shared" si="1"/>
        <v>705703.27820508392</v>
      </c>
      <c r="G32" s="30">
        <f t="shared" si="2"/>
        <v>58808.606517090324</v>
      </c>
      <c r="H32" s="27"/>
      <c r="I32" s="31">
        <v>54411.490495052763</v>
      </c>
      <c r="J32" s="32">
        <f t="shared" si="3"/>
        <v>651291.78771003115</v>
      </c>
      <c r="K32" s="31">
        <f t="shared" si="4"/>
        <v>59208.344337275557</v>
      </c>
      <c r="L32" s="33">
        <v>30</v>
      </c>
      <c r="N32" s="4">
        <v>30</v>
      </c>
      <c r="O32" s="26" t="s">
        <v>53</v>
      </c>
      <c r="P32" s="31">
        <v>54411.490495052763</v>
      </c>
      <c r="R32" s="34">
        <v>210030</v>
      </c>
      <c r="S32" s="35">
        <v>0.80752865672317409</v>
      </c>
    </row>
    <row r="33" spans="1:19" ht="15.75" customHeight="1" x14ac:dyDescent="0.25">
      <c r="A33" s="4">
        <f>+'[1]List of Hospitals'!A33</f>
        <v>210032</v>
      </c>
      <c r="B33" s="26" t="str">
        <f>+'[1]List of Hospitals'!B33</f>
        <v>ChristianaCare Union Hospital</v>
      </c>
      <c r="C33" s="27">
        <f>SUMIFS('[1]Estimated Gross Revenue FY 2024'!D:D,'[1]Estimated Gross Revenue FY 2024'!A:A,'Health Care Coverge Fund'!L33)</f>
        <v>222308221</v>
      </c>
      <c r="D33" s="28">
        <f>+'[1]Deficit Assessment Fund'!D33</f>
        <v>0.84839512840523923</v>
      </c>
      <c r="E33" s="27">
        <f t="shared" si="0"/>
        <v>188605211.70083529</v>
      </c>
      <c r="F33" s="29">
        <f t="shared" si="1"/>
        <v>2357565.1462604413</v>
      </c>
      <c r="G33" s="30">
        <f t="shared" si="2"/>
        <v>196463.76218837011</v>
      </c>
      <c r="H33" s="27"/>
      <c r="I33" s="31">
        <v>155382.46533750935</v>
      </c>
      <c r="J33" s="32">
        <f t="shared" si="3"/>
        <v>2202182.680922932</v>
      </c>
      <c r="K33" s="31">
        <f t="shared" si="4"/>
        <v>200198.42553844835</v>
      </c>
      <c r="L33" s="33">
        <v>32</v>
      </c>
      <c r="N33" s="4">
        <v>32</v>
      </c>
      <c r="O33" s="26" t="s">
        <v>54</v>
      </c>
      <c r="P33" s="31">
        <v>155382.46533750935</v>
      </c>
      <c r="R33" s="34">
        <v>210032</v>
      </c>
      <c r="S33" s="35">
        <v>0.73161349902230277</v>
      </c>
    </row>
    <row r="34" spans="1:19" ht="15.75" customHeight="1" x14ac:dyDescent="0.25">
      <c r="A34" s="4">
        <f>+'[1]List of Hospitals'!A34</f>
        <v>210033</v>
      </c>
      <c r="B34" s="26" t="str">
        <f>+'[1]List of Hospitals'!B34</f>
        <v>LifeBridge Carroll County General Hospital</v>
      </c>
      <c r="C34" s="27">
        <f>SUMIFS('[1]Estimated Gross Revenue FY 2024'!D:D,'[1]Estimated Gross Revenue FY 2024'!A:A,'Health Care Coverge Fund'!L34)</f>
        <v>289987118</v>
      </c>
      <c r="D34" s="28">
        <f>+'[1]Deficit Assessment Fund'!D34</f>
        <v>0.86255457260217416</v>
      </c>
      <c r="E34" s="27">
        <f t="shared" si="0"/>
        <v>250129714.62662625</v>
      </c>
      <c r="F34" s="29">
        <f t="shared" si="1"/>
        <v>3126621.4328328283</v>
      </c>
      <c r="G34" s="30">
        <f t="shared" si="2"/>
        <v>260551.78606940235</v>
      </c>
      <c r="H34" s="27"/>
      <c r="I34" s="31">
        <v>220127.02976990736</v>
      </c>
      <c r="J34" s="32">
        <f t="shared" si="3"/>
        <v>2906494.403062921</v>
      </c>
      <c r="K34" s="31">
        <f t="shared" si="4"/>
        <v>264226.76391481102</v>
      </c>
      <c r="L34" s="33">
        <v>33</v>
      </c>
      <c r="N34" s="4">
        <v>33</v>
      </c>
      <c r="O34" s="26" t="s">
        <v>55</v>
      </c>
      <c r="P34" s="31">
        <v>220127.02976990736</v>
      </c>
      <c r="R34" s="34">
        <v>210033</v>
      </c>
      <c r="S34" s="35">
        <v>0.85500273191131615</v>
      </c>
    </row>
    <row r="35" spans="1:19" ht="15.75" customHeight="1" x14ac:dyDescent="0.25">
      <c r="A35" s="4">
        <f>+'[1]List of Hospitals'!A35</f>
        <v>210034</v>
      </c>
      <c r="B35" s="26" t="str">
        <f>+'[1]List of Hospitals'!B35</f>
        <v>MedStar Harbor Hospital</v>
      </c>
      <c r="C35" s="27">
        <f>SUMIFS('[1]Estimated Gross Revenue FY 2024'!D:D,'[1]Estimated Gross Revenue FY 2024'!A:A,'Health Care Coverge Fund'!L35)</f>
        <v>223268355</v>
      </c>
      <c r="D35" s="28">
        <f>+'[1]Deficit Assessment Fund'!D35</f>
        <v>0.84947544156519472</v>
      </c>
      <c r="E35" s="27">
        <f t="shared" si="0"/>
        <v>189660984.45115966</v>
      </c>
      <c r="F35" s="29">
        <f t="shared" si="1"/>
        <v>2370762.3056394956</v>
      </c>
      <c r="G35" s="30">
        <f t="shared" si="2"/>
        <v>197563.52546995797</v>
      </c>
      <c r="H35" s="27"/>
      <c r="I35" s="31">
        <v>163859.80951083449</v>
      </c>
      <c r="J35" s="32">
        <f t="shared" si="3"/>
        <v>2206902.4961286611</v>
      </c>
      <c r="K35" s="31">
        <f t="shared" si="4"/>
        <v>200627.4996480601</v>
      </c>
      <c r="L35" s="33">
        <v>34</v>
      </c>
      <c r="N35" s="4">
        <v>34</v>
      </c>
      <c r="O35" s="26" t="s">
        <v>56</v>
      </c>
      <c r="P35" s="31">
        <v>163859.80951083449</v>
      </c>
      <c r="R35" s="34">
        <v>210034</v>
      </c>
      <c r="S35" s="35">
        <v>0.80486805423879992</v>
      </c>
    </row>
    <row r="36" spans="1:19" ht="15.75" customHeight="1" x14ac:dyDescent="0.25">
      <c r="A36" s="4">
        <f>+'[1]List of Hospitals'!A36</f>
        <v>210035</v>
      </c>
      <c r="B36" s="26" t="str">
        <f>+'[1]List of Hospitals'!B36</f>
        <v>UM Charles Regional</v>
      </c>
      <c r="C36" s="27">
        <f>SUMIFS('[1]Estimated Gross Revenue FY 2024'!D:D,'[1]Estimated Gross Revenue FY 2024'!A:A,'Health Care Coverge Fund'!L36)</f>
        <v>188997860</v>
      </c>
      <c r="D36" s="28">
        <f>+'[1]Deficit Assessment Fund'!D36</f>
        <v>0.84634204242821087</v>
      </c>
      <c r="E36" s="27">
        <f t="shared" si="0"/>
        <v>159956834.84696105</v>
      </c>
      <c r="F36" s="29">
        <f t="shared" si="1"/>
        <v>1999460.4355870131</v>
      </c>
      <c r="G36" s="30">
        <f t="shared" si="2"/>
        <v>166621.70296558444</v>
      </c>
      <c r="H36" s="27"/>
      <c r="I36" s="31">
        <v>148271.12748091237</v>
      </c>
      <c r="J36" s="32">
        <f t="shared" si="3"/>
        <v>1851189.3081061007</v>
      </c>
      <c r="K36" s="31">
        <f t="shared" si="4"/>
        <v>168289.93710055461</v>
      </c>
      <c r="L36" s="33">
        <v>35</v>
      </c>
      <c r="N36" s="4">
        <v>35</v>
      </c>
      <c r="O36" s="26" t="s">
        <v>57</v>
      </c>
      <c r="P36" s="31">
        <v>148271.12748091237</v>
      </c>
      <c r="R36" s="34">
        <v>210035</v>
      </c>
      <c r="S36" s="35">
        <v>0.85246788927552597</v>
      </c>
    </row>
    <row r="37" spans="1:19" ht="15.75" customHeight="1" x14ac:dyDescent="0.25">
      <c r="A37" s="4">
        <f>+'[1]List of Hospitals'!A37</f>
        <v>210037</v>
      </c>
      <c r="B37" s="26" t="str">
        <f>+'[1]List of Hospitals'!B37</f>
        <v>UM Memorial Hospital at Easton</v>
      </c>
      <c r="C37" s="27">
        <f>SUMIFS('[1]Estimated Gross Revenue FY 2024'!D:D,'[1]Estimated Gross Revenue FY 2024'!A:A,'Health Care Coverge Fund'!L37)</f>
        <v>290293363</v>
      </c>
      <c r="D37" s="28">
        <f>+'[1]Deficit Assessment Fund'!D37</f>
        <v>0.8678391800737385</v>
      </c>
      <c r="E37" s="27">
        <f t="shared" si="0"/>
        <v>251927954.12676814</v>
      </c>
      <c r="F37" s="29">
        <f t="shared" si="1"/>
        <v>3149099.4265846019</v>
      </c>
      <c r="G37" s="30">
        <f t="shared" si="2"/>
        <v>262424.95221538347</v>
      </c>
      <c r="H37" s="27"/>
      <c r="I37" s="31">
        <v>215811.15914567868</v>
      </c>
      <c r="J37" s="32">
        <f t="shared" si="3"/>
        <v>2933288.267438923</v>
      </c>
      <c r="K37" s="31">
        <f t="shared" si="4"/>
        <v>266662.56976717483</v>
      </c>
      <c r="L37" s="33">
        <v>37</v>
      </c>
      <c r="N37" s="4">
        <v>37</v>
      </c>
      <c r="O37" s="26" t="s">
        <v>58</v>
      </c>
      <c r="P37" s="31">
        <v>215811.15914567868</v>
      </c>
      <c r="R37" s="34">
        <v>210037</v>
      </c>
      <c r="S37" s="35">
        <v>0.84634419079954026</v>
      </c>
    </row>
    <row r="38" spans="1:19" ht="15.75" customHeight="1" x14ac:dyDescent="0.25">
      <c r="A38" s="4">
        <f>+'[1]List of Hospitals'!A38</f>
        <v>210038</v>
      </c>
      <c r="B38" s="26" t="str">
        <f>+'[1]List of Hospitals'!B38</f>
        <v>UM Midtown Campus</v>
      </c>
      <c r="C38" s="27">
        <f>SUMIFS('[1]Estimated Gross Revenue FY 2024'!D:D,'[1]Estimated Gross Revenue FY 2024'!A:A,'Health Care Coverge Fund'!L38)</f>
        <v>278701067</v>
      </c>
      <c r="D38" s="28">
        <f>+'[1]Deficit Assessment Fund'!D38</f>
        <v>0.82166774487286265</v>
      </c>
      <c r="E38" s="27">
        <f t="shared" si="0"/>
        <v>228999677.2155506</v>
      </c>
      <c r="F38" s="29">
        <f t="shared" si="1"/>
        <v>2862495.9651943827</v>
      </c>
      <c r="G38" s="30">
        <f t="shared" si="2"/>
        <v>238541.33043286522</v>
      </c>
      <c r="H38" s="27"/>
      <c r="I38" s="31">
        <v>211341.72307559705</v>
      </c>
      <c r="J38" s="32">
        <f t="shared" si="3"/>
        <v>2651154.2421187856</v>
      </c>
      <c r="K38" s="31">
        <f t="shared" si="4"/>
        <v>241014.02201079868</v>
      </c>
      <c r="L38" s="33">
        <v>38</v>
      </c>
      <c r="N38" s="4">
        <v>38</v>
      </c>
      <c r="O38" s="26" t="s">
        <v>59</v>
      </c>
      <c r="P38" s="31">
        <v>211341.72307559705</v>
      </c>
      <c r="R38" s="34">
        <v>210038</v>
      </c>
      <c r="S38" s="35">
        <v>0.81690530927439164</v>
      </c>
    </row>
    <row r="39" spans="1:19" ht="15.75" customHeight="1" x14ac:dyDescent="0.25">
      <c r="A39" s="4">
        <f>+'[1]List of Hospitals'!A39</f>
        <v>210039</v>
      </c>
      <c r="B39" s="26" t="str">
        <f>+'[1]List of Hospitals'!B39</f>
        <v>Calvert Memorial Hospital</v>
      </c>
      <c r="C39" s="27">
        <f>SUMIFS('[1]Estimated Gross Revenue FY 2024'!D:D,'[1]Estimated Gross Revenue FY 2024'!A:A,'Health Care Coverge Fund'!L39)</f>
        <v>185267007</v>
      </c>
      <c r="D39" s="28">
        <f>+'[1]Deficit Assessment Fund'!D39</f>
        <v>0.85599550525960444</v>
      </c>
      <c r="E39" s="27">
        <f t="shared" si="0"/>
        <v>158587725.26489967</v>
      </c>
      <c r="F39" s="29">
        <f t="shared" si="1"/>
        <v>1982346.5658112459</v>
      </c>
      <c r="G39" s="30">
        <f t="shared" si="2"/>
        <v>165195.54715093717</v>
      </c>
      <c r="H39" s="27"/>
      <c r="I39" s="31">
        <v>144739.15506468387</v>
      </c>
      <c r="J39" s="32">
        <f t="shared" si="3"/>
        <v>1837607.4107465621</v>
      </c>
      <c r="K39" s="31">
        <f t="shared" si="4"/>
        <v>167055.21915877837</v>
      </c>
      <c r="L39" s="33">
        <v>39</v>
      </c>
      <c r="N39" s="4">
        <v>39</v>
      </c>
      <c r="O39" s="26" t="s">
        <v>60</v>
      </c>
      <c r="P39" s="31">
        <v>144739.15506468387</v>
      </c>
      <c r="R39" s="34">
        <v>210039</v>
      </c>
      <c r="S39" s="35">
        <v>0.86421778830381824</v>
      </c>
    </row>
    <row r="40" spans="1:19" ht="15.75" customHeight="1" x14ac:dyDescent="0.25">
      <c r="A40" s="4">
        <f>+'[1]List of Hospitals'!A40</f>
        <v>210040</v>
      </c>
      <c r="B40" s="26" t="str">
        <f>+'[1]List of Hospitals'!B40</f>
        <v>LifeBridge Northwest Hospital Center, Inc.</v>
      </c>
      <c r="C40" s="27">
        <f>SUMIFS('[1]Estimated Gross Revenue FY 2024'!D:D,'[1]Estimated Gross Revenue FY 2024'!A:A,'Health Care Coverge Fund'!L40)</f>
        <v>318082329</v>
      </c>
      <c r="D40" s="28">
        <f>+'[1]Deficit Assessment Fund'!D40</f>
        <v>0.86285797189406666</v>
      </c>
      <c r="E40" s="27">
        <f t="shared" si="0"/>
        <v>274459873.29628128</v>
      </c>
      <c r="F40" s="29">
        <f t="shared" si="1"/>
        <v>3430748.4162035161</v>
      </c>
      <c r="G40" s="30">
        <f t="shared" si="2"/>
        <v>285895.70135029301</v>
      </c>
      <c r="H40" s="27"/>
      <c r="I40" s="31">
        <v>248167.19862861838</v>
      </c>
      <c r="J40" s="32">
        <f t="shared" si="3"/>
        <v>3182581.2175748977</v>
      </c>
      <c r="K40" s="31">
        <f t="shared" si="4"/>
        <v>289325.56523408159</v>
      </c>
      <c r="L40" s="33">
        <v>40</v>
      </c>
      <c r="N40" s="4">
        <v>40</v>
      </c>
      <c r="O40" s="26" t="s">
        <v>61</v>
      </c>
      <c r="P40" s="31">
        <v>248167.19862861838</v>
      </c>
      <c r="R40" s="34">
        <v>210040</v>
      </c>
      <c r="S40" s="35">
        <v>0.84002406411571129</v>
      </c>
    </row>
    <row r="41" spans="1:19" ht="14.25" customHeight="1" x14ac:dyDescent="0.25">
      <c r="A41" s="4">
        <f>+'[1]List of Hospitals'!A41</f>
        <v>210043</v>
      </c>
      <c r="B41" s="26" t="str">
        <f>+'[1]List of Hospitals'!B41</f>
        <v>UM Baltimore Washington Medical Center</v>
      </c>
      <c r="C41" s="27">
        <f>SUMIFS('[1]Estimated Gross Revenue FY 2024'!D:D,'[1]Estimated Gross Revenue FY 2024'!A:A,'Health Care Coverge Fund'!L41)</f>
        <v>531406842</v>
      </c>
      <c r="D41" s="28">
        <f>+'[1]Deficit Assessment Fund'!D41</f>
        <v>0.86223121845543205</v>
      </c>
      <c r="E41" s="27">
        <f t="shared" si="0"/>
        <v>458195568.87321329</v>
      </c>
      <c r="F41" s="29">
        <f t="shared" si="1"/>
        <v>5727444.6109151663</v>
      </c>
      <c r="G41" s="30">
        <f t="shared" si="2"/>
        <v>477287.05090959719</v>
      </c>
      <c r="H41" s="27"/>
      <c r="I41" s="31">
        <v>436039.14985533449</v>
      </c>
      <c r="J41" s="32">
        <f t="shared" si="3"/>
        <v>5291405.461059832</v>
      </c>
      <c r="K41" s="31">
        <f t="shared" si="4"/>
        <v>481036.86009634839</v>
      </c>
      <c r="L41" s="33">
        <v>43</v>
      </c>
      <c r="N41" s="4">
        <v>43</v>
      </c>
      <c r="O41" s="26" t="s">
        <v>62</v>
      </c>
      <c r="P41" s="31">
        <v>436039.14985533449</v>
      </c>
      <c r="R41" s="34">
        <v>210043</v>
      </c>
      <c r="S41" s="35">
        <v>0.87137183806770557</v>
      </c>
    </row>
    <row r="42" spans="1:19" ht="15" customHeight="1" x14ac:dyDescent="0.25">
      <c r="A42" s="4">
        <f>+'[1]List of Hospitals'!A42</f>
        <v>210044</v>
      </c>
      <c r="B42" s="26" t="str">
        <f>+'[1]List of Hospitals'!B42</f>
        <v>Greater Baltimore Medical Center</v>
      </c>
      <c r="C42" s="27">
        <f>SUMIFS('[1]Estimated Gross Revenue FY 2024'!D:D,'[1]Estimated Gross Revenue FY 2024'!A:A,'Health Care Coverge Fund'!L42)</f>
        <v>514599781</v>
      </c>
      <c r="D42" s="28">
        <f>+'[1]Deficit Assessment Fund'!D42</f>
        <v>0.86496429922876006</v>
      </c>
      <c r="E42" s="27">
        <f t="shared" si="0"/>
        <v>445110438.9559384</v>
      </c>
      <c r="F42" s="29">
        <f t="shared" si="1"/>
        <v>5563880.4869492305</v>
      </c>
      <c r="G42" s="30">
        <f t="shared" si="2"/>
        <v>463656.70724576921</v>
      </c>
      <c r="H42" s="27"/>
      <c r="I42" s="31">
        <v>457090.68955605867</v>
      </c>
      <c r="J42" s="32">
        <f t="shared" si="3"/>
        <v>5106789.797393172</v>
      </c>
      <c r="K42" s="31">
        <f t="shared" si="4"/>
        <v>464253.61794483382</v>
      </c>
      <c r="L42" s="33">
        <v>44</v>
      </c>
      <c r="N42" s="4">
        <v>44</v>
      </c>
      <c r="O42" s="26" t="s">
        <v>63</v>
      </c>
      <c r="P42" s="31">
        <v>457090.68955605867</v>
      </c>
      <c r="R42" s="34">
        <v>210044</v>
      </c>
      <c r="S42" s="35">
        <v>0.85928485037692925</v>
      </c>
    </row>
    <row r="43" spans="1:19" ht="15.75" customHeight="1" x14ac:dyDescent="0.25">
      <c r="A43" s="4">
        <f>+'[1]List of Hospitals'!A43</f>
        <v>210045</v>
      </c>
      <c r="B43" s="26" t="str">
        <f>+'[1]List of Hospitals'!B43</f>
        <v>Tidal McCready Foundation, Inc.</v>
      </c>
      <c r="C43" s="27">
        <f>SUMIFS('[1]Estimated Gross Revenue FY 2024'!D:D,'[1]Estimated Gross Revenue FY 2024'!A:A,'Health Care Coverge Fund'!L43)</f>
        <v>0</v>
      </c>
      <c r="D43" s="28">
        <f>+'[1]Deficit Assessment Fund'!D43</f>
        <v>0</v>
      </c>
      <c r="E43" s="27">
        <f t="shared" si="0"/>
        <v>0</v>
      </c>
      <c r="F43" s="29">
        <f t="shared" si="1"/>
        <v>0</v>
      </c>
      <c r="G43" s="30">
        <f t="shared" si="2"/>
        <v>0</v>
      </c>
      <c r="H43" s="27"/>
      <c r="I43" s="31">
        <v>0</v>
      </c>
      <c r="J43" s="32">
        <f t="shared" si="3"/>
        <v>0</v>
      </c>
      <c r="K43" s="31">
        <f t="shared" si="4"/>
        <v>0</v>
      </c>
      <c r="L43" s="33">
        <v>45</v>
      </c>
      <c r="N43" s="4">
        <v>45</v>
      </c>
      <c r="O43" s="26" t="s">
        <v>64</v>
      </c>
      <c r="P43" s="31">
        <v>0</v>
      </c>
      <c r="R43" s="34">
        <v>210045</v>
      </c>
      <c r="S43" s="35">
        <v>0.83368258919712823</v>
      </c>
    </row>
    <row r="44" spans="1:19" ht="15.75" customHeight="1" x14ac:dyDescent="0.25">
      <c r="A44" s="4">
        <f>+'[1]List of Hospitals'!A44</f>
        <v>210048</v>
      </c>
      <c r="B44" s="26" t="str">
        <f>+'[1]List of Hospitals'!B44</f>
        <v>JH Howard County General Hospital</v>
      </c>
      <c r="C44" s="27">
        <f>SUMIFS('[1]Estimated Gross Revenue FY 2024'!D:D,'[1]Estimated Gross Revenue FY 2024'!A:A,'Health Care Coverge Fund'!L44)</f>
        <v>367976574</v>
      </c>
      <c r="D44" s="28">
        <f>+'[1]Deficit Assessment Fund'!D44</f>
        <v>0.86908392276379631</v>
      </c>
      <c r="E44" s="27">
        <f t="shared" si="0"/>
        <v>319802524.4171024</v>
      </c>
      <c r="F44" s="29">
        <f t="shared" si="1"/>
        <v>3997531.5552137801</v>
      </c>
      <c r="G44" s="30">
        <f t="shared" si="2"/>
        <v>333127.62960114836</v>
      </c>
      <c r="H44" s="27"/>
      <c r="I44" s="31">
        <v>278915.88709687727</v>
      </c>
      <c r="J44" s="32">
        <f t="shared" si="3"/>
        <v>3718615.6681169029</v>
      </c>
      <c r="K44" s="31">
        <f t="shared" si="4"/>
        <v>338055.96982880938</v>
      </c>
      <c r="L44" s="33">
        <v>48</v>
      </c>
      <c r="N44" s="4">
        <v>48</v>
      </c>
      <c r="O44" s="26" t="s">
        <v>65</v>
      </c>
      <c r="P44" s="31">
        <v>278915.88709687727</v>
      </c>
      <c r="R44" s="34">
        <v>210048</v>
      </c>
      <c r="S44" s="35">
        <v>0.86618337474886109</v>
      </c>
    </row>
    <row r="45" spans="1:19" ht="13.5" customHeight="1" x14ac:dyDescent="0.25">
      <c r="A45" s="4">
        <f>+'[1]List of Hospitals'!A45</f>
        <v>210049</v>
      </c>
      <c r="B45" s="26" t="str">
        <f>+'[1]List of Hospitals'!B45</f>
        <v>UM Upper Chesapeake Medical Center</v>
      </c>
      <c r="C45" s="27">
        <f>SUMIFS('[1]Estimated Gross Revenue FY 2024'!D:D,'[1]Estimated Gross Revenue FY 2024'!A:A,'Health Care Coverge Fund'!L45)</f>
        <v>381553293</v>
      </c>
      <c r="D45" s="28">
        <f>+'[1]Deficit Assessment Fund'!D45</f>
        <v>0.86541751974749703</v>
      </c>
      <c r="E45" s="27">
        <f t="shared" si="0"/>
        <v>330202904.47955</v>
      </c>
      <c r="F45" s="29">
        <f t="shared" si="1"/>
        <v>4127536.3059943751</v>
      </c>
      <c r="G45" s="30">
        <f t="shared" si="2"/>
        <v>343961.35883286461</v>
      </c>
      <c r="H45" s="27"/>
      <c r="I45" s="31">
        <v>307643.14443245518</v>
      </c>
      <c r="J45" s="32">
        <f t="shared" si="3"/>
        <v>3819893.1615619198</v>
      </c>
      <c r="K45" s="31">
        <f t="shared" si="4"/>
        <v>347263.01468744728</v>
      </c>
      <c r="L45" s="33">
        <v>49</v>
      </c>
      <c r="N45" s="4">
        <v>49</v>
      </c>
      <c r="O45" s="26" t="s">
        <v>66</v>
      </c>
      <c r="P45" s="31">
        <v>307643.14443245518</v>
      </c>
      <c r="R45" s="34">
        <v>210049</v>
      </c>
      <c r="S45" s="35">
        <v>0.84792692518091439</v>
      </c>
    </row>
    <row r="46" spans="1:19" ht="14.25" customHeight="1" x14ac:dyDescent="0.25">
      <c r="A46" s="4">
        <f>+'[1]List of Hospitals'!A46</f>
        <v>210051</v>
      </c>
      <c r="B46" s="26" t="str">
        <f>+'[1]List of Hospitals'!B46</f>
        <v>Luminus Doctors Community Hospital</v>
      </c>
      <c r="C46" s="27">
        <f>SUMIFS('[1]Estimated Gross Revenue FY 2024'!D:D,'[1]Estimated Gross Revenue FY 2024'!A:A,'Health Care Coverge Fund'!L46)</f>
        <v>309404713</v>
      </c>
      <c r="D46" s="28">
        <f>+'[1]Deficit Assessment Fund'!D46</f>
        <v>0.83694326324412849</v>
      </c>
      <c r="E46" s="27">
        <f t="shared" si="0"/>
        <v>258954190.16133302</v>
      </c>
      <c r="F46" s="29">
        <f t="shared" si="1"/>
        <v>3236927.3770166631</v>
      </c>
      <c r="G46" s="30">
        <f t="shared" si="2"/>
        <v>269743.94808472192</v>
      </c>
      <c r="H46" s="27"/>
      <c r="I46" s="31">
        <v>235083.89228275584</v>
      </c>
      <c r="J46" s="32">
        <f t="shared" si="3"/>
        <v>3001843.484733907</v>
      </c>
      <c r="K46" s="31">
        <f t="shared" si="4"/>
        <v>272894.86224853701</v>
      </c>
      <c r="L46" s="33">
        <v>51</v>
      </c>
      <c r="N46" s="4">
        <v>51</v>
      </c>
      <c r="O46" s="26" t="s">
        <v>67</v>
      </c>
      <c r="P46" s="31">
        <v>235083.89228275584</v>
      </c>
      <c r="R46" s="34">
        <v>210051</v>
      </c>
      <c r="S46" s="35">
        <v>0.83117787556089917</v>
      </c>
    </row>
    <row r="47" spans="1:19" ht="15.75" customHeight="1" x14ac:dyDescent="0.25">
      <c r="A47" s="4">
        <f>+'[1]List of Hospitals'!A47</f>
        <v>210055</v>
      </c>
      <c r="B47" s="26" t="str">
        <f>+'[1]List of Hospitals'!B47</f>
        <v>UM Laurel Regional Hospital</v>
      </c>
      <c r="C47" s="27">
        <f>SUMIFS('[1]Estimated Gross Revenue FY 2024'!D:D,'[1]Estimated Gross Revenue FY 2024'!A:A,'Health Care Coverge Fund'!L47)</f>
        <v>49488494</v>
      </c>
      <c r="D47" s="28">
        <f>+'[1]Deficit Assessment Fund'!D47</f>
        <v>0.67619610319847134</v>
      </c>
      <c r="E47" s="27">
        <f t="shared" si="0"/>
        <v>33463926.795960929</v>
      </c>
      <c r="F47" s="29">
        <f t="shared" si="1"/>
        <v>418299.08494951163</v>
      </c>
      <c r="G47" s="30">
        <f t="shared" si="2"/>
        <v>34858.257079125971</v>
      </c>
      <c r="H47" s="27"/>
      <c r="I47" s="31">
        <v>33406.605904554403</v>
      </c>
      <c r="J47" s="32">
        <f t="shared" si="3"/>
        <v>384892.4790449572</v>
      </c>
      <c r="K47" s="31">
        <f t="shared" si="4"/>
        <v>34990.225367723382</v>
      </c>
      <c r="L47" s="33">
        <v>55</v>
      </c>
      <c r="N47" s="4">
        <v>55</v>
      </c>
      <c r="O47" s="26" t="s">
        <v>68</v>
      </c>
      <c r="P47" s="31">
        <v>33406.605904554403</v>
      </c>
      <c r="R47" s="34">
        <v>210055</v>
      </c>
      <c r="S47" s="35">
        <v>0.83546423356481392</v>
      </c>
    </row>
    <row r="48" spans="1:19" ht="15.75" customHeight="1" x14ac:dyDescent="0.25">
      <c r="A48" s="4">
        <f>+'[1]List of Hospitals'!A48</f>
        <v>210056</v>
      </c>
      <c r="B48" s="26" t="str">
        <f>+'[1]List of Hospitals'!B48</f>
        <v>MedStar Good Samaritan Hospital</v>
      </c>
      <c r="C48" s="27">
        <f>SUMIFS('[1]Estimated Gross Revenue FY 2024'!D:D,'[1]Estimated Gross Revenue FY 2024'!A:A,'Health Care Coverge Fund'!L48)</f>
        <v>318574382</v>
      </c>
      <c r="D48" s="28">
        <f>+'[1]Deficit Assessment Fund'!D48</f>
        <v>0.85585778862514261</v>
      </c>
      <c r="E48" s="27">
        <f t="shared" si="0"/>
        <v>272654366.09114146</v>
      </c>
      <c r="F48" s="29">
        <f t="shared" si="1"/>
        <v>3408179.5761392685</v>
      </c>
      <c r="G48" s="30">
        <f t="shared" si="2"/>
        <v>284014.96467827237</v>
      </c>
      <c r="H48" s="27"/>
      <c r="I48" s="31">
        <v>232664.94072371413</v>
      </c>
      <c r="J48" s="32">
        <f t="shared" si="3"/>
        <v>3175514.6354155545</v>
      </c>
      <c r="K48" s="31">
        <f t="shared" si="4"/>
        <v>288683.14867414132</v>
      </c>
      <c r="L48" s="33">
        <v>2004</v>
      </c>
      <c r="N48" s="37">
        <v>56</v>
      </c>
      <c r="O48" s="38" t="s">
        <v>69</v>
      </c>
      <c r="P48" s="39">
        <v>232664.94072371413</v>
      </c>
      <c r="R48" s="40">
        <v>210056</v>
      </c>
      <c r="S48" s="41">
        <v>0.79828482870458284</v>
      </c>
    </row>
    <row r="49" spans="1:19" ht="15.75" customHeight="1" x14ac:dyDescent="0.25">
      <c r="A49" s="4">
        <f>+'[1]List of Hospitals'!A49</f>
        <v>210057</v>
      </c>
      <c r="B49" s="26" t="str">
        <f>+'[1]List of Hospitals'!B49</f>
        <v>Shady Grove Adventist Hospital</v>
      </c>
      <c r="C49" s="27">
        <f>SUMIFS('[1]Estimated Gross Revenue FY 2024'!D:D,'[1]Estimated Gross Revenue FY 2024'!A:A,'Health Care Coverge Fund'!L49)</f>
        <v>538232562</v>
      </c>
      <c r="D49" s="28">
        <f>+'[1]Deficit Assessment Fund'!D49</f>
        <v>0.85168635140646887</v>
      </c>
      <c r="E49" s="27">
        <f t="shared" si="0"/>
        <v>458405326.93793607</v>
      </c>
      <c r="F49" s="29">
        <f t="shared" si="1"/>
        <v>5730066.5867242012</v>
      </c>
      <c r="G49" s="30">
        <f t="shared" si="2"/>
        <v>477505.54889368342</v>
      </c>
      <c r="H49" s="27"/>
      <c r="I49" s="31">
        <v>420439.57831762615</v>
      </c>
      <c r="J49" s="32">
        <f t="shared" si="3"/>
        <v>5309627.0084065748</v>
      </c>
      <c r="K49" s="31">
        <f t="shared" si="4"/>
        <v>482693.3644005977</v>
      </c>
      <c r="L49" s="33">
        <v>5050</v>
      </c>
      <c r="N49" s="37">
        <v>57</v>
      </c>
      <c r="O49" s="38" t="s">
        <v>70</v>
      </c>
      <c r="P49" s="39">
        <v>420439.57831762615</v>
      </c>
      <c r="R49" s="40">
        <v>210057</v>
      </c>
      <c r="S49" s="41">
        <v>0.84474805761995253</v>
      </c>
    </row>
    <row r="50" spans="1:19" ht="15.75" customHeight="1" x14ac:dyDescent="0.25">
      <c r="A50" s="4">
        <f>+'[1]List of Hospitals'!A50</f>
        <v>210058</v>
      </c>
      <c r="B50" s="26" t="str">
        <f>+'[1]List of Hospitals'!B50</f>
        <v>UM Rehab &amp; Orthopedic Institute</v>
      </c>
      <c r="C50" s="27">
        <f>SUMIFS('[1]Estimated Gross Revenue FY 2024'!D:D,'[1]Estimated Gross Revenue FY 2024'!A:A,'Health Care Coverge Fund'!L50)</f>
        <v>147003947</v>
      </c>
      <c r="D50" s="28">
        <f>+'[1]Deficit Assessment Fund'!D50</f>
        <v>0.8638769443752623</v>
      </c>
      <c r="E50" s="27">
        <f t="shared" si="0"/>
        <v>126993320.54546301</v>
      </c>
      <c r="F50" s="29">
        <f t="shared" si="1"/>
        <v>1587416.5068182878</v>
      </c>
      <c r="G50" s="30">
        <f t="shared" si="2"/>
        <v>132284.70890152399</v>
      </c>
      <c r="H50" s="27"/>
      <c r="I50" s="31">
        <v>131819.02273852134</v>
      </c>
      <c r="J50" s="32">
        <f t="shared" si="3"/>
        <v>1455597.4840797666</v>
      </c>
      <c r="K50" s="31">
        <f t="shared" si="4"/>
        <v>132327.0440072515</v>
      </c>
      <c r="L50" s="33">
        <v>2001</v>
      </c>
      <c r="N50" s="37">
        <v>58</v>
      </c>
      <c r="O50" s="38" t="s">
        <v>71</v>
      </c>
      <c r="P50" s="39">
        <v>131819.02273852134</v>
      </c>
      <c r="R50" s="40">
        <v>210058</v>
      </c>
      <c r="S50" s="41">
        <v>0.87747662686908146</v>
      </c>
    </row>
    <row r="51" spans="1:19" ht="15.75" customHeight="1" x14ac:dyDescent="0.25">
      <c r="A51" s="4">
        <f>+'[1]List of Hospitals'!A51</f>
        <v>210060</v>
      </c>
      <c r="B51" s="26" t="str">
        <f>+'[1]List of Hospitals'!B51</f>
        <v>Fort Washington Adventist Medical Center</v>
      </c>
      <c r="C51" s="27">
        <f>SUMIFS('[1]Estimated Gross Revenue FY 2024'!D:D,'[1]Estimated Gross Revenue FY 2024'!A:A,'Health Care Coverge Fund'!L51)</f>
        <v>69918432</v>
      </c>
      <c r="D51" s="28">
        <f>+'[1]Deficit Assessment Fund'!D51</f>
        <v>0.7644486471723988</v>
      </c>
      <c r="E51" s="27">
        <f t="shared" si="0"/>
        <v>53449050.754815355</v>
      </c>
      <c r="F51" s="29">
        <f t="shared" si="1"/>
        <v>668113.13443519198</v>
      </c>
      <c r="G51" s="30">
        <f t="shared" si="2"/>
        <v>55676.094536265999</v>
      </c>
      <c r="H51" s="27"/>
      <c r="I51" s="31">
        <v>49796.683625467165</v>
      </c>
      <c r="J51" s="32">
        <f t="shared" si="3"/>
        <v>618316.45080972486</v>
      </c>
      <c r="K51" s="31">
        <f t="shared" si="4"/>
        <v>56210.586437247715</v>
      </c>
      <c r="L51" s="33">
        <v>60</v>
      </c>
      <c r="N51" s="37">
        <v>60</v>
      </c>
      <c r="O51" s="38" t="s">
        <v>72</v>
      </c>
      <c r="P51" s="39">
        <v>49796.683625467165</v>
      </c>
      <c r="R51" s="40">
        <v>210060</v>
      </c>
      <c r="S51" s="41">
        <v>0.85971796320001126</v>
      </c>
    </row>
    <row r="52" spans="1:19" ht="15.75" customHeight="1" x14ac:dyDescent="0.25">
      <c r="A52" s="4">
        <f>+'[1]List of Hospitals'!A52</f>
        <v>210061</v>
      </c>
      <c r="B52" s="26" t="str">
        <f>+'[1]List of Hospitals'!B52</f>
        <v>Atlantic General Hospital</v>
      </c>
      <c r="C52" s="27">
        <f>SUMIFS('[1]Estimated Gross Revenue FY 2024'!D:D,'[1]Estimated Gross Revenue FY 2024'!A:A,'Health Care Coverge Fund'!L52)</f>
        <v>133702119</v>
      </c>
      <c r="D52" s="28">
        <f>+'[1]Deficit Assessment Fund'!D52</f>
        <v>0.85965034603504076</v>
      </c>
      <c r="E52" s="27">
        <f t="shared" si="0"/>
        <v>114937072.86396819</v>
      </c>
      <c r="F52" s="29">
        <f t="shared" si="1"/>
        <v>1436713.4107996025</v>
      </c>
      <c r="G52" s="30">
        <f t="shared" si="2"/>
        <v>119726.11756663355</v>
      </c>
      <c r="H52" s="27"/>
      <c r="I52" s="31">
        <v>108490.18526142304</v>
      </c>
      <c r="J52" s="32">
        <f t="shared" si="3"/>
        <v>1328223.2255381795</v>
      </c>
      <c r="K52" s="31">
        <f t="shared" si="4"/>
        <v>120747.56595801632</v>
      </c>
      <c r="L52" s="33">
        <v>61</v>
      </c>
      <c r="N52" s="37">
        <v>61</v>
      </c>
      <c r="O52" s="38" t="s">
        <v>73</v>
      </c>
      <c r="P52" s="39">
        <v>108490.18526142304</v>
      </c>
      <c r="R52" s="40">
        <v>210061</v>
      </c>
      <c r="S52" s="41">
        <v>0.86057547842590454</v>
      </c>
    </row>
    <row r="53" spans="1:19" ht="15.75" customHeight="1" x14ac:dyDescent="0.25">
      <c r="A53" s="4">
        <f>+'[1]List of Hospitals'!A53</f>
        <v>210062</v>
      </c>
      <c r="B53" s="26" t="str">
        <f>+'[1]List of Hospitals'!B53</f>
        <v>MedStar Southern Maryland Hospital</v>
      </c>
      <c r="C53" s="27">
        <f>SUMIFS('[1]Estimated Gross Revenue FY 2024'!D:D,'[1]Estimated Gross Revenue FY 2024'!A:A,'Health Care Coverge Fund'!L53)</f>
        <v>332596709</v>
      </c>
      <c r="D53" s="28">
        <f>+'[1]Deficit Assessment Fund'!D53</f>
        <v>0.85185752866668252</v>
      </c>
      <c r="E53" s="27">
        <f t="shared" si="0"/>
        <v>283325010.57141179</v>
      </c>
      <c r="F53" s="29">
        <f t="shared" si="1"/>
        <v>3541562.6321426476</v>
      </c>
      <c r="G53" s="30">
        <f t="shared" si="2"/>
        <v>295130.21934522066</v>
      </c>
      <c r="H53" s="27"/>
      <c r="I53" s="31">
        <v>247362.29134539078</v>
      </c>
      <c r="J53" s="32">
        <f t="shared" si="3"/>
        <v>3294200.3407972567</v>
      </c>
      <c r="K53" s="31">
        <f t="shared" si="4"/>
        <v>299472.75825429609</v>
      </c>
      <c r="L53" s="33">
        <v>62</v>
      </c>
      <c r="N53" s="37">
        <v>62</v>
      </c>
      <c r="O53" s="38" t="s">
        <v>74</v>
      </c>
      <c r="P53" s="39">
        <v>247362.29134539078</v>
      </c>
      <c r="R53" s="40">
        <v>210062</v>
      </c>
      <c r="S53" s="41">
        <v>0.81067769517415389</v>
      </c>
    </row>
    <row r="54" spans="1:19" ht="15.75" customHeight="1" x14ac:dyDescent="0.25">
      <c r="A54" s="4">
        <f>+'[1]List of Hospitals'!A54</f>
        <v>210063</v>
      </c>
      <c r="B54" s="26" t="str">
        <f>+'[1]List of Hospitals'!B54</f>
        <v>UM St. Josephs Medical Center</v>
      </c>
      <c r="C54" s="27">
        <f>SUMIFS('[1]Estimated Gross Revenue FY 2024'!D:D,'[1]Estimated Gross Revenue FY 2024'!A:A,'Health Care Coverge Fund'!L54)</f>
        <v>479379053</v>
      </c>
      <c r="D54" s="28">
        <f>+'[1]Deficit Assessment Fund'!D54</f>
        <v>0.86152279413841715</v>
      </c>
      <c r="E54" s="27">
        <f t="shared" si="0"/>
        <v>412995981.19198835</v>
      </c>
      <c r="F54" s="29">
        <f t="shared" si="1"/>
        <v>5162449.7648998545</v>
      </c>
      <c r="G54" s="30">
        <f t="shared" si="2"/>
        <v>430204.14707498788</v>
      </c>
      <c r="H54" s="27"/>
      <c r="I54" s="31">
        <v>386192.732542718</v>
      </c>
      <c r="J54" s="32">
        <f t="shared" si="3"/>
        <v>4776257.0323571367</v>
      </c>
      <c r="K54" s="31">
        <f t="shared" si="4"/>
        <v>434205.18475973973</v>
      </c>
      <c r="L54" s="33">
        <v>63</v>
      </c>
      <c r="N54" s="37">
        <v>63</v>
      </c>
      <c r="O54" s="38" t="s">
        <v>75</v>
      </c>
      <c r="P54" s="39">
        <v>386192.732542718</v>
      </c>
      <c r="R54" s="40">
        <v>210063</v>
      </c>
      <c r="S54" s="41">
        <v>0.85857322248200774</v>
      </c>
    </row>
    <row r="55" spans="1:19" ht="15.75" customHeight="1" x14ac:dyDescent="0.25">
      <c r="A55" s="4">
        <f>+'[1]List of Hospitals'!A55</f>
        <v>210064</v>
      </c>
      <c r="B55" s="26" t="str">
        <f>+'[1]List of Hospitals'!B55</f>
        <v>Levindale</v>
      </c>
      <c r="C55" s="27">
        <f>SUMIFS('[1]Estimated Gross Revenue FY 2024'!D:D,'[1]Estimated Gross Revenue FY 2024'!A:A,'Health Care Coverge Fund'!L55)</f>
        <v>77865468</v>
      </c>
      <c r="D55" s="28">
        <f>+'[1]Deficit Assessment Fund'!D55</f>
        <v>0.8473207920221727</v>
      </c>
      <c r="E55" s="27">
        <f t="shared" si="0"/>
        <v>65977030.016937144</v>
      </c>
      <c r="F55" s="29">
        <f t="shared" si="1"/>
        <v>824712.8752117143</v>
      </c>
      <c r="G55" s="30">
        <f t="shared" si="2"/>
        <v>68726.07293430953</v>
      </c>
      <c r="H55" s="27"/>
      <c r="I55" s="31">
        <v>57740.923848362829</v>
      </c>
      <c r="J55" s="32">
        <f t="shared" si="3"/>
        <v>766971.95136335143</v>
      </c>
      <c r="K55" s="31">
        <f t="shared" si="4"/>
        <v>69724.722851213766</v>
      </c>
      <c r="L55" s="33">
        <v>5033</v>
      </c>
      <c r="N55" s="37">
        <v>64</v>
      </c>
      <c r="O55" s="38" t="s">
        <v>76</v>
      </c>
      <c r="P55" s="39">
        <v>57740.923848362829</v>
      </c>
      <c r="R55" s="40">
        <v>210064</v>
      </c>
      <c r="S55" s="41">
        <v>0.82826051279994162</v>
      </c>
    </row>
    <row r="56" spans="1:19" ht="15.75" customHeight="1" x14ac:dyDescent="0.25">
      <c r="A56" s="4">
        <f>+'[1]List of Hospitals'!A56</f>
        <v>210065</v>
      </c>
      <c r="B56" s="26" t="str">
        <f>+'[1]List of Hospitals'!B56</f>
        <v>Holy Cross Germantown Hospital</v>
      </c>
      <c r="C56" s="27">
        <f>SUMIFS('[1]Estimated Gross Revenue FY 2024'!D:D,'[1]Estimated Gross Revenue FY 2024'!A:A,'Health Care Coverge Fund'!L56)</f>
        <v>148552551</v>
      </c>
      <c r="D56" s="28">
        <f>+'[1]Deficit Assessment Fund'!D56</f>
        <v>0.87631529506940964</v>
      </c>
      <c r="E56" s="27">
        <f t="shared" si="0"/>
        <v>130178872.56287852</v>
      </c>
      <c r="F56" s="29">
        <f t="shared" si="1"/>
        <v>1627235.9070359815</v>
      </c>
      <c r="G56" s="30">
        <f t="shared" si="2"/>
        <v>135602.99225299846</v>
      </c>
      <c r="H56" s="27"/>
      <c r="I56" s="31">
        <v>118560.25549838884</v>
      </c>
      <c r="J56" s="32">
        <f t="shared" si="3"/>
        <v>1508675.6515375928</v>
      </c>
      <c r="K56" s="31">
        <f t="shared" si="4"/>
        <v>137152.33195796298</v>
      </c>
      <c r="L56" s="34">
        <v>65</v>
      </c>
      <c r="N56" s="37">
        <v>65</v>
      </c>
      <c r="O56" s="38" t="s">
        <v>77</v>
      </c>
      <c r="P56" s="39">
        <v>118560.25549838884</v>
      </c>
      <c r="R56" s="40">
        <v>210065</v>
      </c>
      <c r="S56" s="41">
        <v>0.88846945960385482</v>
      </c>
    </row>
    <row r="57" spans="1:19" ht="15.75" customHeight="1" x14ac:dyDescent="0.25">
      <c r="A57" s="4">
        <f>+'[1]List of Hospitals'!A57</f>
        <v>218992</v>
      </c>
      <c r="B57" s="26" t="str">
        <f>+'[1]List of Hospitals'!B57</f>
        <v>UM Shock Trauma Center</v>
      </c>
      <c r="C57" s="42">
        <f>SUMIFS('[1]Estimated Gross Revenue FY 2024'!D:D,'[1]Estimated Gross Revenue FY 2024'!A:A,'Health Care Coverge Fund'!L57)</f>
        <v>276194086</v>
      </c>
      <c r="D57" s="43">
        <f>+'[1]Deficit Assessment Fund'!D57</f>
        <v>0.84685077470279735</v>
      </c>
      <c r="E57" s="42">
        <f t="shared" si="0"/>
        <v>233895175.69743103</v>
      </c>
      <c r="F57" s="44">
        <f t="shared" si="1"/>
        <v>2923689.696217888</v>
      </c>
      <c r="G57" s="45">
        <f t="shared" si="2"/>
        <v>243640.80801815735</v>
      </c>
      <c r="H57" s="42"/>
      <c r="I57" s="46">
        <v>216888.07057469536</v>
      </c>
      <c r="J57" s="47">
        <f t="shared" si="3"/>
        <v>2706801.6256431928</v>
      </c>
      <c r="K57" s="46">
        <f t="shared" si="4"/>
        <v>246072.87505847207</v>
      </c>
      <c r="L57" s="34">
        <v>8992</v>
      </c>
      <c r="N57" s="37">
        <v>8992</v>
      </c>
      <c r="O57" s="38" t="s">
        <v>78</v>
      </c>
      <c r="P57" s="39">
        <v>216888.07057469536</v>
      </c>
      <c r="R57" s="40">
        <v>218992</v>
      </c>
      <c r="S57" s="41">
        <v>0.85708500361337303</v>
      </c>
    </row>
    <row r="58" spans="1:19" ht="15.75" customHeight="1" thickBot="1" x14ac:dyDescent="0.3">
      <c r="A58" s="4">
        <v>9999</v>
      </c>
      <c r="B58" s="26" t="s">
        <v>79</v>
      </c>
      <c r="C58" s="27">
        <f>SUM(C9:C57)</f>
        <v>21032402111</v>
      </c>
      <c r="D58" s="28">
        <f>+'[1]Deficit Assessment Fund'!D58</f>
        <v>0.85202131101245715</v>
      </c>
      <c r="E58" s="48">
        <f t="shared" ref="E58:G58" si="5">SUM(E9:E57)</f>
        <v>17920054820.355392</v>
      </c>
      <c r="F58" s="29">
        <f t="shared" si="5"/>
        <v>224000685.25444236</v>
      </c>
      <c r="G58" s="49">
        <f t="shared" si="5"/>
        <v>18666723.771203529</v>
      </c>
      <c r="H58" s="48"/>
      <c r="I58" s="50">
        <v>16507091.550827609</v>
      </c>
      <c r="J58" s="51">
        <f t="shared" si="3"/>
        <v>207493593.70361474</v>
      </c>
      <c r="K58" s="52">
        <f t="shared" si="4"/>
        <v>18863053.973055884</v>
      </c>
      <c r="N58" s="37">
        <v>9999</v>
      </c>
      <c r="O58" s="38" t="s">
        <v>79</v>
      </c>
      <c r="P58" s="39">
        <v>16507091.550827609</v>
      </c>
    </row>
    <row r="59" spans="1:19" ht="15.75" customHeight="1" thickBot="1" x14ac:dyDescent="0.3">
      <c r="E59" s="35"/>
      <c r="F59" s="41">
        <f>F58/E58</f>
        <v>1.2499999999999997E-2</v>
      </c>
      <c r="G59" s="11"/>
      <c r="P59" s="53">
        <v>33014183.101655219</v>
      </c>
    </row>
    <row r="60" spans="1:19" ht="15.75" customHeight="1" x14ac:dyDescent="0.25">
      <c r="B60" s="54"/>
      <c r="G60" s="49"/>
      <c r="H60" s="48"/>
    </row>
    <row r="61" spans="1:19" ht="15.75" customHeight="1" x14ac:dyDescent="0.25">
      <c r="G61" s="55"/>
      <c r="H61" s="56"/>
      <c r="J61" s="57"/>
    </row>
    <row r="62" spans="1:19" ht="15.75" customHeight="1" x14ac:dyDescent="0.25">
      <c r="B62" s="58"/>
      <c r="F62" s="59"/>
      <c r="G62" s="49"/>
      <c r="H62" s="48"/>
    </row>
    <row r="63" spans="1:19" ht="15.75" customHeight="1" x14ac:dyDescent="0.25">
      <c r="B63" s="58"/>
      <c r="G63" s="11"/>
    </row>
    <row r="64" spans="1:19" ht="15.75" customHeight="1" x14ac:dyDescent="0.25">
      <c r="B64" s="58"/>
      <c r="C64" s="35"/>
      <c r="D64" s="35"/>
      <c r="E64" s="35"/>
      <c r="F64" s="35"/>
      <c r="G64" s="35"/>
      <c r="H64" s="35"/>
    </row>
    <row r="65" spans="2:19" ht="15.75" customHeight="1" x14ac:dyDescent="0.25">
      <c r="B65" s="58"/>
      <c r="C65" s="35"/>
      <c r="D65" s="35"/>
      <c r="E65" s="35"/>
      <c r="F65" s="35"/>
      <c r="G65" s="35"/>
      <c r="H65" s="35"/>
    </row>
    <row r="66" spans="2:19" ht="15.75" customHeight="1" x14ac:dyDescent="0.25">
      <c r="B66" s="58"/>
      <c r="C66" s="35"/>
      <c r="D66" s="35"/>
      <c r="E66" s="35"/>
      <c r="F66" s="35"/>
      <c r="G66" s="35"/>
      <c r="H66" s="35"/>
    </row>
    <row r="67" spans="2:19" ht="15.75" customHeight="1" x14ac:dyDescent="0.25">
      <c r="B67" s="58"/>
      <c r="G67" s="35"/>
      <c r="H67" s="35"/>
    </row>
    <row r="68" spans="2:19" ht="15.75" customHeight="1" x14ac:dyDescent="0.25">
      <c r="B68" s="58"/>
      <c r="G68" s="11"/>
    </row>
    <row r="69" spans="2:19" ht="15.75" customHeight="1" x14ac:dyDescent="0.25">
      <c r="B69" s="58"/>
      <c r="G69" s="11"/>
    </row>
    <row r="70" spans="2:19" ht="15.75" customHeight="1" x14ac:dyDescent="0.25">
      <c r="G70" s="11"/>
      <c r="R70" s="40">
        <v>210087</v>
      </c>
      <c r="S70" s="41">
        <v>0.675496029149113</v>
      </c>
    </row>
    <row r="71" spans="2:19" ht="15.75" customHeight="1" x14ac:dyDescent="0.25">
      <c r="G71" s="11"/>
      <c r="R71" s="40">
        <v>210088</v>
      </c>
      <c r="S71" s="41">
        <v>0.80715268508086602</v>
      </c>
    </row>
    <row r="72" spans="2:19" ht="15.75" customHeight="1" x14ac:dyDescent="0.25">
      <c r="G72" s="11"/>
      <c r="R72" s="40">
        <v>210333</v>
      </c>
      <c r="S72" s="41">
        <v>0.71813623164899287</v>
      </c>
    </row>
    <row r="73" spans="2:19" ht="15.75" customHeight="1" x14ac:dyDescent="0.25">
      <c r="G73" s="11"/>
      <c r="R73" s="40">
        <v>213300</v>
      </c>
      <c r="S73" s="41">
        <v>0.89234076122429651</v>
      </c>
    </row>
    <row r="74" spans="2:19" ht="15.75" customHeight="1" x14ac:dyDescent="0.25">
      <c r="G74" s="11"/>
      <c r="R74" s="40">
        <v>214000</v>
      </c>
      <c r="S74" s="41">
        <v>0.85728583452246399</v>
      </c>
    </row>
    <row r="75" spans="2:19" ht="15.75" customHeight="1" x14ac:dyDescent="0.25">
      <c r="G75" s="11"/>
      <c r="R75" s="40">
        <v>214003</v>
      </c>
      <c r="S75" s="41">
        <v>0.85702371558119839</v>
      </c>
    </row>
    <row r="76" spans="2:19" ht="15.75" customHeight="1" x14ac:dyDescent="0.25">
      <c r="G76" s="11"/>
      <c r="R76" s="40">
        <v>214020</v>
      </c>
      <c r="S76" s="41">
        <v>0.76181358335825045</v>
      </c>
    </row>
    <row r="77" spans="2:19" ht="15.75" customHeight="1" x14ac:dyDescent="0.25">
      <c r="G77" s="11"/>
    </row>
    <row r="78" spans="2:19" ht="15.75" customHeight="1" x14ac:dyDescent="0.25">
      <c r="G78" s="11"/>
      <c r="R78" s="40"/>
      <c r="S78" s="41">
        <v>0.84405978119200276</v>
      </c>
    </row>
    <row r="79" spans="2:19" ht="15.75" customHeight="1" x14ac:dyDescent="0.25">
      <c r="G79" s="11"/>
    </row>
    <row r="80" spans="2:19" ht="15.75" customHeight="1" x14ac:dyDescent="0.25">
      <c r="G80" s="11"/>
    </row>
    <row r="81" spans="7:7" ht="15.75" customHeight="1" x14ac:dyDescent="0.25">
      <c r="G81" s="11"/>
    </row>
    <row r="82" spans="7:7" ht="15.75" customHeight="1" x14ac:dyDescent="0.25">
      <c r="G82" s="11"/>
    </row>
    <row r="83" spans="7:7" ht="15.75" customHeight="1" x14ac:dyDescent="0.25">
      <c r="G83" s="11"/>
    </row>
    <row r="84" spans="7:7" ht="15.75" customHeight="1" x14ac:dyDescent="0.25">
      <c r="G84" s="11"/>
    </row>
    <row r="85" spans="7:7" ht="15.75" customHeight="1" x14ac:dyDescent="0.25">
      <c r="G85" s="11"/>
    </row>
    <row r="86" spans="7:7" ht="15.75" customHeight="1" x14ac:dyDescent="0.25">
      <c r="G86" s="11"/>
    </row>
    <row r="87" spans="7:7" ht="15.75" customHeight="1" x14ac:dyDescent="0.25">
      <c r="G87" s="11"/>
    </row>
    <row r="88" spans="7:7" ht="15.75" customHeight="1" x14ac:dyDescent="0.25">
      <c r="G88" s="11"/>
    </row>
    <row r="89" spans="7:7" ht="15.75" customHeight="1" x14ac:dyDescent="0.25">
      <c r="G89" s="11"/>
    </row>
    <row r="90" spans="7:7" ht="15.75" customHeight="1" x14ac:dyDescent="0.25">
      <c r="G90" s="11"/>
    </row>
    <row r="91" spans="7:7" ht="15.75" customHeight="1" x14ac:dyDescent="0.25">
      <c r="G91" s="11"/>
    </row>
    <row r="92" spans="7:7" ht="15.75" customHeight="1" x14ac:dyDescent="0.25">
      <c r="G92" s="11"/>
    </row>
    <row r="93" spans="7:7" ht="15.75" customHeight="1" x14ac:dyDescent="0.25">
      <c r="G93" s="11"/>
    </row>
    <row r="94" spans="7:7" ht="15.75" customHeight="1" x14ac:dyDescent="0.25">
      <c r="G94" s="11"/>
    </row>
    <row r="95" spans="7:7" ht="15.75" customHeight="1" x14ac:dyDescent="0.25">
      <c r="G95" s="11"/>
    </row>
    <row r="96" spans="7:7" ht="15.75" customHeight="1" x14ac:dyDescent="0.25">
      <c r="G96" s="11"/>
    </row>
    <row r="97" spans="7:7" ht="15.75" customHeight="1" x14ac:dyDescent="0.25">
      <c r="G97" s="11"/>
    </row>
    <row r="98" spans="7:7" ht="15.75" customHeight="1" x14ac:dyDescent="0.25">
      <c r="G98" s="11"/>
    </row>
    <row r="99" spans="7:7" ht="15.75" customHeight="1" x14ac:dyDescent="0.25">
      <c r="G99" s="11"/>
    </row>
    <row r="100" spans="7:7" ht="15.75" customHeight="1" x14ac:dyDescent="0.25">
      <c r="G100" s="11"/>
    </row>
    <row r="101" spans="7:7" ht="15.75" customHeight="1" x14ac:dyDescent="0.25">
      <c r="G101" s="11"/>
    </row>
    <row r="102" spans="7:7" ht="15.75" customHeight="1" x14ac:dyDescent="0.25">
      <c r="G102" s="11"/>
    </row>
    <row r="103" spans="7:7" ht="15.75" customHeight="1" x14ac:dyDescent="0.25">
      <c r="G103" s="11"/>
    </row>
    <row r="104" spans="7:7" ht="15.75" customHeight="1" x14ac:dyDescent="0.25">
      <c r="G104" s="11"/>
    </row>
    <row r="105" spans="7:7" ht="15.75" customHeight="1" x14ac:dyDescent="0.25">
      <c r="G105" s="11"/>
    </row>
    <row r="106" spans="7:7" ht="15.75" customHeight="1" x14ac:dyDescent="0.25">
      <c r="G106" s="11"/>
    </row>
    <row r="107" spans="7:7" ht="15.75" customHeight="1" x14ac:dyDescent="0.25">
      <c r="G107" s="11"/>
    </row>
    <row r="108" spans="7:7" ht="15.75" customHeight="1" x14ac:dyDescent="0.25">
      <c r="G108" s="11"/>
    </row>
    <row r="109" spans="7:7" ht="15.75" customHeight="1" x14ac:dyDescent="0.25">
      <c r="G109" s="11"/>
    </row>
    <row r="110" spans="7:7" ht="15.75" customHeight="1" x14ac:dyDescent="0.25">
      <c r="G110" s="11"/>
    </row>
    <row r="111" spans="7:7" ht="15.75" customHeight="1" x14ac:dyDescent="0.25">
      <c r="G111" s="11"/>
    </row>
    <row r="112" spans="7:7" ht="15.75" customHeight="1" x14ac:dyDescent="0.25">
      <c r="G112" s="11"/>
    </row>
    <row r="113" spans="7:7" ht="15.75" customHeight="1" x14ac:dyDescent="0.25">
      <c r="G113" s="11"/>
    </row>
    <row r="114" spans="7:7" ht="15.75" customHeight="1" x14ac:dyDescent="0.25">
      <c r="G114" s="11"/>
    </row>
    <row r="115" spans="7:7" ht="15.75" customHeight="1" x14ac:dyDescent="0.25">
      <c r="G115" s="11"/>
    </row>
    <row r="116" spans="7:7" ht="15.75" customHeight="1" x14ac:dyDescent="0.25">
      <c r="G116" s="11"/>
    </row>
    <row r="117" spans="7:7" ht="15.75" customHeight="1" x14ac:dyDescent="0.25">
      <c r="G117" s="11"/>
    </row>
    <row r="118" spans="7:7" ht="15.75" customHeight="1" x14ac:dyDescent="0.25">
      <c r="G118" s="11"/>
    </row>
    <row r="119" spans="7:7" ht="15.75" customHeight="1" x14ac:dyDescent="0.25">
      <c r="G119" s="11"/>
    </row>
    <row r="120" spans="7:7" ht="15.75" customHeight="1" x14ac:dyDescent="0.25">
      <c r="G120" s="11"/>
    </row>
    <row r="121" spans="7:7" ht="15.75" customHeight="1" x14ac:dyDescent="0.25">
      <c r="G121" s="11"/>
    </row>
    <row r="122" spans="7:7" ht="15.75" customHeight="1" x14ac:dyDescent="0.25">
      <c r="G122" s="11"/>
    </row>
    <row r="123" spans="7:7" ht="15.75" customHeight="1" x14ac:dyDescent="0.25">
      <c r="G123" s="11"/>
    </row>
    <row r="124" spans="7:7" ht="15.75" customHeight="1" x14ac:dyDescent="0.25">
      <c r="G124" s="11"/>
    </row>
    <row r="125" spans="7:7" ht="15.75" customHeight="1" x14ac:dyDescent="0.25">
      <c r="G125" s="11"/>
    </row>
    <row r="126" spans="7:7" ht="15.75" customHeight="1" x14ac:dyDescent="0.25">
      <c r="G126" s="11"/>
    </row>
    <row r="127" spans="7:7" ht="15.75" customHeight="1" x14ac:dyDescent="0.25">
      <c r="G127" s="11"/>
    </row>
    <row r="128" spans="7:7" ht="15.75" customHeight="1" x14ac:dyDescent="0.25">
      <c r="G128" s="11"/>
    </row>
    <row r="129" spans="7:7" ht="15.75" customHeight="1" x14ac:dyDescent="0.25">
      <c r="G129" s="11"/>
    </row>
    <row r="130" spans="7:7" ht="15.75" customHeight="1" x14ac:dyDescent="0.25">
      <c r="G130" s="11"/>
    </row>
    <row r="131" spans="7:7" ht="15.75" customHeight="1" x14ac:dyDescent="0.25">
      <c r="G131" s="11"/>
    </row>
    <row r="132" spans="7:7" ht="15.75" customHeight="1" x14ac:dyDescent="0.25">
      <c r="G132" s="11"/>
    </row>
    <row r="133" spans="7:7" ht="15.75" customHeight="1" x14ac:dyDescent="0.25">
      <c r="G133" s="11"/>
    </row>
    <row r="134" spans="7:7" ht="15.75" customHeight="1" x14ac:dyDescent="0.25">
      <c r="G134" s="11"/>
    </row>
    <row r="135" spans="7:7" ht="15.75" customHeight="1" x14ac:dyDescent="0.25">
      <c r="G135" s="11"/>
    </row>
    <row r="136" spans="7:7" ht="15.75" customHeight="1" x14ac:dyDescent="0.25">
      <c r="G136" s="11"/>
    </row>
    <row r="137" spans="7:7" ht="15.75" customHeight="1" x14ac:dyDescent="0.25">
      <c r="G137" s="11"/>
    </row>
    <row r="138" spans="7:7" ht="15.75" customHeight="1" x14ac:dyDescent="0.25">
      <c r="G138" s="11"/>
    </row>
    <row r="139" spans="7:7" ht="15.75" customHeight="1" x14ac:dyDescent="0.25">
      <c r="G139" s="11"/>
    </row>
    <row r="140" spans="7:7" ht="15.75" customHeight="1" x14ac:dyDescent="0.25">
      <c r="G140" s="11"/>
    </row>
    <row r="141" spans="7:7" ht="15.75" customHeight="1" x14ac:dyDescent="0.25">
      <c r="G141" s="11"/>
    </row>
    <row r="142" spans="7:7" ht="15.75" customHeight="1" x14ac:dyDescent="0.25">
      <c r="G142" s="11"/>
    </row>
    <row r="143" spans="7:7" ht="15.75" customHeight="1" x14ac:dyDescent="0.25">
      <c r="G143" s="11"/>
    </row>
    <row r="144" spans="7:7" ht="15.75" customHeight="1" x14ac:dyDescent="0.25">
      <c r="G144" s="11"/>
    </row>
    <row r="145" spans="7:7" ht="15.75" customHeight="1" x14ac:dyDescent="0.25">
      <c r="G145" s="11"/>
    </row>
    <row r="146" spans="7:7" ht="15.75" customHeight="1" x14ac:dyDescent="0.25">
      <c r="G146" s="11"/>
    </row>
    <row r="147" spans="7:7" ht="15.75" customHeight="1" x14ac:dyDescent="0.25">
      <c r="G147" s="11"/>
    </row>
    <row r="148" spans="7:7" ht="15.75" customHeight="1" x14ac:dyDescent="0.25">
      <c r="G148" s="11"/>
    </row>
    <row r="149" spans="7:7" ht="15.75" customHeight="1" x14ac:dyDescent="0.25">
      <c r="G149" s="11"/>
    </row>
    <row r="150" spans="7:7" ht="15.75" customHeight="1" x14ac:dyDescent="0.25">
      <c r="G150" s="11"/>
    </row>
    <row r="151" spans="7:7" ht="15.75" customHeight="1" x14ac:dyDescent="0.25">
      <c r="G151" s="11"/>
    </row>
    <row r="152" spans="7:7" ht="15.75" customHeight="1" x14ac:dyDescent="0.25">
      <c r="G152" s="11"/>
    </row>
    <row r="153" spans="7:7" ht="15.75" customHeight="1" x14ac:dyDescent="0.25">
      <c r="G153" s="11"/>
    </row>
    <row r="154" spans="7:7" ht="15.75" customHeight="1" x14ac:dyDescent="0.25">
      <c r="G154" s="11"/>
    </row>
    <row r="155" spans="7:7" ht="15.75" customHeight="1" x14ac:dyDescent="0.25">
      <c r="G155" s="11"/>
    </row>
    <row r="156" spans="7:7" ht="15.75" customHeight="1" x14ac:dyDescent="0.25">
      <c r="G156" s="11"/>
    </row>
    <row r="157" spans="7:7" ht="15.75" customHeight="1" x14ac:dyDescent="0.25">
      <c r="G157" s="11"/>
    </row>
    <row r="158" spans="7:7" ht="15.75" customHeight="1" x14ac:dyDescent="0.25">
      <c r="G158" s="11"/>
    </row>
    <row r="159" spans="7:7" ht="15.75" customHeight="1" x14ac:dyDescent="0.25">
      <c r="G159" s="11"/>
    </row>
    <row r="160" spans="7:7" ht="15.75" customHeight="1" x14ac:dyDescent="0.25">
      <c r="G160" s="11"/>
    </row>
    <row r="161" spans="7:7" ht="15.75" customHeight="1" x14ac:dyDescent="0.25">
      <c r="G161" s="11"/>
    </row>
    <row r="162" spans="7:7" ht="15.75" customHeight="1" x14ac:dyDescent="0.25">
      <c r="G162" s="11"/>
    </row>
    <row r="163" spans="7:7" ht="15.75" customHeight="1" x14ac:dyDescent="0.25">
      <c r="G163" s="11"/>
    </row>
    <row r="164" spans="7:7" ht="15.75" customHeight="1" x14ac:dyDescent="0.25">
      <c r="G164" s="11"/>
    </row>
    <row r="165" spans="7:7" ht="15.75" customHeight="1" x14ac:dyDescent="0.25">
      <c r="G165" s="11"/>
    </row>
    <row r="166" spans="7:7" ht="15.75" customHeight="1" x14ac:dyDescent="0.25">
      <c r="G166" s="11"/>
    </row>
    <row r="167" spans="7:7" ht="15.75" customHeight="1" x14ac:dyDescent="0.25">
      <c r="G167" s="11"/>
    </row>
    <row r="168" spans="7:7" ht="15.75" customHeight="1" x14ac:dyDescent="0.25">
      <c r="G168" s="11"/>
    </row>
    <row r="169" spans="7:7" ht="15.75" customHeight="1" x14ac:dyDescent="0.25">
      <c r="G169" s="11"/>
    </row>
    <row r="170" spans="7:7" ht="15.75" customHeight="1" x14ac:dyDescent="0.25">
      <c r="G170" s="11"/>
    </row>
    <row r="171" spans="7:7" ht="15.75" customHeight="1" x14ac:dyDescent="0.25">
      <c r="G171" s="11"/>
    </row>
    <row r="172" spans="7:7" ht="15.75" customHeight="1" x14ac:dyDescent="0.25">
      <c r="G172" s="11"/>
    </row>
    <row r="173" spans="7:7" ht="15.75" customHeight="1" x14ac:dyDescent="0.25">
      <c r="G173" s="11"/>
    </row>
    <row r="174" spans="7:7" ht="15.75" customHeight="1" x14ac:dyDescent="0.25">
      <c r="G174" s="11"/>
    </row>
    <row r="175" spans="7:7" ht="15.75" customHeight="1" x14ac:dyDescent="0.25">
      <c r="G175" s="11"/>
    </row>
    <row r="176" spans="7:7" ht="15.75" customHeight="1" x14ac:dyDescent="0.25">
      <c r="G176" s="11"/>
    </row>
    <row r="177" spans="7:7" ht="15.75" customHeight="1" x14ac:dyDescent="0.25">
      <c r="G177" s="11"/>
    </row>
    <row r="178" spans="7:7" ht="15.75" customHeight="1" x14ac:dyDescent="0.25">
      <c r="G178" s="11"/>
    </row>
    <row r="179" spans="7:7" ht="15.75" customHeight="1" x14ac:dyDescent="0.25">
      <c r="G179" s="11"/>
    </row>
    <row r="180" spans="7:7" ht="15.75" customHeight="1" x14ac:dyDescent="0.25">
      <c r="G180" s="11"/>
    </row>
    <row r="181" spans="7:7" ht="15.75" customHeight="1" x14ac:dyDescent="0.25">
      <c r="G181" s="11"/>
    </row>
    <row r="182" spans="7:7" ht="15.75" customHeight="1" x14ac:dyDescent="0.25">
      <c r="G182" s="11"/>
    </row>
    <row r="183" spans="7:7" ht="15.75" customHeight="1" x14ac:dyDescent="0.25">
      <c r="G183" s="11"/>
    </row>
    <row r="184" spans="7:7" ht="15.75" customHeight="1" x14ac:dyDescent="0.25">
      <c r="G184" s="11"/>
    </row>
    <row r="185" spans="7:7" ht="15.75" customHeight="1" x14ac:dyDescent="0.25">
      <c r="G185" s="11"/>
    </row>
    <row r="186" spans="7:7" ht="15.75" customHeight="1" x14ac:dyDescent="0.25">
      <c r="G186" s="11"/>
    </row>
    <row r="187" spans="7:7" ht="15.75" customHeight="1" x14ac:dyDescent="0.25">
      <c r="G187" s="11"/>
    </row>
    <row r="188" spans="7:7" ht="15.75" customHeight="1" x14ac:dyDescent="0.25">
      <c r="G188" s="11"/>
    </row>
    <row r="189" spans="7:7" ht="15.75" customHeight="1" x14ac:dyDescent="0.25">
      <c r="G189" s="11"/>
    </row>
    <row r="190" spans="7:7" ht="15.75" customHeight="1" x14ac:dyDescent="0.25">
      <c r="G190" s="11"/>
    </row>
    <row r="191" spans="7:7" ht="15.75" customHeight="1" x14ac:dyDescent="0.25">
      <c r="G191" s="11"/>
    </row>
    <row r="192" spans="7:7" ht="15.75" customHeight="1" x14ac:dyDescent="0.25">
      <c r="G192" s="11"/>
    </row>
    <row r="193" spans="7:7" ht="15.75" customHeight="1" x14ac:dyDescent="0.25">
      <c r="G193" s="11"/>
    </row>
    <row r="194" spans="7:7" ht="15.75" customHeight="1" x14ac:dyDescent="0.25">
      <c r="G194" s="11"/>
    </row>
    <row r="195" spans="7:7" ht="15.75" customHeight="1" x14ac:dyDescent="0.25">
      <c r="G195" s="11"/>
    </row>
    <row r="196" spans="7:7" ht="15.75" customHeight="1" x14ac:dyDescent="0.25">
      <c r="G196" s="11"/>
    </row>
    <row r="197" spans="7:7" ht="15.75" customHeight="1" x14ac:dyDescent="0.25">
      <c r="G197" s="11"/>
    </row>
    <row r="198" spans="7:7" ht="15.75" customHeight="1" x14ac:dyDescent="0.25">
      <c r="G198" s="11"/>
    </row>
    <row r="199" spans="7:7" ht="15.75" customHeight="1" x14ac:dyDescent="0.25">
      <c r="G199" s="11"/>
    </row>
    <row r="200" spans="7:7" ht="15.75" customHeight="1" x14ac:dyDescent="0.25">
      <c r="G200" s="11"/>
    </row>
    <row r="201" spans="7:7" ht="15.75" customHeight="1" x14ac:dyDescent="0.25">
      <c r="G201" s="11"/>
    </row>
    <row r="202" spans="7:7" ht="15.75" customHeight="1" x14ac:dyDescent="0.25">
      <c r="G202" s="11"/>
    </row>
    <row r="203" spans="7:7" ht="15.75" customHeight="1" x14ac:dyDescent="0.25">
      <c r="G203" s="11"/>
    </row>
    <row r="204" spans="7:7" ht="15.75" customHeight="1" x14ac:dyDescent="0.25">
      <c r="G204" s="11"/>
    </row>
    <row r="205" spans="7:7" ht="15.75" customHeight="1" x14ac:dyDescent="0.25">
      <c r="G205" s="11"/>
    </row>
    <row r="206" spans="7:7" ht="15.75" customHeight="1" x14ac:dyDescent="0.25">
      <c r="G206" s="11"/>
    </row>
    <row r="207" spans="7:7" ht="15.75" customHeight="1" x14ac:dyDescent="0.25">
      <c r="G207" s="11"/>
    </row>
    <row r="208" spans="7:7" ht="15.75" customHeight="1" x14ac:dyDescent="0.25">
      <c r="G208" s="11"/>
    </row>
    <row r="209" spans="7:7" ht="15.75" customHeight="1" x14ac:dyDescent="0.25">
      <c r="G209" s="11"/>
    </row>
    <row r="210" spans="7:7" ht="15.75" customHeight="1" x14ac:dyDescent="0.25">
      <c r="G210" s="11"/>
    </row>
    <row r="211" spans="7:7" ht="15.75" customHeight="1" x14ac:dyDescent="0.25">
      <c r="G211" s="11"/>
    </row>
    <row r="212" spans="7:7" ht="15.75" customHeight="1" x14ac:dyDescent="0.25">
      <c r="G212" s="11"/>
    </row>
    <row r="213" spans="7:7" ht="15.75" customHeight="1" x14ac:dyDescent="0.25">
      <c r="G213" s="11"/>
    </row>
    <row r="214" spans="7:7" ht="15.75" customHeight="1" x14ac:dyDescent="0.25">
      <c r="G214" s="11"/>
    </row>
    <row r="215" spans="7:7" ht="15.75" customHeight="1" x14ac:dyDescent="0.25">
      <c r="G215" s="11"/>
    </row>
    <row r="216" spans="7:7" ht="15.75" customHeight="1" x14ac:dyDescent="0.25">
      <c r="G216" s="11"/>
    </row>
    <row r="217" spans="7:7" ht="15.75" customHeight="1" x14ac:dyDescent="0.25">
      <c r="G217" s="11"/>
    </row>
    <row r="218" spans="7:7" ht="15.75" customHeight="1" x14ac:dyDescent="0.25">
      <c r="G218" s="11"/>
    </row>
    <row r="219" spans="7:7" ht="15.75" customHeight="1" x14ac:dyDescent="0.25">
      <c r="G219" s="11"/>
    </row>
    <row r="220" spans="7:7" ht="15.75" customHeight="1" x14ac:dyDescent="0.25">
      <c r="G220" s="11"/>
    </row>
    <row r="221" spans="7:7" ht="15.75" customHeight="1" x14ac:dyDescent="0.25">
      <c r="G221" s="11"/>
    </row>
    <row r="222" spans="7:7" ht="15.75" customHeight="1" x14ac:dyDescent="0.25">
      <c r="G222" s="11"/>
    </row>
    <row r="223" spans="7:7" ht="15.75" customHeight="1" x14ac:dyDescent="0.25">
      <c r="G223" s="11"/>
    </row>
    <row r="224" spans="7:7" ht="15.75" customHeight="1" x14ac:dyDescent="0.25">
      <c r="G224" s="11"/>
    </row>
    <row r="225" spans="7:7" ht="15.75" customHeight="1" x14ac:dyDescent="0.25">
      <c r="G225" s="11"/>
    </row>
    <row r="226" spans="7:7" ht="15.75" customHeight="1" x14ac:dyDescent="0.25">
      <c r="G226" s="11"/>
    </row>
    <row r="227" spans="7:7" ht="15.75" customHeight="1" x14ac:dyDescent="0.25">
      <c r="G227" s="11"/>
    </row>
    <row r="228" spans="7:7" ht="15.75" customHeight="1" x14ac:dyDescent="0.25">
      <c r="G228" s="11"/>
    </row>
    <row r="229" spans="7:7" ht="15.75" customHeight="1" x14ac:dyDescent="0.25">
      <c r="G229" s="11"/>
    </row>
    <row r="230" spans="7:7" ht="15.75" customHeight="1" x14ac:dyDescent="0.25">
      <c r="G230" s="11"/>
    </row>
    <row r="231" spans="7:7" ht="15.75" customHeight="1" x14ac:dyDescent="0.25">
      <c r="G231" s="11"/>
    </row>
    <row r="232" spans="7:7" ht="15.75" customHeight="1" x14ac:dyDescent="0.25">
      <c r="G232" s="11"/>
    </row>
    <row r="233" spans="7:7" ht="15.75" customHeight="1" x14ac:dyDescent="0.25">
      <c r="G233" s="11"/>
    </row>
    <row r="234" spans="7:7" ht="15.75" customHeight="1" x14ac:dyDescent="0.25">
      <c r="G234" s="11"/>
    </row>
    <row r="235" spans="7:7" ht="15.75" customHeight="1" x14ac:dyDescent="0.25">
      <c r="G235" s="11"/>
    </row>
    <row r="236" spans="7:7" ht="15.75" customHeight="1" x14ac:dyDescent="0.25">
      <c r="G236" s="11"/>
    </row>
    <row r="237" spans="7:7" ht="15.75" customHeight="1" x14ac:dyDescent="0.25">
      <c r="G237" s="11"/>
    </row>
    <row r="238" spans="7:7" ht="15.75" customHeight="1" x14ac:dyDescent="0.25">
      <c r="G238" s="11"/>
    </row>
    <row r="239" spans="7:7" ht="15.75" customHeight="1" x14ac:dyDescent="0.25">
      <c r="G239" s="11"/>
    </row>
    <row r="240" spans="7:7" ht="15.75" customHeight="1" x14ac:dyDescent="0.25">
      <c r="G240" s="11"/>
    </row>
    <row r="241" spans="7:7" ht="15.75" customHeight="1" x14ac:dyDescent="0.25">
      <c r="G241" s="11"/>
    </row>
    <row r="242" spans="7:7" ht="15.75" customHeight="1" x14ac:dyDescent="0.25">
      <c r="G242" s="11"/>
    </row>
    <row r="243" spans="7:7" ht="15.75" customHeight="1" x14ac:dyDescent="0.25">
      <c r="G243" s="11"/>
    </row>
    <row r="244" spans="7:7" ht="15.75" customHeight="1" x14ac:dyDescent="0.25">
      <c r="G244" s="11"/>
    </row>
    <row r="245" spans="7:7" ht="15.75" customHeight="1" x14ac:dyDescent="0.25">
      <c r="G245" s="11"/>
    </row>
    <row r="246" spans="7:7" ht="15.75" customHeight="1" x14ac:dyDescent="0.25">
      <c r="G246" s="11"/>
    </row>
    <row r="247" spans="7:7" ht="15.75" customHeight="1" x14ac:dyDescent="0.25">
      <c r="G247" s="11"/>
    </row>
    <row r="248" spans="7:7" ht="15.75" customHeight="1" x14ac:dyDescent="0.25">
      <c r="G248" s="11"/>
    </row>
    <row r="249" spans="7:7" ht="15.75" customHeight="1" x14ac:dyDescent="0.25">
      <c r="G249" s="11"/>
    </row>
    <row r="250" spans="7:7" ht="15.75" customHeight="1" x14ac:dyDescent="0.25">
      <c r="G250" s="11"/>
    </row>
    <row r="251" spans="7:7" ht="15.75" customHeight="1" x14ac:dyDescent="0.25">
      <c r="G251" s="11"/>
    </row>
    <row r="252" spans="7:7" ht="15.75" customHeight="1" x14ac:dyDescent="0.25">
      <c r="G252" s="11"/>
    </row>
    <row r="253" spans="7:7" ht="15.75" customHeight="1" x14ac:dyDescent="0.25">
      <c r="G253" s="11"/>
    </row>
    <row r="254" spans="7:7" ht="15.75" customHeight="1" x14ac:dyDescent="0.25">
      <c r="G254" s="11"/>
    </row>
    <row r="255" spans="7:7" ht="15.75" customHeight="1" x14ac:dyDescent="0.25">
      <c r="G255" s="11"/>
    </row>
    <row r="256" spans="7:7" ht="15.75" customHeight="1" x14ac:dyDescent="0.25">
      <c r="G256" s="11"/>
    </row>
    <row r="257" spans="7:7" ht="15.75" customHeight="1" x14ac:dyDescent="0.25">
      <c r="G257" s="11"/>
    </row>
    <row r="258" spans="7:7" ht="15.75" customHeight="1" x14ac:dyDescent="0.25">
      <c r="G258" s="11"/>
    </row>
    <row r="259" spans="7:7" ht="15.75" customHeight="1" x14ac:dyDescent="0.25">
      <c r="G259" s="11"/>
    </row>
    <row r="260" spans="7:7" ht="15.75" customHeight="1" x14ac:dyDescent="0.25">
      <c r="G260" s="11"/>
    </row>
    <row r="261" spans="7:7" ht="15.75" customHeight="1" x14ac:dyDescent="0.25">
      <c r="G261" s="11"/>
    </row>
    <row r="262" spans="7:7" ht="15.75" customHeight="1" x14ac:dyDescent="0.25">
      <c r="G262" s="11"/>
    </row>
    <row r="263" spans="7:7" ht="15.75" customHeight="1" x14ac:dyDescent="0.25">
      <c r="G263" s="11"/>
    </row>
    <row r="264" spans="7:7" ht="15.75" customHeight="1" x14ac:dyDescent="0.25">
      <c r="G264" s="11"/>
    </row>
    <row r="265" spans="7:7" ht="15.75" customHeight="1" x14ac:dyDescent="0.25">
      <c r="G265" s="11"/>
    </row>
    <row r="266" spans="7:7" ht="15.75" customHeight="1" x14ac:dyDescent="0.25">
      <c r="G266" s="11"/>
    </row>
    <row r="267" spans="7:7" ht="15.75" customHeight="1" x14ac:dyDescent="0.25">
      <c r="G267" s="11"/>
    </row>
    <row r="268" spans="7:7" ht="15.75" customHeight="1" x14ac:dyDescent="0.25">
      <c r="G268" s="11"/>
    </row>
    <row r="269" spans="7:7" ht="15.75" customHeight="1" x14ac:dyDescent="0.25">
      <c r="G269" s="11"/>
    </row>
    <row r="270" spans="7:7" ht="15.75" customHeight="1" x14ac:dyDescent="0.25">
      <c r="G270" s="11"/>
    </row>
    <row r="271" spans="7:7" ht="15.75" customHeight="1" x14ac:dyDescent="0.25">
      <c r="G271" s="11"/>
    </row>
    <row r="272" spans="7:7" ht="15.75" customHeight="1" x14ac:dyDescent="0.25">
      <c r="G272" s="11"/>
    </row>
    <row r="273" spans="7:7" ht="15.75" customHeight="1" x14ac:dyDescent="0.25">
      <c r="G273" s="11"/>
    </row>
    <row r="274" spans="7:7" ht="15.75" customHeight="1" x14ac:dyDescent="0.25">
      <c r="G274" s="11"/>
    </row>
    <row r="275" spans="7:7" ht="15.75" customHeight="1" x14ac:dyDescent="0.25">
      <c r="G275" s="11"/>
    </row>
    <row r="276" spans="7:7" ht="15.75" customHeight="1" x14ac:dyDescent="0.25">
      <c r="G276" s="11"/>
    </row>
    <row r="277" spans="7:7" ht="15.75" customHeight="1" x14ac:dyDescent="0.25">
      <c r="G277" s="11"/>
    </row>
    <row r="278" spans="7:7" ht="15.75" customHeight="1" x14ac:dyDescent="0.25">
      <c r="G278" s="11"/>
    </row>
    <row r="279" spans="7:7" ht="15.75" customHeight="1" x14ac:dyDescent="0.25">
      <c r="G279" s="11"/>
    </row>
    <row r="280" spans="7:7" ht="15.75" customHeight="1" x14ac:dyDescent="0.25">
      <c r="G280" s="11"/>
    </row>
    <row r="281" spans="7:7" ht="15.75" customHeight="1" x14ac:dyDescent="0.25">
      <c r="G281" s="11"/>
    </row>
    <row r="282" spans="7:7" ht="15.75" customHeight="1" x14ac:dyDescent="0.25">
      <c r="G282" s="11"/>
    </row>
    <row r="283" spans="7:7" ht="15.75" customHeight="1" x14ac:dyDescent="0.25">
      <c r="G283" s="11"/>
    </row>
    <row r="284" spans="7:7" ht="15.75" customHeight="1" x14ac:dyDescent="0.25">
      <c r="G284" s="11"/>
    </row>
    <row r="285" spans="7:7" ht="15.75" customHeight="1" x14ac:dyDescent="0.25">
      <c r="G285" s="11"/>
    </row>
    <row r="286" spans="7:7" ht="15.75" customHeight="1" x14ac:dyDescent="0.25">
      <c r="G286" s="11"/>
    </row>
    <row r="287" spans="7:7" ht="15.75" customHeight="1" x14ac:dyDescent="0.25">
      <c r="G287" s="11"/>
    </row>
    <row r="288" spans="7:7" ht="15.75" customHeight="1" x14ac:dyDescent="0.25">
      <c r="G288" s="11"/>
    </row>
    <row r="289" spans="7:7" ht="15.75" customHeight="1" x14ac:dyDescent="0.25">
      <c r="G289" s="11"/>
    </row>
    <row r="290" spans="7:7" ht="15.75" customHeight="1" x14ac:dyDescent="0.25">
      <c r="G290" s="11"/>
    </row>
    <row r="291" spans="7:7" ht="15.75" customHeight="1" x14ac:dyDescent="0.25">
      <c r="G291" s="11"/>
    </row>
    <row r="292" spans="7:7" ht="15.75" customHeight="1" x14ac:dyDescent="0.25">
      <c r="G292" s="11"/>
    </row>
    <row r="293" spans="7:7" ht="15.75" customHeight="1" x14ac:dyDescent="0.25">
      <c r="G293" s="11"/>
    </row>
    <row r="294" spans="7:7" ht="15.75" customHeight="1" x14ac:dyDescent="0.25">
      <c r="G294" s="11"/>
    </row>
    <row r="295" spans="7:7" ht="15.75" customHeight="1" x14ac:dyDescent="0.25">
      <c r="G295" s="11"/>
    </row>
    <row r="296" spans="7:7" ht="15.75" customHeight="1" x14ac:dyDescent="0.25">
      <c r="G296" s="11"/>
    </row>
    <row r="297" spans="7:7" ht="15.75" customHeight="1" x14ac:dyDescent="0.25">
      <c r="G297" s="11"/>
    </row>
    <row r="298" spans="7:7" ht="15.75" customHeight="1" x14ac:dyDescent="0.25">
      <c r="G298" s="11"/>
    </row>
    <row r="299" spans="7:7" ht="15.75" customHeight="1" x14ac:dyDescent="0.25">
      <c r="G299" s="11"/>
    </row>
    <row r="300" spans="7:7" ht="15.75" customHeight="1" x14ac:dyDescent="0.25">
      <c r="G300" s="11"/>
    </row>
    <row r="301" spans="7:7" ht="15.75" customHeight="1" x14ac:dyDescent="0.25">
      <c r="G301" s="11"/>
    </row>
    <row r="302" spans="7:7" ht="15.75" customHeight="1" x14ac:dyDescent="0.25">
      <c r="G302" s="11"/>
    </row>
    <row r="303" spans="7:7" ht="15.75" customHeight="1" x14ac:dyDescent="0.25">
      <c r="G303" s="11"/>
    </row>
    <row r="304" spans="7:7" ht="15.75" customHeight="1" x14ac:dyDescent="0.25">
      <c r="G304" s="11"/>
    </row>
    <row r="305" spans="7:7" ht="15.75" customHeight="1" x14ac:dyDescent="0.25">
      <c r="G305" s="11"/>
    </row>
    <row r="306" spans="7:7" ht="15.75" customHeight="1" x14ac:dyDescent="0.25">
      <c r="G306" s="11"/>
    </row>
    <row r="307" spans="7:7" ht="15.75" customHeight="1" x14ac:dyDescent="0.25">
      <c r="G307" s="11"/>
    </row>
    <row r="308" spans="7:7" ht="15.75" customHeight="1" x14ac:dyDescent="0.25">
      <c r="G308" s="11"/>
    </row>
    <row r="309" spans="7:7" ht="15.75" customHeight="1" x14ac:dyDescent="0.25">
      <c r="G309" s="11"/>
    </row>
    <row r="310" spans="7:7" ht="15.75" customHeight="1" x14ac:dyDescent="0.25">
      <c r="G310" s="11"/>
    </row>
    <row r="311" spans="7:7" ht="15.75" customHeight="1" x14ac:dyDescent="0.25">
      <c r="G311" s="11"/>
    </row>
    <row r="312" spans="7:7" ht="15.75" customHeight="1" x14ac:dyDescent="0.25">
      <c r="G312" s="11"/>
    </row>
    <row r="313" spans="7:7" ht="15.75" customHeight="1" x14ac:dyDescent="0.25">
      <c r="G313" s="11"/>
    </row>
    <row r="314" spans="7:7" ht="15.75" customHeight="1" x14ac:dyDescent="0.25">
      <c r="G314" s="11"/>
    </row>
    <row r="315" spans="7:7" ht="15.75" customHeight="1" x14ac:dyDescent="0.25">
      <c r="G315" s="11"/>
    </row>
    <row r="316" spans="7:7" ht="15.75" customHeight="1" x14ac:dyDescent="0.25">
      <c r="G316" s="11"/>
    </row>
    <row r="317" spans="7:7" ht="15.75" customHeight="1" x14ac:dyDescent="0.25">
      <c r="G317" s="11"/>
    </row>
    <row r="318" spans="7:7" ht="15.75" customHeight="1" x14ac:dyDescent="0.25">
      <c r="G318" s="11"/>
    </row>
    <row r="319" spans="7:7" ht="15.75" customHeight="1" x14ac:dyDescent="0.25">
      <c r="G319" s="11"/>
    </row>
    <row r="320" spans="7:7" ht="15.75" customHeight="1" x14ac:dyDescent="0.25">
      <c r="G320" s="11"/>
    </row>
    <row r="321" spans="7:7" ht="15.75" customHeight="1" x14ac:dyDescent="0.25">
      <c r="G321" s="11"/>
    </row>
    <row r="322" spans="7:7" ht="15.75" customHeight="1" x14ac:dyDescent="0.25">
      <c r="G322" s="11"/>
    </row>
    <row r="323" spans="7:7" ht="15.75" customHeight="1" x14ac:dyDescent="0.25">
      <c r="G323" s="11"/>
    </row>
    <row r="324" spans="7:7" ht="15.75" customHeight="1" x14ac:dyDescent="0.25">
      <c r="G324" s="11"/>
    </row>
    <row r="325" spans="7:7" ht="15.75" customHeight="1" x14ac:dyDescent="0.25">
      <c r="G325" s="11"/>
    </row>
    <row r="326" spans="7:7" ht="15.75" customHeight="1" x14ac:dyDescent="0.25">
      <c r="G326" s="11"/>
    </row>
    <row r="327" spans="7:7" ht="15.75" customHeight="1" x14ac:dyDescent="0.25">
      <c r="G327" s="11"/>
    </row>
    <row r="328" spans="7:7" ht="15.75" customHeight="1" x14ac:dyDescent="0.25">
      <c r="G328" s="11"/>
    </row>
    <row r="329" spans="7:7" ht="15.75" customHeight="1" x14ac:dyDescent="0.25">
      <c r="G329" s="11"/>
    </row>
    <row r="330" spans="7:7" ht="15.75" customHeight="1" x14ac:dyDescent="0.25">
      <c r="G330" s="11"/>
    </row>
    <row r="331" spans="7:7" ht="15.75" customHeight="1" x14ac:dyDescent="0.25">
      <c r="G331" s="11"/>
    </row>
    <row r="332" spans="7:7" ht="15.75" customHeight="1" x14ac:dyDescent="0.25">
      <c r="G332" s="11"/>
    </row>
    <row r="333" spans="7:7" ht="15.75" customHeight="1" x14ac:dyDescent="0.25">
      <c r="G333" s="11"/>
    </row>
    <row r="334" spans="7:7" ht="15.75" customHeight="1" x14ac:dyDescent="0.25">
      <c r="G334" s="11"/>
    </row>
    <row r="335" spans="7:7" ht="15.75" customHeight="1" x14ac:dyDescent="0.25">
      <c r="G335" s="11"/>
    </row>
    <row r="336" spans="7:7" ht="15.75" customHeight="1" x14ac:dyDescent="0.25">
      <c r="G336" s="11"/>
    </row>
    <row r="337" spans="7:7" ht="15.75" customHeight="1" x14ac:dyDescent="0.25">
      <c r="G337" s="11"/>
    </row>
    <row r="338" spans="7:7" ht="15.75" customHeight="1" x14ac:dyDescent="0.25">
      <c r="G338" s="11"/>
    </row>
    <row r="339" spans="7:7" ht="15.75" customHeight="1" x14ac:dyDescent="0.25">
      <c r="G339" s="11"/>
    </row>
    <row r="340" spans="7:7" ht="15.75" customHeight="1" x14ac:dyDescent="0.25">
      <c r="G340" s="11"/>
    </row>
    <row r="341" spans="7:7" ht="15.75" customHeight="1" x14ac:dyDescent="0.25">
      <c r="G341" s="11"/>
    </row>
    <row r="342" spans="7:7" ht="15.75" customHeight="1" x14ac:dyDescent="0.25">
      <c r="G342" s="11"/>
    </row>
    <row r="343" spans="7:7" ht="15.75" customHeight="1" x14ac:dyDescent="0.25">
      <c r="G343" s="11"/>
    </row>
    <row r="344" spans="7:7" ht="15.75" customHeight="1" x14ac:dyDescent="0.25">
      <c r="G344" s="11"/>
    </row>
    <row r="345" spans="7:7" ht="15.75" customHeight="1" x14ac:dyDescent="0.25">
      <c r="G345" s="11"/>
    </row>
    <row r="346" spans="7:7" ht="15.75" customHeight="1" x14ac:dyDescent="0.25">
      <c r="G346" s="11"/>
    </row>
    <row r="347" spans="7:7" ht="15.75" customHeight="1" x14ac:dyDescent="0.25">
      <c r="G347" s="11"/>
    </row>
    <row r="348" spans="7:7" ht="15.75" customHeight="1" x14ac:dyDescent="0.25">
      <c r="G348" s="11"/>
    </row>
    <row r="349" spans="7:7" ht="15.75" customHeight="1" x14ac:dyDescent="0.25">
      <c r="G349" s="11"/>
    </row>
    <row r="350" spans="7:7" ht="15.75" customHeight="1" x14ac:dyDescent="0.25">
      <c r="G350" s="11"/>
    </row>
    <row r="351" spans="7:7" ht="15.75" customHeight="1" x14ac:dyDescent="0.25">
      <c r="G351" s="11"/>
    </row>
    <row r="352" spans="7:7" ht="15.75" customHeight="1" x14ac:dyDescent="0.25">
      <c r="G352" s="11"/>
    </row>
    <row r="353" spans="7:7" ht="15.75" customHeight="1" x14ac:dyDescent="0.25">
      <c r="G353" s="11"/>
    </row>
    <row r="354" spans="7:7" ht="15.75" customHeight="1" x14ac:dyDescent="0.25">
      <c r="G354" s="11"/>
    </row>
    <row r="355" spans="7:7" ht="15.75" customHeight="1" x14ac:dyDescent="0.25">
      <c r="G355" s="11"/>
    </row>
    <row r="356" spans="7:7" ht="15.75" customHeight="1" x14ac:dyDescent="0.25">
      <c r="G356" s="11"/>
    </row>
    <row r="357" spans="7:7" ht="15.75" customHeight="1" x14ac:dyDescent="0.25">
      <c r="G357" s="11"/>
    </row>
    <row r="358" spans="7:7" ht="15.75" customHeight="1" x14ac:dyDescent="0.25">
      <c r="G358" s="11"/>
    </row>
    <row r="359" spans="7:7" ht="15.75" customHeight="1" x14ac:dyDescent="0.25">
      <c r="G359" s="11"/>
    </row>
    <row r="360" spans="7:7" ht="15.75" customHeight="1" x14ac:dyDescent="0.25">
      <c r="G360" s="11"/>
    </row>
    <row r="361" spans="7:7" ht="15.75" customHeight="1" x14ac:dyDescent="0.25">
      <c r="G361" s="11"/>
    </row>
    <row r="362" spans="7:7" ht="15.75" customHeight="1" x14ac:dyDescent="0.25">
      <c r="G362" s="11"/>
    </row>
    <row r="363" spans="7:7" ht="15.75" customHeight="1" x14ac:dyDescent="0.25">
      <c r="G363" s="11"/>
    </row>
    <row r="364" spans="7:7" ht="15.75" customHeight="1" x14ac:dyDescent="0.25">
      <c r="G364" s="11"/>
    </row>
    <row r="365" spans="7:7" ht="15.75" customHeight="1" x14ac:dyDescent="0.25">
      <c r="G365" s="11"/>
    </row>
    <row r="366" spans="7:7" ht="15.75" customHeight="1" x14ac:dyDescent="0.25">
      <c r="G366" s="11"/>
    </row>
    <row r="367" spans="7:7" ht="15.75" customHeight="1" x14ac:dyDescent="0.25">
      <c r="G367" s="11"/>
    </row>
    <row r="368" spans="7:7" ht="15.75" customHeight="1" x14ac:dyDescent="0.25">
      <c r="G368" s="11"/>
    </row>
    <row r="369" spans="7:7" ht="15.75" customHeight="1" x14ac:dyDescent="0.25">
      <c r="G369" s="11"/>
    </row>
    <row r="370" spans="7:7" ht="15.75" customHeight="1" x14ac:dyDescent="0.25">
      <c r="G370" s="11"/>
    </row>
    <row r="371" spans="7:7" ht="15.75" customHeight="1" x14ac:dyDescent="0.25">
      <c r="G371" s="11"/>
    </row>
    <row r="372" spans="7:7" ht="15.75" customHeight="1" x14ac:dyDescent="0.25">
      <c r="G372" s="11"/>
    </row>
    <row r="373" spans="7:7" ht="15.75" customHeight="1" x14ac:dyDescent="0.25">
      <c r="G373" s="11"/>
    </row>
    <row r="374" spans="7:7" ht="15.75" customHeight="1" x14ac:dyDescent="0.25">
      <c r="G374" s="11"/>
    </row>
    <row r="375" spans="7:7" ht="15.75" customHeight="1" x14ac:dyDescent="0.25">
      <c r="G375" s="11"/>
    </row>
    <row r="376" spans="7:7" ht="15.75" customHeight="1" x14ac:dyDescent="0.25">
      <c r="G376" s="11"/>
    </row>
    <row r="377" spans="7:7" ht="15.75" customHeight="1" x14ac:dyDescent="0.25">
      <c r="G377" s="11"/>
    </row>
    <row r="378" spans="7:7" ht="15.75" customHeight="1" x14ac:dyDescent="0.25">
      <c r="G378" s="11"/>
    </row>
    <row r="379" spans="7:7" ht="15.75" customHeight="1" x14ac:dyDescent="0.25">
      <c r="G379" s="11"/>
    </row>
    <row r="380" spans="7:7" ht="15.75" customHeight="1" x14ac:dyDescent="0.25">
      <c r="G380" s="11"/>
    </row>
    <row r="381" spans="7:7" ht="15.75" customHeight="1" x14ac:dyDescent="0.25">
      <c r="G381" s="11"/>
    </row>
    <row r="382" spans="7:7" ht="15.75" customHeight="1" x14ac:dyDescent="0.25">
      <c r="G382" s="11"/>
    </row>
    <row r="383" spans="7:7" ht="15.75" customHeight="1" x14ac:dyDescent="0.25">
      <c r="G383" s="11"/>
    </row>
    <row r="384" spans="7:7" ht="15.75" customHeight="1" x14ac:dyDescent="0.25">
      <c r="G384" s="11"/>
    </row>
    <row r="385" spans="7:7" ht="15.75" customHeight="1" x14ac:dyDescent="0.25">
      <c r="G385" s="11"/>
    </row>
    <row r="386" spans="7:7" ht="15.75" customHeight="1" x14ac:dyDescent="0.25">
      <c r="G386" s="11"/>
    </row>
    <row r="387" spans="7:7" ht="15.75" customHeight="1" x14ac:dyDescent="0.25">
      <c r="G387" s="11"/>
    </row>
    <row r="388" spans="7:7" ht="15.75" customHeight="1" x14ac:dyDescent="0.25">
      <c r="G388" s="11"/>
    </row>
    <row r="389" spans="7:7" ht="15.75" customHeight="1" x14ac:dyDescent="0.25">
      <c r="G389" s="11"/>
    </row>
    <row r="390" spans="7:7" ht="15.75" customHeight="1" x14ac:dyDescent="0.25">
      <c r="G390" s="11"/>
    </row>
    <row r="391" spans="7:7" ht="15.75" customHeight="1" x14ac:dyDescent="0.25">
      <c r="G391" s="11"/>
    </row>
    <row r="392" spans="7:7" ht="15.75" customHeight="1" x14ac:dyDescent="0.25">
      <c r="G392" s="11"/>
    </row>
    <row r="393" spans="7:7" ht="15.75" customHeight="1" x14ac:dyDescent="0.25">
      <c r="G393" s="11"/>
    </row>
    <row r="394" spans="7:7" ht="15.75" customHeight="1" x14ac:dyDescent="0.25">
      <c r="G394" s="11"/>
    </row>
    <row r="395" spans="7:7" ht="15.75" customHeight="1" x14ac:dyDescent="0.25">
      <c r="G395" s="11"/>
    </row>
    <row r="396" spans="7:7" ht="15.75" customHeight="1" x14ac:dyDescent="0.25">
      <c r="G396" s="11"/>
    </row>
    <row r="397" spans="7:7" ht="15.75" customHeight="1" x14ac:dyDescent="0.25">
      <c r="G397" s="11"/>
    </row>
    <row r="398" spans="7:7" ht="15.75" customHeight="1" x14ac:dyDescent="0.25">
      <c r="G398" s="11"/>
    </row>
    <row r="399" spans="7:7" ht="15.75" customHeight="1" x14ac:dyDescent="0.25">
      <c r="G399" s="11"/>
    </row>
    <row r="400" spans="7:7" ht="15.75" customHeight="1" x14ac:dyDescent="0.25">
      <c r="G400" s="11"/>
    </row>
    <row r="401" spans="7:7" ht="15.75" customHeight="1" x14ac:dyDescent="0.25">
      <c r="G401" s="11"/>
    </row>
    <row r="402" spans="7:7" ht="15.75" customHeight="1" x14ac:dyDescent="0.25">
      <c r="G402" s="11"/>
    </row>
    <row r="403" spans="7:7" ht="15.75" customHeight="1" x14ac:dyDescent="0.25">
      <c r="G403" s="11"/>
    </row>
    <row r="404" spans="7:7" ht="15.75" customHeight="1" x14ac:dyDescent="0.25">
      <c r="G404" s="11"/>
    </row>
    <row r="405" spans="7:7" ht="15.75" customHeight="1" x14ac:dyDescent="0.25">
      <c r="G405" s="11"/>
    </row>
    <row r="406" spans="7:7" ht="15.75" customHeight="1" x14ac:dyDescent="0.25">
      <c r="G406" s="11"/>
    </row>
    <row r="407" spans="7:7" ht="15.75" customHeight="1" x14ac:dyDescent="0.25">
      <c r="G407" s="11"/>
    </row>
    <row r="408" spans="7:7" ht="15.75" customHeight="1" x14ac:dyDescent="0.25">
      <c r="G408" s="11"/>
    </row>
    <row r="409" spans="7:7" ht="15.75" customHeight="1" x14ac:dyDescent="0.25">
      <c r="G409" s="11"/>
    </row>
    <row r="410" spans="7:7" ht="15.75" customHeight="1" x14ac:dyDescent="0.25">
      <c r="G410" s="11"/>
    </row>
    <row r="411" spans="7:7" ht="15.75" customHeight="1" x14ac:dyDescent="0.25">
      <c r="G411" s="11"/>
    </row>
    <row r="412" spans="7:7" ht="15.75" customHeight="1" x14ac:dyDescent="0.25">
      <c r="G412" s="11"/>
    </row>
    <row r="413" spans="7:7" ht="15.75" customHeight="1" x14ac:dyDescent="0.25">
      <c r="G413" s="11"/>
    </row>
    <row r="414" spans="7:7" ht="15.75" customHeight="1" x14ac:dyDescent="0.25">
      <c r="G414" s="11"/>
    </row>
    <row r="415" spans="7:7" ht="15.75" customHeight="1" x14ac:dyDescent="0.25">
      <c r="G415" s="11"/>
    </row>
    <row r="416" spans="7:7" ht="15.75" customHeight="1" x14ac:dyDescent="0.25">
      <c r="G416" s="11"/>
    </row>
    <row r="417" spans="7:7" ht="15.75" customHeight="1" x14ac:dyDescent="0.25">
      <c r="G417" s="11"/>
    </row>
    <row r="418" spans="7:7" ht="15.75" customHeight="1" x14ac:dyDescent="0.25">
      <c r="G418" s="11"/>
    </row>
    <row r="419" spans="7:7" ht="15.75" customHeight="1" x14ac:dyDescent="0.25">
      <c r="G419" s="11"/>
    </row>
    <row r="420" spans="7:7" ht="15.75" customHeight="1" x14ac:dyDescent="0.25">
      <c r="G420" s="11"/>
    </row>
    <row r="421" spans="7:7" ht="15.75" customHeight="1" x14ac:dyDescent="0.25">
      <c r="G421" s="11"/>
    </row>
    <row r="422" spans="7:7" ht="15.75" customHeight="1" x14ac:dyDescent="0.25">
      <c r="G422" s="11"/>
    </row>
    <row r="423" spans="7:7" ht="15.75" customHeight="1" x14ac:dyDescent="0.25">
      <c r="G423" s="11"/>
    </row>
    <row r="424" spans="7:7" ht="15.75" customHeight="1" x14ac:dyDescent="0.25">
      <c r="G424" s="11"/>
    </row>
    <row r="425" spans="7:7" ht="15.75" customHeight="1" x14ac:dyDescent="0.25">
      <c r="G425" s="11"/>
    </row>
    <row r="426" spans="7:7" ht="15.75" customHeight="1" x14ac:dyDescent="0.25">
      <c r="G426" s="11"/>
    </row>
    <row r="427" spans="7:7" ht="15.75" customHeight="1" x14ac:dyDescent="0.25">
      <c r="G427" s="11"/>
    </row>
    <row r="428" spans="7:7" ht="15.75" customHeight="1" x14ac:dyDescent="0.25">
      <c r="G428" s="11"/>
    </row>
    <row r="429" spans="7:7" ht="15.75" customHeight="1" x14ac:dyDescent="0.25">
      <c r="G429" s="11"/>
    </row>
    <row r="430" spans="7:7" ht="15.75" customHeight="1" x14ac:dyDescent="0.25">
      <c r="G430" s="11"/>
    </row>
    <row r="431" spans="7:7" ht="15.75" customHeight="1" x14ac:dyDescent="0.25">
      <c r="G431" s="11"/>
    </row>
    <row r="432" spans="7:7" ht="15.75" customHeight="1" x14ac:dyDescent="0.25">
      <c r="G432" s="11"/>
    </row>
    <row r="433" spans="7:7" ht="15.75" customHeight="1" x14ac:dyDescent="0.25">
      <c r="G433" s="11"/>
    </row>
    <row r="434" spans="7:7" ht="15.75" customHeight="1" x14ac:dyDescent="0.25">
      <c r="G434" s="11"/>
    </row>
    <row r="435" spans="7:7" ht="15.75" customHeight="1" x14ac:dyDescent="0.25">
      <c r="G435" s="11"/>
    </row>
    <row r="436" spans="7:7" ht="15.75" customHeight="1" x14ac:dyDescent="0.25">
      <c r="G436" s="11"/>
    </row>
    <row r="437" spans="7:7" ht="15.75" customHeight="1" x14ac:dyDescent="0.25">
      <c r="G437" s="11"/>
    </row>
    <row r="438" spans="7:7" ht="15.75" customHeight="1" x14ac:dyDescent="0.25">
      <c r="G438" s="11"/>
    </row>
    <row r="439" spans="7:7" ht="15.75" customHeight="1" x14ac:dyDescent="0.25">
      <c r="G439" s="11"/>
    </row>
    <row r="440" spans="7:7" ht="15.75" customHeight="1" x14ac:dyDescent="0.25">
      <c r="G440" s="11"/>
    </row>
    <row r="441" spans="7:7" ht="15.75" customHeight="1" x14ac:dyDescent="0.25">
      <c r="G441" s="11"/>
    </row>
    <row r="442" spans="7:7" ht="15.75" customHeight="1" x14ac:dyDescent="0.25">
      <c r="G442" s="11"/>
    </row>
    <row r="443" spans="7:7" ht="15.75" customHeight="1" x14ac:dyDescent="0.25">
      <c r="G443" s="11"/>
    </row>
    <row r="444" spans="7:7" ht="15.75" customHeight="1" x14ac:dyDescent="0.25">
      <c r="G444" s="11"/>
    </row>
    <row r="445" spans="7:7" ht="15.75" customHeight="1" x14ac:dyDescent="0.25">
      <c r="G445" s="11"/>
    </row>
    <row r="446" spans="7:7" ht="15.75" customHeight="1" x14ac:dyDescent="0.25">
      <c r="G446" s="11"/>
    </row>
    <row r="447" spans="7:7" ht="15.75" customHeight="1" x14ac:dyDescent="0.25">
      <c r="G447" s="11"/>
    </row>
    <row r="448" spans="7:7" ht="15.75" customHeight="1" x14ac:dyDescent="0.25">
      <c r="G448" s="11"/>
    </row>
    <row r="449" spans="7:7" ht="15.75" customHeight="1" x14ac:dyDescent="0.25">
      <c r="G449" s="11"/>
    </row>
    <row r="450" spans="7:7" ht="15.75" customHeight="1" x14ac:dyDescent="0.25">
      <c r="G450" s="11"/>
    </row>
    <row r="451" spans="7:7" ht="15.75" customHeight="1" x14ac:dyDescent="0.25">
      <c r="G451" s="11"/>
    </row>
    <row r="452" spans="7:7" ht="15.75" customHeight="1" x14ac:dyDescent="0.25">
      <c r="G452" s="11"/>
    </row>
    <row r="453" spans="7:7" ht="15.75" customHeight="1" x14ac:dyDescent="0.25">
      <c r="G453" s="11"/>
    </row>
    <row r="454" spans="7:7" ht="15.75" customHeight="1" x14ac:dyDescent="0.25">
      <c r="G454" s="11"/>
    </row>
    <row r="455" spans="7:7" ht="15.75" customHeight="1" x14ac:dyDescent="0.25">
      <c r="G455" s="11"/>
    </row>
    <row r="456" spans="7:7" ht="15.75" customHeight="1" x14ac:dyDescent="0.25">
      <c r="G456" s="11"/>
    </row>
    <row r="457" spans="7:7" ht="15.75" customHeight="1" x14ac:dyDescent="0.25">
      <c r="G457" s="11"/>
    </row>
    <row r="458" spans="7:7" ht="15.75" customHeight="1" x14ac:dyDescent="0.25">
      <c r="G458" s="11"/>
    </row>
    <row r="459" spans="7:7" ht="15.75" customHeight="1" x14ac:dyDescent="0.25">
      <c r="G459" s="11"/>
    </row>
    <row r="460" spans="7:7" ht="15.75" customHeight="1" x14ac:dyDescent="0.25">
      <c r="G460" s="11"/>
    </row>
    <row r="461" spans="7:7" ht="15.75" customHeight="1" x14ac:dyDescent="0.25">
      <c r="G461" s="11"/>
    </row>
    <row r="462" spans="7:7" ht="15.75" customHeight="1" x14ac:dyDescent="0.25">
      <c r="G462" s="11"/>
    </row>
    <row r="463" spans="7:7" ht="15.75" customHeight="1" x14ac:dyDescent="0.25">
      <c r="G463" s="11"/>
    </row>
    <row r="464" spans="7:7" ht="15.75" customHeight="1" x14ac:dyDescent="0.25">
      <c r="G464" s="11"/>
    </row>
    <row r="465" spans="7:7" ht="15.75" customHeight="1" x14ac:dyDescent="0.25">
      <c r="G465" s="11"/>
    </row>
    <row r="466" spans="7:7" ht="15.75" customHeight="1" x14ac:dyDescent="0.25">
      <c r="G466" s="11"/>
    </row>
    <row r="467" spans="7:7" ht="15.75" customHeight="1" x14ac:dyDescent="0.25">
      <c r="G467" s="11"/>
    </row>
    <row r="468" spans="7:7" ht="15.75" customHeight="1" x14ac:dyDescent="0.25">
      <c r="G468" s="11"/>
    </row>
    <row r="469" spans="7:7" ht="15.75" customHeight="1" x14ac:dyDescent="0.25">
      <c r="G469" s="11"/>
    </row>
    <row r="470" spans="7:7" ht="15.75" customHeight="1" x14ac:dyDescent="0.25">
      <c r="G470" s="11"/>
    </row>
    <row r="471" spans="7:7" ht="15.75" customHeight="1" x14ac:dyDescent="0.25">
      <c r="G471" s="11"/>
    </row>
    <row r="472" spans="7:7" ht="15.75" customHeight="1" x14ac:dyDescent="0.25">
      <c r="G472" s="11"/>
    </row>
    <row r="473" spans="7:7" ht="15.75" customHeight="1" x14ac:dyDescent="0.25">
      <c r="G473" s="11"/>
    </row>
    <row r="474" spans="7:7" ht="15.75" customHeight="1" x14ac:dyDescent="0.25">
      <c r="G474" s="11"/>
    </row>
    <row r="475" spans="7:7" ht="15.75" customHeight="1" x14ac:dyDescent="0.25">
      <c r="G475" s="11"/>
    </row>
    <row r="476" spans="7:7" ht="15.75" customHeight="1" x14ac:dyDescent="0.25">
      <c r="G476" s="11"/>
    </row>
    <row r="477" spans="7:7" ht="15.75" customHeight="1" x14ac:dyDescent="0.25">
      <c r="G477" s="11"/>
    </row>
    <row r="478" spans="7:7" ht="15.75" customHeight="1" x14ac:dyDescent="0.25">
      <c r="G478" s="11"/>
    </row>
    <row r="479" spans="7:7" ht="15.75" customHeight="1" x14ac:dyDescent="0.25">
      <c r="G479" s="11"/>
    </row>
    <row r="480" spans="7:7" ht="15.75" customHeight="1" x14ac:dyDescent="0.25">
      <c r="G480" s="11"/>
    </row>
    <row r="481" spans="7:7" ht="15.75" customHeight="1" x14ac:dyDescent="0.25">
      <c r="G481" s="11"/>
    </row>
    <row r="482" spans="7:7" ht="15.75" customHeight="1" x14ac:dyDescent="0.25">
      <c r="G482" s="11"/>
    </row>
    <row r="483" spans="7:7" ht="15.75" customHeight="1" x14ac:dyDescent="0.25">
      <c r="G483" s="11"/>
    </row>
    <row r="484" spans="7:7" ht="15.75" customHeight="1" x14ac:dyDescent="0.25">
      <c r="G484" s="11"/>
    </row>
    <row r="485" spans="7:7" ht="15.75" customHeight="1" x14ac:dyDescent="0.25">
      <c r="G485" s="11"/>
    </row>
    <row r="486" spans="7:7" ht="15.75" customHeight="1" x14ac:dyDescent="0.25">
      <c r="G486" s="11"/>
    </row>
    <row r="487" spans="7:7" ht="15.75" customHeight="1" x14ac:dyDescent="0.25">
      <c r="G487" s="11"/>
    </row>
    <row r="488" spans="7:7" ht="15.75" customHeight="1" x14ac:dyDescent="0.25">
      <c r="G488" s="11"/>
    </row>
    <row r="489" spans="7:7" ht="15.75" customHeight="1" x14ac:dyDescent="0.25">
      <c r="G489" s="11"/>
    </row>
    <row r="490" spans="7:7" ht="15.75" customHeight="1" x14ac:dyDescent="0.25">
      <c r="G490" s="11"/>
    </row>
    <row r="491" spans="7:7" ht="15.75" customHeight="1" x14ac:dyDescent="0.25">
      <c r="G491" s="11"/>
    </row>
    <row r="492" spans="7:7" ht="15.75" customHeight="1" x14ac:dyDescent="0.25">
      <c r="G492" s="11"/>
    </row>
    <row r="493" spans="7:7" ht="15.75" customHeight="1" x14ac:dyDescent="0.25">
      <c r="G493" s="11"/>
    </row>
    <row r="494" spans="7:7" ht="15.75" customHeight="1" x14ac:dyDescent="0.25">
      <c r="G494" s="11"/>
    </row>
    <row r="495" spans="7:7" ht="15.75" customHeight="1" x14ac:dyDescent="0.25">
      <c r="G495" s="11"/>
    </row>
    <row r="496" spans="7:7" ht="15.75" customHeight="1" x14ac:dyDescent="0.25">
      <c r="G496" s="11"/>
    </row>
    <row r="497" spans="7:7" ht="15.75" customHeight="1" x14ac:dyDescent="0.25">
      <c r="G497" s="11"/>
    </row>
    <row r="498" spans="7:7" ht="15.75" customHeight="1" x14ac:dyDescent="0.25">
      <c r="G498" s="11"/>
    </row>
    <row r="499" spans="7:7" ht="15.75" customHeight="1" x14ac:dyDescent="0.25">
      <c r="G499" s="11"/>
    </row>
    <row r="500" spans="7:7" ht="15.75" customHeight="1" x14ac:dyDescent="0.25">
      <c r="G500" s="11"/>
    </row>
    <row r="501" spans="7:7" ht="15.75" customHeight="1" x14ac:dyDescent="0.25">
      <c r="G501" s="11"/>
    </row>
    <row r="502" spans="7:7" ht="15.75" customHeight="1" x14ac:dyDescent="0.25">
      <c r="G502" s="11"/>
    </row>
    <row r="503" spans="7:7" ht="15.75" customHeight="1" x14ac:dyDescent="0.25">
      <c r="G503" s="11"/>
    </row>
    <row r="504" spans="7:7" ht="15.75" customHeight="1" x14ac:dyDescent="0.25">
      <c r="G504" s="11"/>
    </row>
    <row r="505" spans="7:7" ht="15.75" customHeight="1" x14ac:dyDescent="0.25">
      <c r="G505" s="11"/>
    </row>
    <row r="506" spans="7:7" ht="15.75" customHeight="1" x14ac:dyDescent="0.25">
      <c r="G506" s="11"/>
    </row>
    <row r="507" spans="7:7" ht="15.75" customHeight="1" x14ac:dyDescent="0.25">
      <c r="G507" s="11"/>
    </row>
    <row r="508" spans="7:7" ht="15.75" customHeight="1" x14ac:dyDescent="0.25">
      <c r="G508" s="11"/>
    </row>
    <row r="509" spans="7:7" ht="15.75" customHeight="1" x14ac:dyDescent="0.25">
      <c r="G509" s="11"/>
    </row>
    <row r="510" spans="7:7" ht="15.75" customHeight="1" x14ac:dyDescent="0.25">
      <c r="G510" s="11"/>
    </row>
    <row r="511" spans="7:7" ht="15.75" customHeight="1" x14ac:dyDescent="0.25">
      <c r="G511" s="11"/>
    </row>
    <row r="512" spans="7:7" ht="15.75" customHeight="1" x14ac:dyDescent="0.25">
      <c r="G512" s="11"/>
    </row>
    <row r="513" spans="7:7" ht="15.75" customHeight="1" x14ac:dyDescent="0.25">
      <c r="G513" s="11"/>
    </row>
    <row r="514" spans="7:7" ht="15.75" customHeight="1" x14ac:dyDescent="0.25">
      <c r="G514" s="11"/>
    </row>
    <row r="515" spans="7:7" ht="15.75" customHeight="1" x14ac:dyDescent="0.25">
      <c r="G515" s="11"/>
    </row>
    <row r="516" spans="7:7" ht="15.75" customHeight="1" x14ac:dyDescent="0.25">
      <c r="G516" s="11"/>
    </row>
    <row r="517" spans="7:7" ht="15.75" customHeight="1" x14ac:dyDescent="0.25">
      <c r="G517" s="11"/>
    </row>
    <row r="518" spans="7:7" ht="15.75" customHeight="1" x14ac:dyDescent="0.25">
      <c r="G518" s="11"/>
    </row>
    <row r="519" spans="7:7" ht="15.75" customHeight="1" x14ac:dyDescent="0.25">
      <c r="G519" s="11"/>
    </row>
    <row r="520" spans="7:7" ht="15.75" customHeight="1" x14ac:dyDescent="0.25">
      <c r="G520" s="11"/>
    </row>
    <row r="521" spans="7:7" ht="15.75" customHeight="1" x14ac:dyDescent="0.25">
      <c r="G521" s="11"/>
    </row>
    <row r="522" spans="7:7" ht="15.75" customHeight="1" x14ac:dyDescent="0.25">
      <c r="G522" s="11"/>
    </row>
    <row r="523" spans="7:7" ht="15.75" customHeight="1" x14ac:dyDescent="0.25">
      <c r="G523" s="11"/>
    </row>
    <row r="524" spans="7:7" ht="15.75" customHeight="1" x14ac:dyDescent="0.25">
      <c r="G524" s="11"/>
    </row>
    <row r="525" spans="7:7" ht="15.75" customHeight="1" x14ac:dyDescent="0.25">
      <c r="G525" s="11"/>
    </row>
    <row r="526" spans="7:7" ht="15.75" customHeight="1" x14ac:dyDescent="0.25">
      <c r="G526" s="11"/>
    </row>
    <row r="527" spans="7:7" ht="15.75" customHeight="1" x14ac:dyDescent="0.25">
      <c r="G527" s="11"/>
    </row>
    <row r="528" spans="7:7" ht="15.75" customHeight="1" x14ac:dyDescent="0.25">
      <c r="G528" s="11"/>
    </row>
    <row r="529" spans="7:7" ht="15.75" customHeight="1" x14ac:dyDescent="0.25">
      <c r="G529" s="11"/>
    </row>
    <row r="530" spans="7:7" ht="15.75" customHeight="1" x14ac:dyDescent="0.25">
      <c r="G530" s="11"/>
    </row>
    <row r="531" spans="7:7" ht="15.75" customHeight="1" x14ac:dyDescent="0.25">
      <c r="G531" s="11"/>
    </row>
    <row r="532" spans="7:7" ht="15.75" customHeight="1" x14ac:dyDescent="0.25">
      <c r="G532" s="11"/>
    </row>
    <row r="533" spans="7:7" ht="15.75" customHeight="1" x14ac:dyDescent="0.25">
      <c r="G533" s="11"/>
    </row>
    <row r="534" spans="7:7" ht="15.75" customHeight="1" x14ac:dyDescent="0.25">
      <c r="G534" s="11"/>
    </row>
    <row r="535" spans="7:7" ht="15.75" customHeight="1" x14ac:dyDescent="0.25">
      <c r="G535" s="11"/>
    </row>
    <row r="536" spans="7:7" ht="15.75" customHeight="1" x14ac:dyDescent="0.25">
      <c r="G536" s="11"/>
    </row>
    <row r="537" spans="7:7" ht="15.75" customHeight="1" x14ac:dyDescent="0.25">
      <c r="G537" s="11"/>
    </row>
    <row r="538" spans="7:7" ht="15.75" customHeight="1" x14ac:dyDescent="0.25">
      <c r="G538" s="11"/>
    </row>
    <row r="539" spans="7:7" ht="15.75" customHeight="1" x14ac:dyDescent="0.25">
      <c r="G539" s="11"/>
    </row>
    <row r="540" spans="7:7" ht="15.75" customHeight="1" x14ac:dyDescent="0.25">
      <c r="G540" s="11"/>
    </row>
    <row r="541" spans="7:7" ht="15.75" customHeight="1" x14ac:dyDescent="0.25">
      <c r="G541" s="11"/>
    </row>
    <row r="542" spans="7:7" ht="15.75" customHeight="1" x14ac:dyDescent="0.25">
      <c r="G542" s="11"/>
    </row>
    <row r="543" spans="7:7" ht="15.75" customHeight="1" x14ac:dyDescent="0.25">
      <c r="G543" s="11"/>
    </row>
    <row r="544" spans="7:7" ht="15.75" customHeight="1" x14ac:dyDescent="0.25">
      <c r="G544" s="11"/>
    </row>
    <row r="545" spans="7:7" ht="15.75" customHeight="1" x14ac:dyDescent="0.25">
      <c r="G545" s="11"/>
    </row>
    <row r="546" spans="7:7" ht="15.75" customHeight="1" x14ac:dyDescent="0.25">
      <c r="G546" s="11"/>
    </row>
    <row r="547" spans="7:7" ht="15.75" customHeight="1" x14ac:dyDescent="0.25">
      <c r="G547" s="11"/>
    </row>
    <row r="548" spans="7:7" ht="15.75" customHeight="1" x14ac:dyDescent="0.25">
      <c r="G548" s="11"/>
    </row>
    <row r="549" spans="7:7" ht="15.75" customHeight="1" x14ac:dyDescent="0.25">
      <c r="G549" s="11"/>
    </row>
    <row r="550" spans="7:7" ht="15.75" customHeight="1" x14ac:dyDescent="0.25">
      <c r="G550" s="11"/>
    </row>
    <row r="551" spans="7:7" ht="15.75" customHeight="1" x14ac:dyDescent="0.25">
      <c r="G551" s="11"/>
    </row>
    <row r="552" spans="7:7" ht="15.75" customHeight="1" x14ac:dyDescent="0.25">
      <c r="G552" s="11"/>
    </row>
    <row r="553" spans="7:7" ht="15.75" customHeight="1" x14ac:dyDescent="0.25">
      <c r="G553" s="11"/>
    </row>
    <row r="554" spans="7:7" ht="15.75" customHeight="1" x14ac:dyDescent="0.25">
      <c r="G554" s="11"/>
    </row>
    <row r="555" spans="7:7" ht="15.75" customHeight="1" x14ac:dyDescent="0.25">
      <c r="G555" s="11"/>
    </row>
    <row r="556" spans="7:7" ht="15.75" customHeight="1" x14ac:dyDescent="0.25">
      <c r="G556" s="11"/>
    </row>
    <row r="557" spans="7:7" ht="15.75" customHeight="1" x14ac:dyDescent="0.25">
      <c r="G557" s="11"/>
    </row>
    <row r="558" spans="7:7" ht="15.75" customHeight="1" x14ac:dyDescent="0.25">
      <c r="G558" s="11"/>
    </row>
    <row r="559" spans="7:7" ht="15.75" customHeight="1" x14ac:dyDescent="0.25">
      <c r="G559" s="11"/>
    </row>
    <row r="560" spans="7:7" ht="15.75" customHeight="1" x14ac:dyDescent="0.25">
      <c r="G560" s="11"/>
    </row>
    <row r="561" spans="7:7" ht="15.75" customHeight="1" x14ac:dyDescent="0.25">
      <c r="G561" s="11"/>
    </row>
    <row r="562" spans="7:7" ht="15.75" customHeight="1" x14ac:dyDescent="0.25">
      <c r="G562" s="11"/>
    </row>
    <row r="563" spans="7:7" ht="15.75" customHeight="1" x14ac:dyDescent="0.25">
      <c r="G563" s="11"/>
    </row>
    <row r="564" spans="7:7" ht="15.75" customHeight="1" x14ac:dyDescent="0.25">
      <c r="G564" s="11"/>
    </row>
    <row r="565" spans="7:7" ht="15.75" customHeight="1" x14ac:dyDescent="0.25">
      <c r="G565" s="11"/>
    </row>
    <row r="566" spans="7:7" ht="15.75" customHeight="1" x14ac:dyDescent="0.25">
      <c r="G566" s="11"/>
    </row>
    <row r="567" spans="7:7" ht="15.75" customHeight="1" x14ac:dyDescent="0.25">
      <c r="G567" s="11"/>
    </row>
    <row r="568" spans="7:7" ht="15.75" customHeight="1" x14ac:dyDescent="0.25">
      <c r="G568" s="11"/>
    </row>
    <row r="569" spans="7:7" ht="15.75" customHeight="1" x14ac:dyDescent="0.25">
      <c r="G569" s="11"/>
    </row>
    <row r="570" spans="7:7" ht="15.75" customHeight="1" x14ac:dyDescent="0.25">
      <c r="G570" s="11"/>
    </row>
    <row r="571" spans="7:7" ht="15.75" customHeight="1" x14ac:dyDescent="0.25">
      <c r="G571" s="11"/>
    </row>
    <row r="572" spans="7:7" ht="15.75" customHeight="1" x14ac:dyDescent="0.25">
      <c r="G572" s="11"/>
    </row>
    <row r="573" spans="7:7" ht="15.75" customHeight="1" x14ac:dyDescent="0.25">
      <c r="G573" s="11"/>
    </row>
    <row r="574" spans="7:7" ht="15.75" customHeight="1" x14ac:dyDescent="0.25">
      <c r="G574" s="11"/>
    </row>
    <row r="575" spans="7:7" ht="15.75" customHeight="1" x14ac:dyDescent="0.25">
      <c r="G575" s="11"/>
    </row>
    <row r="576" spans="7:7" ht="15.75" customHeight="1" x14ac:dyDescent="0.25">
      <c r="G576" s="11"/>
    </row>
    <row r="577" spans="7:7" ht="15.75" customHeight="1" x14ac:dyDescent="0.25">
      <c r="G577" s="11"/>
    </row>
    <row r="578" spans="7:7" ht="15.75" customHeight="1" x14ac:dyDescent="0.25">
      <c r="G578" s="11"/>
    </row>
    <row r="579" spans="7:7" ht="15.75" customHeight="1" x14ac:dyDescent="0.25">
      <c r="G579" s="11"/>
    </row>
    <row r="580" spans="7:7" ht="15.75" customHeight="1" x14ac:dyDescent="0.25">
      <c r="G580" s="11"/>
    </row>
    <row r="581" spans="7:7" ht="15.75" customHeight="1" x14ac:dyDescent="0.25">
      <c r="G581" s="11"/>
    </row>
    <row r="582" spans="7:7" ht="15.75" customHeight="1" x14ac:dyDescent="0.25">
      <c r="G582" s="11"/>
    </row>
    <row r="583" spans="7:7" ht="15.75" customHeight="1" x14ac:dyDescent="0.25">
      <c r="G583" s="11"/>
    </row>
    <row r="584" spans="7:7" ht="15.75" customHeight="1" x14ac:dyDescent="0.25">
      <c r="G584" s="11"/>
    </row>
    <row r="585" spans="7:7" ht="15.75" customHeight="1" x14ac:dyDescent="0.25">
      <c r="G585" s="11"/>
    </row>
    <row r="586" spans="7:7" ht="15.75" customHeight="1" x14ac:dyDescent="0.25">
      <c r="G586" s="11"/>
    </row>
    <row r="587" spans="7:7" ht="15.75" customHeight="1" x14ac:dyDescent="0.25">
      <c r="G587" s="11"/>
    </row>
    <row r="588" spans="7:7" ht="15.75" customHeight="1" x14ac:dyDescent="0.25">
      <c r="G588" s="11"/>
    </row>
    <row r="589" spans="7:7" ht="15.75" customHeight="1" x14ac:dyDescent="0.25">
      <c r="G589" s="11"/>
    </row>
    <row r="590" spans="7:7" ht="15.75" customHeight="1" x14ac:dyDescent="0.25">
      <c r="G590" s="11"/>
    </row>
    <row r="591" spans="7:7" ht="15.75" customHeight="1" x14ac:dyDescent="0.25">
      <c r="G591" s="11"/>
    </row>
    <row r="592" spans="7:7" ht="15.75" customHeight="1" x14ac:dyDescent="0.25">
      <c r="G592" s="11"/>
    </row>
    <row r="593" spans="7:7" ht="15.75" customHeight="1" x14ac:dyDescent="0.25">
      <c r="G593" s="11"/>
    </row>
    <row r="594" spans="7:7" ht="15.75" customHeight="1" x14ac:dyDescent="0.25">
      <c r="G594" s="11"/>
    </row>
    <row r="595" spans="7:7" ht="15.75" customHeight="1" x14ac:dyDescent="0.25">
      <c r="G595" s="11"/>
    </row>
    <row r="596" spans="7:7" ht="15.75" customHeight="1" x14ac:dyDescent="0.25">
      <c r="G596" s="11"/>
    </row>
    <row r="597" spans="7:7" ht="15.75" customHeight="1" x14ac:dyDescent="0.25">
      <c r="G597" s="11"/>
    </row>
    <row r="598" spans="7:7" ht="15.75" customHeight="1" x14ac:dyDescent="0.25">
      <c r="G598" s="11"/>
    </row>
    <row r="599" spans="7:7" ht="15.75" customHeight="1" x14ac:dyDescent="0.25">
      <c r="G599" s="11"/>
    </row>
    <row r="600" spans="7:7" ht="15.75" customHeight="1" x14ac:dyDescent="0.25">
      <c r="G600" s="11"/>
    </row>
    <row r="601" spans="7:7" ht="15.75" customHeight="1" x14ac:dyDescent="0.25">
      <c r="G601" s="11"/>
    </row>
    <row r="602" spans="7:7" ht="15.75" customHeight="1" x14ac:dyDescent="0.25">
      <c r="G602" s="11"/>
    </row>
    <row r="603" spans="7:7" ht="15.75" customHeight="1" x14ac:dyDescent="0.25">
      <c r="G603" s="11"/>
    </row>
    <row r="604" spans="7:7" ht="15.75" customHeight="1" x14ac:dyDescent="0.25">
      <c r="G604" s="11"/>
    </row>
    <row r="605" spans="7:7" ht="15.75" customHeight="1" x14ac:dyDescent="0.25">
      <c r="G605" s="11"/>
    </row>
    <row r="606" spans="7:7" ht="15.75" customHeight="1" x14ac:dyDescent="0.25">
      <c r="G606" s="11"/>
    </row>
    <row r="607" spans="7:7" ht="15.75" customHeight="1" x14ac:dyDescent="0.25">
      <c r="G607" s="11"/>
    </row>
    <row r="608" spans="7:7" ht="15.75" customHeight="1" x14ac:dyDescent="0.25">
      <c r="G608" s="11"/>
    </row>
    <row r="609" spans="7:7" ht="15.75" customHeight="1" x14ac:dyDescent="0.25">
      <c r="G609" s="11"/>
    </row>
    <row r="610" spans="7:7" ht="15.75" customHeight="1" x14ac:dyDescent="0.25">
      <c r="G610" s="11"/>
    </row>
    <row r="611" spans="7:7" ht="15.75" customHeight="1" x14ac:dyDescent="0.25">
      <c r="G611" s="11"/>
    </row>
    <row r="612" spans="7:7" ht="15.75" customHeight="1" x14ac:dyDescent="0.25">
      <c r="G612" s="11"/>
    </row>
    <row r="613" spans="7:7" ht="15.75" customHeight="1" x14ac:dyDescent="0.25">
      <c r="G613" s="11"/>
    </row>
    <row r="614" spans="7:7" ht="15.75" customHeight="1" x14ac:dyDescent="0.25">
      <c r="G614" s="11"/>
    </row>
    <row r="615" spans="7:7" ht="15.75" customHeight="1" x14ac:dyDescent="0.25">
      <c r="G615" s="11"/>
    </row>
    <row r="616" spans="7:7" ht="15.75" customHeight="1" x14ac:dyDescent="0.25">
      <c r="G616" s="11"/>
    </row>
    <row r="617" spans="7:7" ht="15.75" customHeight="1" x14ac:dyDescent="0.25">
      <c r="G617" s="11"/>
    </row>
    <row r="618" spans="7:7" ht="15.75" customHeight="1" x14ac:dyDescent="0.25">
      <c r="G618" s="11"/>
    </row>
    <row r="619" spans="7:7" ht="15.75" customHeight="1" x14ac:dyDescent="0.25">
      <c r="G619" s="11"/>
    </row>
    <row r="620" spans="7:7" ht="15.75" customHeight="1" x14ac:dyDescent="0.25">
      <c r="G620" s="11"/>
    </row>
    <row r="621" spans="7:7" ht="15.75" customHeight="1" x14ac:dyDescent="0.25">
      <c r="G621" s="11"/>
    </row>
    <row r="622" spans="7:7" ht="15.75" customHeight="1" x14ac:dyDescent="0.25">
      <c r="G622" s="11"/>
    </row>
    <row r="623" spans="7:7" ht="15.75" customHeight="1" x14ac:dyDescent="0.25">
      <c r="G623" s="11"/>
    </row>
    <row r="624" spans="7:7" ht="15.75" customHeight="1" x14ac:dyDescent="0.25">
      <c r="G624" s="11"/>
    </row>
    <row r="625" spans="7:7" ht="15.75" customHeight="1" x14ac:dyDescent="0.25">
      <c r="G625" s="11"/>
    </row>
    <row r="626" spans="7:7" ht="15.75" customHeight="1" x14ac:dyDescent="0.25">
      <c r="G626" s="11"/>
    </row>
    <row r="627" spans="7:7" ht="15.75" customHeight="1" x14ac:dyDescent="0.25">
      <c r="G627" s="11"/>
    </row>
    <row r="628" spans="7:7" ht="15.75" customHeight="1" x14ac:dyDescent="0.25">
      <c r="G628" s="11"/>
    </row>
    <row r="629" spans="7:7" ht="15.75" customHeight="1" x14ac:dyDescent="0.25">
      <c r="G629" s="11"/>
    </row>
    <row r="630" spans="7:7" ht="15.75" customHeight="1" x14ac:dyDescent="0.25">
      <c r="G630" s="11"/>
    </row>
    <row r="631" spans="7:7" ht="15.75" customHeight="1" x14ac:dyDescent="0.25">
      <c r="G631" s="11"/>
    </row>
    <row r="632" spans="7:7" ht="15.75" customHeight="1" x14ac:dyDescent="0.25">
      <c r="G632" s="11"/>
    </row>
    <row r="633" spans="7:7" ht="15.75" customHeight="1" x14ac:dyDescent="0.25">
      <c r="G633" s="11"/>
    </row>
    <row r="634" spans="7:7" ht="15.75" customHeight="1" x14ac:dyDescent="0.25">
      <c r="G634" s="11"/>
    </row>
    <row r="635" spans="7:7" ht="15.75" customHeight="1" x14ac:dyDescent="0.25">
      <c r="G635" s="11"/>
    </row>
    <row r="636" spans="7:7" ht="15.75" customHeight="1" x14ac:dyDescent="0.25">
      <c r="G636" s="11"/>
    </row>
    <row r="637" spans="7:7" ht="15.75" customHeight="1" x14ac:dyDescent="0.25">
      <c r="G637" s="11"/>
    </row>
    <row r="638" spans="7:7" ht="15.75" customHeight="1" x14ac:dyDescent="0.25">
      <c r="G638" s="11"/>
    </row>
    <row r="639" spans="7:7" ht="15.75" customHeight="1" x14ac:dyDescent="0.25">
      <c r="G639" s="11"/>
    </row>
    <row r="640" spans="7:7" ht="15.75" customHeight="1" x14ac:dyDescent="0.25">
      <c r="G640" s="11"/>
    </row>
    <row r="641" spans="7:7" ht="15.75" customHeight="1" x14ac:dyDescent="0.25">
      <c r="G641" s="11"/>
    </row>
    <row r="642" spans="7:7" ht="15.75" customHeight="1" x14ac:dyDescent="0.25">
      <c r="G642" s="11"/>
    </row>
    <row r="643" spans="7:7" ht="15.75" customHeight="1" x14ac:dyDescent="0.25">
      <c r="G643" s="11"/>
    </row>
    <row r="644" spans="7:7" ht="15.75" customHeight="1" x14ac:dyDescent="0.25">
      <c r="G644" s="11"/>
    </row>
    <row r="645" spans="7:7" ht="15.75" customHeight="1" x14ac:dyDescent="0.25">
      <c r="G645" s="11"/>
    </row>
    <row r="646" spans="7:7" ht="15.75" customHeight="1" x14ac:dyDescent="0.25">
      <c r="G646" s="11"/>
    </row>
    <row r="647" spans="7:7" ht="15.75" customHeight="1" x14ac:dyDescent="0.25">
      <c r="G647" s="11"/>
    </row>
    <row r="648" spans="7:7" ht="15.75" customHeight="1" x14ac:dyDescent="0.25">
      <c r="G648" s="11"/>
    </row>
    <row r="649" spans="7:7" ht="15.75" customHeight="1" x14ac:dyDescent="0.25">
      <c r="G649" s="11"/>
    </row>
    <row r="650" spans="7:7" ht="15.75" customHeight="1" x14ac:dyDescent="0.25">
      <c r="G650" s="11"/>
    </row>
    <row r="651" spans="7:7" ht="15.75" customHeight="1" x14ac:dyDescent="0.25">
      <c r="G651" s="11"/>
    </row>
    <row r="652" spans="7:7" ht="15.75" customHeight="1" x14ac:dyDescent="0.25">
      <c r="G652" s="11"/>
    </row>
    <row r="653" spans="7:7" ht="15.75" customHeight="1" x14ac:dyDescent="0.25">
      <c r="G653" s="11"/>
    </row>
    <row r="654" spans="7:7" ht="15.75" customHeight="1" x14ac:dyDescent="0.25">
      <c r="G654" s="11"/>
    </row>
    <row r="655" spans="7:7" ht="15.75" customHeight="1" x14ac:dyDescent="0.25">
      <c r="G655" s="11"/>
    </row>
    <row r="656" spans="7:7" ht="15.75" customHeight="1" x14ac:dyDescent="0.25">
      <c r="G656" s="11"/>
    </row>
    <row r="657" spans="7:7" ht="15.75" customHeight="1" x14ac:dyDescent="0.25">
      <c r="G657" s="11"/>
    </row>
    <row r="658" spans="7:7" ht="15.75" customHeight="1" x14ac:dyDescent="0.25">
      <c r="G658" s="11"/>
    </row>
    <row r="659" spans="7:7" ht="15.75" customHeight="1" x14ac:dyDescent="0.25">
      <c r="G659" s="11"/>
    </row>
    <row r="660" spans="7:7" ht="15.75" customHeight="1" x14ac:dyDescent="0.25">
      <c r="G660" s="11"/>
    </row>
    <row r="661" spans="7:7" ht="15.75" customHeight="1" x14ac:dyDescent="0.25">
      <c r="G661" s="11"/>
    </row>
    <row r="662" spans="7:7" ht="15.75" customHeight="1" x14ac:dyDescent="0.25">
      <c r="G662" s="11"/>
    </row>
    <row r="663" spans="7:7" ht="15.75" customHeight="1" x14ac:dyDescent="0.25">
      <c r="G663" s="11"/>
    </row>
    <row r="664" spans="7:7" ht="15.75" customHeight="1" x14ac:dyDescent="0.25">
      <c r="G664" s="11"/>
    </row>
    <row r="665" spans="7:7" ht="15.75" customHeight="1" x14ac:dyDescent="0.25">
      <c r="G665" s="11"/>
    </row>
    <row r="666" spans="7:7" ht="15.75" customHeight="1" x14ac:dyDescent="0.25">
      <c r="G666" s="11"/>
    </row>
    <row r="667" spans="7:7" ht="15.75" customHeight="1" x14ac:dyDescent="0.25">
      <c r="G667" s="11"/>
    </row>
    <row r="668" spans="7:7" ht="15.75" customHeight="1" x14ac:dyDescent="0.25">
      <c r="G668" s="11"/>
    </row>
    <row r="669" spans="7:7" ht="15.75" customHeight="1" x14ac:dyDescent="0.25">
      <c r="G669" s="11"/>
    </row>
    <row r="670" spans="7:7" ht="15.75" customHeight="1" x14ac:dyDescent="0.25">
      <c r="G670" s="11"/>
    </row>
    <row r="671" spans="7:7" ht="15.75" customHeight="1" x14ac:dyDescent="0.25">
      <c r="G671" s="11"/>
    </row>
    <row r="672" spans="7:7" ht="15.75" customHeight="1" x14ac:dyDescent="0.25">
      <c r="G672" s="11"/>
    </row>
    <row r="673" spans="7:7" ht="15.75" customHeight="1" x14ac:dyDescent="0.25">
      <c r="G673" s="11"/>
    </row>
    <row r="674" spans="7:7" ht="15.75" customHeight="1" x14ac:dyDescent="0.25">
      <c r="G674" s="11"/>
    </row>
    <row r="675" spans="7:7" ht="15.75" customHeight="1" x14ac:dyDescent="0.25">
      <c r="G675" s="11"/>
    </row>
    <row r="676" spans="7:7" ht="15.75" customHeight="1" x14ac:dyDescent="0.25">
      <c r="G676" s="11"/>
    </row>
    <row r="677" spans="7:7" ht="15.75" customHeight="1" x14ac:dyDescent="0.25">
      <c r="G677" s="11"/>
    </row>
    <row r="678" spans="7:7" ht="15.75" customHeight="1" x14ac:dyDescent="0.25">
      <c r="G678" s="11"/>
    </row>
    <row r="679" spans="7:7" ht="15.75" customHeight="1" x14ac:dyDescent="0.25">
      <c r="G679" s="11"/>
    </row>
    <row r="680" spans="7:7" ht="15.75" customHeight="1" x14ac:dyDescent="0.25">
      <c r="G680" s="11"/>
    </row>
    <row r="681" spans="7:7" ht="15.75" customHeight="1" x14ac:dyDescent="0.25">
      <c r="G681" s="11"/>
    </row>
    <row r="682" spans="7:7" ht="15.75" customHeight="1" x14ac:dyDescent="0.25">
      <c r="G682" s="11"/>
    </row>
    <row r="683" spans="7:7" ht="15.75" customHeight="1" x14ac:dyDescent="0.25">
      <c r="G683" s="11"/>
    </row>
    <row r="684" spans="7:7" ht="15.75" customHeight="1" x14ac:dyDescent="0.25">
      <c r="G684" s="11"/>
    </row>
    <row r="685" spans="7:7" ht="15.75" customHeight="1" x14ac:dyDescent="0.25">
      <c r="G685" s="11"/>
    </row>
    <row r="686" spans="7:7" ht="15.75" customHeight="1" x14ac:dyDescent="0.25">
      <c r="G686" s="11"/>
    </row>
    <row r="687" spans="7:7" ht="15.75" customHeight="1" x14ac:dyDescent="0.25">
      <c r="G687" s="11"/>
    </row>
    <row r="688" spans="7:7" ht="15.75" customHeight="1" x14ac:dyDescent="0.25">
      <c r="G688" s="11"/>
    </row>
    <row r="689" spans="7:7" ht="15.75" customHeight="1" x14ac:dyDescent="0.25">
      <c r="G689" s="11"/>
    </row>
    <row r="690" spans="7:7" ht="15.75" customHeight="1" x14ac:dyDescent="0.25">
      <c r="G690" s="11"/>
    </row>
    <row r="691" spans="7:7" ht="15.75" customHeight="1" x14ac:dyDescent="0.25">
      <c r="G691" s="11"/>
    </row>
    <row r="692" spans="7:7" ht="15.75" customHeight="1" x14ac:dyDescent="0.25">
      <c r="G692" s="11"/>
    </row>
    <row r="693" spans="7:7" ht="15.75" customHeight="1" x14ac:dyDescent="0.25">
      <c r="G693" s="11"/>
    </row>
    <row r="694" spans="7:7" ht="15.75" customHeight="1" x14ac:dyDescent="0.25">
      <c r="G694" s="11"/>
    </row>
    <row r="695" spans="7:7" ht="15.75" customHeight="1" x14ac:dyDescent="0.25">
      <c r="G695" s="11"/>
    </row>
    <row r="696" spans="7:7" ht="15.75" customHeight="1" x14ac:dyDescent="0.25">
      <c r="G696" s="11"/>
    </row>
    <row r="697" spans="7:7" ht="15.75" customHeight="1" x14ac:dyDescent="0.25">
      <c r="G697" s="11"/>
    </row>
    <row r="698" spans="7:7" ht="15.75" customHeight="1" x14ac:dyDescent="0.25">
      <c r="G698" s="11"/>
    </row>
    <row r="699" spans="7:7" ht="15.75" customHeight="1" x14ac:dyDescent="0.25">
      <c r="G699" s="11"/>
    </row>
    <row r="700" spans="7:7" ht="15.75" customHeight="1" x14ac:dyDescent="0.25">
      <c r="G700" s="11"/>
    </row>
    <row r="701" spans="7:7" ht="15.75" customHeight="1" x14ac:dyDescent="0.25">
      <c r="G701" s="11"/>
    </row>
    <row r="702" spans="7:7" ht="15.75" customHeight="1" x14ac:dyDescent="0.25">
      <c r="G702" s="11"/>
    </row>
    <row r="703" spans="7:7" ht="15.75" customHeight="1" x14ac:dyDescent="0.25">
      <c r="G703" s="11"/>
    </row>
    <row r="704" spans="7:7" ht="15.75" customHeight="1" x14ac:dyDescent="0.25">
      <c r="G704" s="11"/>
    </row>
    <row r="705" spans="7:7" ht="15.75" customHeight="1" x14ac:dyDescent="0.25">
      <c r="G705" s="11"/>
    </row>
    <row r="706" spans="7:7" ht="15.75" customHeight="1" x14ac:dyDescent="0.25">
      <c r="G706" s="11"/>
    </row>
    <row r="707" spans="7:7" ht="15.75" customHeight="1" x14ac:dyDescent="0.25">
      <c r="G707" s="11"/>
    </row>
    <row r="708" spans="7:7" ht="15.75" customHeight="1" x14ac:dyDescent="0.25">
      <c r="G708" s="11"/>
    </row>
    <row r="709" spans="7:7" ht="15.75" customHeight="1" x14ac:dyDescent="0.25">
      <c r="G709" s="11"/>
    </row>
    <row r="710" spans="7:7" ht="15.75" customHeight="1" x14ac:dyDescent="0.25">
      <c r="G710" s="11"/>
    </row>
    <row r="711" spans="7:7" ht="15.75" customHeight="1" x14ac:dyDescent="0.25">
      <c r="G711" s="11"/>
    </row>
    <row r="712" spans="7:7" ht="15.75" customHeight="1" x14ac:dyDescent="0.25">
      <c r="G712" s="11"/>
    </row>
    <row r="713" spans="7:7" ht="15.75" customHeight="1" x14ac:dyDescent="0.25">
      <c r="G713" s="11"/>
    </row>
    <row r="714" spans="7:7" ht="15.75" customHeight="1" x14ac:dyDescent="0.25">
      <c r="G714" s="11"/>
    </row>
    <row r="715" spans="7:7" ht="15.75" customHeight="1" x14ac:dyDescent="0.25">
      <c r="G715" s="11"/>
    </row>
    <row r="716" spans="7:7" ht="15.75" customHeight="1" x14ac:dyDescent="0.25">
      <c r="G716" s="11"/>
    </row>
    <row r="717" spans="7:7" ht="15.75" customHeight="1" x14ac:dyDescent="0.25">
      <c r="G717" s="11"/>
    </row>
    <row r="718" spans="7:7" ht="15.75" customHeight="1" x14ac:dyDescent="0.25">
      <c r="G718" s="11"/>
    </row>
    <row r="719" spans="7:7" ht="15.75" customHeight="1" x14ac:dyDescent="0.25">
      <c r="G719" s="11"/>
    </row>
    <row r="720" spans="7:7" ht="15.75" customHeight="1" x14ac:dyDescent="0.25">
      <c r="G720" s="11"/>
    </row>
    <row r="721" spans="7:7" ht="15.75" customHeight="1" x14ac:dyDescent="0.25">
      <c r="G721" s="11"/>
    </row>
    <row r="722" spans="7:7" ht="15.75" customHeight="1" x14ac:dyDescent="0.25">
      <c r="G722" s="11"/>
    </row>
    <row r="723" spans="7:7" ht="15.75" customHeight="1" x14ac:dyDescent="0.25">
      <c r="G723" s="11"/>
    </row>
    <row r="724" spans="7:7" ht="15.75" customHeight="1" x14ac:dyDescent="0.25">
      <c r="G724" s="11"/>
    </row>
    <row r="725" spans="7:7" ht="15.75" customHeight="1" x14ac:dyDescent="0.25">
      <c r="G725" s="11"/>
    </row>
    <row r="726" spans="7:7" ht="15.75" customHeight="1" x14ac:dyDescent="0.25">
      <c r="G726" s="11"/>
    </row>
    <row r="727" spans="7:7" ht="15.75" customHeight="1" x14ac:dyDescent="0.25">
      <c r="G727" s="11"/>
    </row>
    <row r="728" spans="7:7" ht="15.75" customHeight="1" x14ac:dyDescent="0.25">
      <c r="G728" s="11"/>
    </row>
    <row r="729" spans="7:7" ht="15.75" customHeight="1" x14ac:dyDescent="0.25">
      <c r="G729" s="11"/>
    </row>
    <row r="730" spans="7:7" ht="15.75" customHeight="1" x14ac:dyDescent="0.25">
      <c r="G730" s="11"/>
    </row>
    <row r="731" spans="7:7" ht="15.75" customHeight="1" x14ac:dyDescent="0.25">
      <c r="G731" s="11"/>
    </row>
    <row r="732" spans="7:7" ht="15.75" customHeight="1" x14ac:dyDescent="0.25">
      <c r="G732" s="11"/>
    </row>
    <row r="733" spans="7:7" ht="15.75" customHeight="1" x14ac:dyDescent="0.25">
      <c r="G733" s="11"/>
    </row>
    <row r="734" spans="7:7" ht="15.75" customHeight="1" x14ac:dyDescent="0.25">
      <c r="G734" s="11"/>
    </row>
    <row r="735" spans="7:7" ht="15.75" customHeight="1" x14ac:dyDescent="0.25">
      <c r="G735" s="11"/>
    </row>
    <row r="736" spans="7:7" ht="15.75" customHeight="1" x14ac:dyDescent="0.25">
      <c r="G736" s="11"/>
    </row>
    <row r="737" spans="7:7" ht="15.75" customHeight="1" x14ac:dyDescent="0.25">
      <c r="G737" s="11"/>
    </row>
    <row r="738" spans="7:7" ht="15.75" customHeight="1" x14ac:dyDescent="0.25">
      <c r="G738" s="11"/>
    </row>
    <row r="739" spans="7:7" ht="15.75" customHeight="1" x14ac:dyDescent="0.25">
      <c r="G739" s="11"/>
    </row>
    <row r="740" spans="7:7" ht="15.75" customHeight="1" x14ac:dyDescent="0.25">
      <c r="G740" s="11"/>
    </row>
    <row r="741" spans="7:7" ht="15.75" customHeight="1" x14ac:dyDescent="0.25">
      <c r="G741" s="11"/>
    </row>
    <row r="742" spans="7:7" ht="15.75" customHeight="1" x14ac:dyDescent="0.25">
      <c r="G742" s="11"/>
    </row>
    <row r="743" spans="7:7" ht="15.75" customHeight="1" x14ac:dyDescent="0.25">
      <c r="G743" s="11"/>
    </row>
    <row r="744" spans="7:7" ht="15.75" customHeight="1" x14ac:dyDescent="0.25">
      <c r="G744" s="11"/>
    </row>
    <row r="745" spans="7:7" ht="15.75" customHeight="1" x14ac:dyDescent="0.25">
      <c r="G745" s="11"/>
    </row>
    <row r="746" spans="7:7" ht="15.75" customHeight="1" x14ac:dyDescent="0.25">
      <c r="G746" s="11"/>
    </row>
    <row r="747" spans="7:7" ht="15.75" customHeight="1" x14ac:dyDescent="0.25">
      <c r="G747" s="11"/>
    </row>
    <row r="748" spans="7:7" ht="15.75" customHeight="1" x14ac:dyDescent="0.25">
      <c r="G748" s="11"/>
    </row>
    <row r="749" spans="7:7" ht="15.75" customHeight="1" x14ac:dyDescent="0.25">
      <c r="G749" s="11"/>
    </row>
    <row r="750" spans="7:7" ht="15.75" customHeight="1" x14ac:dyDescent="0.25">
      <c r="G750" s="11"/>
    </row>
    <row r="751" spans="7:7" ht="15.75" customHeight="1" x14ac:dyDescent="0.25">
      <c r="G751" s="11"/>
    </row>
    <row r="752" spans="7:7" ht="15.75" customHeight="1" x14ac:dyDescent="0.25">
      <c r="G752" s="11"/>
    </row>
    <row r="753" spans="7:7" ht="15.75" customHeight="1" x14ac:dyDescent="0.25">
      <c r="G753" s="11"/>
    </row>
    <row r="754" spans="7:7" ht="15.75" customHeight="1" x14ac:dyDescent="0.25">
      <c r="G754" s="11"/>
    </row>
    <row r="755" spans="7:7" ht="15.75" customHeight="1" x14ac:dyDescent="0.25">
      <c r="G755" s="11"/>
    </row>
    <row r="756" spans="7:7" ht="15.75" customHeight="1" x14ac:dyDescent="0.25">
      <c r="G756" s="11"/>
    </row>
    <row r="757" spans="7:7" ht="15.75" customHeight="1" x14ac:dyDescent="0.25">
      <c r="G757" s="11"/>
    </row>
    <row r="758" spans="7:7" ht="15.75" customHeight="1" x14ac:dyDescent="0.25">
      <c r="G758" s="11"/>
    </row>
    <row r="759" spans="7:7" ht="15.75" customHeight="1" x14ac:dyDescent="0.25">
      <c r="G759" s="11"/>
    </row>
    <row r="760" spans="7:7" ht="15.75" customHeight="1" x14ac:dyDescent="0.25">
      <c r="G760" s="11"/>
    </row>
    <row r="761" spans="7:7" ht="15.75" customHeight="1" x14ac:dyDescent="0.25">
      <c r="G761" s="11"/>
    </row>
    <row r="762" spans="7:7" ht="15.75" customHeight="1" x14ac:dyDescent="0.25">
      <c r="G762" s="11"/>
    </row>
    <row r="763" spans="7:7" ht="15.75" customHeight="1" x14ac:dyDescent="0.25">
      <c r="G763" s="11"/>
    </row>
    <row r="764" spans="7:7" ht="15.75" customHeight="1" x14ac:dyDescent="0.25">
      <c r="G764" s="11"/>
    </row>
    <row r="765" spans="7:7" ht="15.75" customHeight="1" x14ac:dyDescent="0.25">
      <c r="G765" s="11"/>
    </row>
    <row r="766" spans="7:7" ht="15.75" customHeight="1" x14ac:dyDescent="0.25">
      <c r="G766" s="11"/>
    </row>
    <row r="767" spans="7:7" ht="15.75" customHeight="1" x14ac:dyDescent="0.25">
      <c r="G767" s="11"/>
    </row>
    <row r="768" spans="7:7" ht="15.75" customHeight="1" x14ac:dyDescent="0.25">
      <c r="G768" s="11"/>
    </row>
    <row r="769" spans="7:7" ht="15.75" customHeight="1" x14ac:dyDescent="0.25">
      <c r="G769" s="11"/>
    </row>
    <row r="770" spans="7:7" ht="15.75" customHeight="1" x14ac:dyDescent="0.25">
      <c r="G770" s="11"/>
    </row>
    <row r="771" spans="7:7" ht="15.75" customHeight="1" x14ac:dyDescent="0.25">
      <c r="G771" s="11"/>
    </row>
    <row r="772" spans="7:7" ht="15.75" customHeight="1" x14ac:dyDescent="0.25">
      <c r="G772" s="11"/>
    </row>
    <row r="773" spans="7:7" ht="15.75" customHeight="1" x14ac:dyDescent="0.25">
      <c r="G773" s="11"/>
    </row>
    <row r="774" spans="7:7" ht="15.75" customHeight="1" x14ac:dyDescent="0.25">
      <c r="G774" s="11"/>
    </row>
    <row r="775" spans="7:7" ht="15.75" customHeight="1" x14ac:dyDescent="0.25">
      <c r="G775" s="11"/>
    </row>
    <row r="776" spans="7:7" ht="15.75" customHeight="1" x14ac:dyDescent="0.25">
      <c r="G776" s="11"/>
    </row>
    <row r="777" spans="7:7" ht="15.75" customHeight="1" x14ac:dyDescent="0.25">
      <c r="G777" s="11"/>
    </row>
    <row r="778" spans="7:7" ht="15.75" customHeight="1" x14ac:dyDescent="0.25">
      <c r="G778" s="11"/>
    </row>
    <row r="779" spans="7:7" ht="15.75" customHeight="1" x14ac:dyDescent="0.25">
      <c r="G779" s="11"/>
    </row>
    <row r="780" spans="7:7" ht="15.75" customHeight="1" x14ac:dyDescent="0.25">
      <c r="G780" s="11"/>
    </row>
    <row r="781" spans="7:7" ht="15.75" customHeight="1" x14ac:dyDescent="0.25">
      <c r="G781" s="11"/>
    </row>
    <row r="782" spans="7:7" ht="15.75" customHeight="1" x14ac:dyDescent="0.25">
      <c r="G782" s="11"/>
    </row>
    <row r="783" spans="7:7" ht="15.75" customHeight="1" x14ac:dyDescent="0.25">
      <c r="G783" s="11"/>
    </row>
    <row r="784" spans="7:7" ht="15.75" customHeight="1" x14ac:dyDescent="0.25">
      <c r="G784" s="11"/>
    </row>
    <row r="785" spans="7:7" ht="15.75" customHeight="1" x14ac:dyDescent="0.25">
      <c r="G785" s="11"/>
    </row>
    <row r="786" spans="7:7" ht="15.75" customHeight="1" x14ac:dyDescent="0.25">
      <c r="G786" s="11"/>
    </row>
    <row r="787" spans="7:7" ht="15.75" customHeight="1" x14ac:dyDescent="0.25">
      <c r="G787" s="11"/>
    </row>
    <row r="788" spans="7:7" ht="15.75" customHeight="1" x14ac:dyDescent="0.25">
      <c r="G788" s="11"/>
    </row>
    <row r="789" spans="7:7" ht="15.75" customHeight="1" x14ac:dyDescent="0.25">
      <c r="G789" s="11"/>
    </row>
    <row r="790" spans="7:7" ht="15.75" customHeight="1" x14ac:dyDescent="0.25">
      <c r="G790" s="11"/>
    </row>
    <row r="791" spans="7:7" ht="15.75" customHeight="1" x14ac:dyDescent="0.25">
      <c r="G791" s="11"/>
    </row>
    <row r="792" spans="7:7" ht="15.75" customHeight="1" x14ac:dyDescent="0.25">
      <c r="G792" s="11"/>
    </row>
    <row r="793" spans="7:7" ht="15.75" customHeight="1" x14ac:dyDescent="0.25">
      <c r="G793" s="11"/>
    </row>
    <row r="794" spans="7:7" ht="15.75" customHeight="1" x14ac:dyDescent="0.25">
      <c r="G794" s="11"/>
    </row>
    <row r="795" spans="7:7" ht="15.75" customHeight="1" x14ac:dyDescent="0.25">
      <c r="G795" s="11"/>
    </row>
    <row r="796" spans="7:7" ht="15.75" customHeight="1" x14ac:dyDescent="0.25">
      <c r="G796" s="11"/>
    </row>
    <row r="797" spans="7:7" ht="15.75" customHeight="1" x14ac:dyDescent="0.25">
      <c r="G797" s="11"/>
    </row>
    <row r="798" spans="7:7" ht="15.75" customHeight="1" x14ac:dyDescent="0.25">
      <c r="G798" s="11"/>
    </row>
    <row r="799" spans="7:7" ht="15.75" customHeight="1" x14ac:dyDescent="0.25">
      <c r="G799" s="11"/>
    </row>
    <row r="800" spans="7:7" ht="15.75" customHeight="1" x14ac:dyDescent="0.25">
      <c r="G800" s="11"/>
    </row>
    <row r="801" spans="7:7" ht="15.75" customHeight="1" x14ac:dyDescent="0.25">
      <c r="G801" s="11"/>
    </row>
    <row r="802" spans="7:7" ht="15.75" customHeight="1" x14ac:dyDescent="0.25">
      <c r="G802" s="11"/>
    </row>
    <row r="803" spans="7:7" ht="15.75" customHeight="1" x14ac:dyDescent="0.25">
      <c r="G803" s="11"/>
    </row>
    <row r="804" spans="7:7" ht="15.75" customHeight="1" x14ac:dyDescent="0.25">
      <c r="G804" s="11"/>
    </row>
    <row r="805" spans="7:7" ht="15.75" customHeight="1" x14ac:dyDescent="0.25">
      <c r="G805" s="11"/>
    </row>
    <row r="806" spans="7:7" ht="15.75" customHeight="1" x14ac:dyDescent="0.25">
      <c r="G806" s="11"/>
    </row>
    <row r="807" spans="7:7" ht="15.75" customHeight="1" x14ac:dyDescent="0.25">
      <c r="G807" s="11"/>
    </row>
    <row r="808" spans="7:7" ht="15.75" customHeight="1" x14ac:dyDescent="0.25">
      <c r="G808" s="11"/>
    </row>
    <row r="809" spans="7:7" ht="15.75" customHeight="1" x14ac:dyDescent="0.25">
      <c r="G809" s="11"/>
    </row>
    <row r="810" spans="7:7" ht="15.75" customHeight="1" x14ac:dyDescent="0.25">
      <c r="G810" s="11"/>
    </row>
    <row r="811" spans="7:7" ht="15.75" customHeight="1" x14ac:dyDescent="0.25">
      <c r="G811" s="11"/>
    </row>
    <row r="812" spans="7:7" ht="15.75" customHeight="1" x14ac:dyDescent="0.25">
      <c r="G812" s="11"/>
    </row>
    <row r="813" spans="7:7" ht="15.75" customHeight="1" x14ac:dyDescent="0.25">
      <c r="G813" s="11"/>
    </row>
    <row r="814" spans="7:7" ht="15.75" customHeight="1" x14ac:dyDescent="0.25">
      <c r="G814" s="11"/>
    </row>
    <row r="815" spans="7:7" ht="15.75" customHeight="1" x14ac:dyDescent="0.25">
      <c r="G815" s="11"/>
    </row>
    <row r="816" spans="7:7" ht="15.75" customHeight="1" x14ac:dyDescent="0.25">
      <c r="G816" s="11"/>
    </row>
    <row r="817" spans="7:7" ht="15.75" customHeight="1" x14ac:dyDescent="0.25">
      <c r="G817" s="11"/>
    </row>
    <row r="818" spans="7:7" ht="15.75" customHeight="1" x14ac:dyDescent="0.25">
      <c r="G818" s="11"/>
    </row>
    <row r="819" spans="7:7" ht="15.75" customHeight="1" x14ac:dyDescent="0.25">
      <c r="G819" s="11"/>
    </row>
    <row r="820" spans="7:7" ht="15.75" customHeight="1" x14ac:dyDescent="0.25">
      <c r="G820" s="11"/>
    </row>
    <row r="821" spans="7:7" ht="15.75" customHeight="1" x14ac:dyDescent="0.25">
      <c r="G821" s="11"/>
    </row>
    <row r="822" spans="7:7" ht="15.75" customHeight="1" x14ac:dyDescent="0.25">
      <c r="G822" s="11"/>
    </row>
    <row r="823" spans="7:7" ht="15.75" customHeight="1" x14ac:dyDescent="0.25">
      <c r="G823" s="11"/>
    </row>
    <row r="824" spans="7:7" ht="15.75" customHeight="1" x14ac:dyDescent="0.25">
      <c r="G824" s="11"/>
    </row>
    <row r="825" spans="7:7" ht="15.75" customHeight="1" x14ac:dyDescent="0.25">
      <c r="G825" s="11"/>
    </row>
    <row r="826" spans="7:7" ht="15.75" customHeight="1" x14ac:dyDescent="0.25">
      <c r="G826" s="11"/>
    </row>
    <row r="827" spans="7:7" ht="15.75" customHeight="1" x14ac:dyDescent="0.25">
      <c r="G827" s="11"/>
    </row>
    <row r="828" spans="7:7" ht="15.75" customHeight="1" x14ac:dyDescent="0.25">
      <c r="G828" s="11"/>
    </row>
    <row r="829" spans="7:7" ht="15.75" customHeight="1" x14ac:dyDescent="0.25">
      <c r="G829" s="11"/>
    </row>
    <row r="830" spans="7:7" ht="15.75" customHeight="1" x14ac:dyDescent="0.25">
      <c r="G830" s="11"/>
    </row>
    <row r="831" spans="7:7" ht="15.75" customHeight="1" x14ac:dyDescent="0.25">
      <c r="G831" s="11"/>
    </row>
    <row r="832" spans="7:7" ht="15.75" customHeight="1" x14ac:dyDescent="0.25">
      <c r="G832" s="11"/>
    </row>
    <row r="833" spans="7:7" ht="15.75" customHeight="1" x14ac:dyDescent="0.25">
      <c r="G833" s="11"/>
    </row>
    <row r="834" spans="7:7" ht="15.75" customHeight="1" x14ac:dyDescent="0.25">
      <c r="G834" s="11"/>
    </row>
    <row r="835" spans="7:7" ht="15.75" customHeight="1" x14ac:dyDescent="0.25">
      <c r="G835" s="11"/>
    </row>
    <row r="836" spans="7:7" ht="15.75" customHeight="1" x14ac:dyDescent="0.25">
      <c r="G836" s="11"/>
    </row>
    <row r="837" spans="7:7" ht="15.75" customHeight="1" x14ac:dyDescent="0.25">
      <c r="G837" s="11"/>
    </row>
    <row r="838" spans="7:7" ht="15.75" customHeight="1" x14ac:dyDescent="0.25">
      <c r="G838" s="11"/>
    </row>
    <row r="839" spans="7:7" ht="15.75" customHeight="1" x14ac:dyDescent="0.25">
      <c r="G839" s="11"/>
    </row>
    <row r="840" spans="7:7" ht="15.75" customHeight="1" x14ac:dyDescent="0.25">
      <c r="G840" s="11"/>
    </row>
    <row r="841" spans="7:7" ht="15.75" customHeight="1" x14ac:dyDescent="0.25">
      <c r="G841" s="11"/>
    </row>
    <row r="842" spans="7:7" ht="15.75" customHeight="1" x14ac:dyDescent="0.25">
      <c r="G842" s="11"/>
    </row>
    <row r="843" spans="7:7" ht="15.75" customHeight="1" x14ac:dyDescent="0.25">
      <c r="G843" s="11"/>
    </row>
    <row r="844" spans="7:7" ht="15.75" customHeight="1" x14ac:dyDescent="0.25">
      <c r="G844" s="11"/>
    </row>
    <row r="845" spans="7:7" ht="15.75" customHeight="1" x14ac:dyDescent="0.25">
      <c r="G845" s="11"/>
    </row>
    <row r="846" spans="7:7" ht="15.75" customHeight="1" x14ac:dyDescent="0.25">
      <c r="G846" s="11"/>
    </row>
    <row r="847" spans="7:7" ht="15.75" customHeight="1" x14ac:dyDescent="0.25">
      <c r="G847" s="11"/>
    </row>
    <row r="848" spans="7:7" ht="15.75" customHeight="1" x14ac:dyDescent="0.25">
      <c r="G848" s="11"/>
    </row>
    <row r="849" spans="7:7" ht="15.75" customHeight="1" x14ac:dyDescent="0.25">
      <c r="G849" s="11"/>
    </row>
    <row r="850" spans="7:7" ht="15.75" customHeight="1" x14ac:dyDescent="0.25">
      <c r="G850" s="11"/>
    </row>
    <row r="851" spans="7:7" ht="15.75" customHeight="1" x14ac:dyDescent="0.25">
      <c r="G851" s="11"/>
    </row>
    <row r="852" spans="7:7" ht="15.75" customHeight="1" x14ac:dyDescent="0.25">
      <c r="G852" s="11"/>
    </row>
    <row r="853" spans="7:7" ht="15.75" customHeight="1" x14ac:dyDescent="0.25">
      <c r="G853" s="11"/>
    </row>
    <row r="854" spans="7:7" ht="15.75" customHeight="1" x14ac:dyDescent="0.25">
      <c r="G854" s="11"/>
    </row>
    <row r="855" spans="7:7" ht="15.75" customHeight="1" x14ac:dyDescent="0.25">
      <c r="G855" s="11"/>
    </row>
    <row r="856" spans="7:7" ht="15.75" customHeight="1" x14ac:dyDescent="0.25">
      <c r="G856" s="11"/>
    </row>
    <row r="857" spans="7:7" ht="15.75" customHeight="1" x14ac:dyDescent="0.25">
      <c r="G857" s="11"/>
    </row>
    <row r="858" spans="7:7" ht="15.75" customHeight="1" x14ac:dyDescent="0.25">
      <c r="G858" s="11"/>
    </row>
    <row r="859" spans="7:7" ht="15.75" customHeight="1" x14ac:dyDescent="0.25">
      <c r="G859" s="11"/>
    </row>
    <row r="860" spans="7:7" ht="15.75" customHeight="1" x14ac:dyDescent="0.25">
      <c r="G860" s="11"/>
    </row>
    <row r="861" spans="7:7" ht="15.75" customHeight="1" x14ac:dyDescent="0.25">
      <c r="G861" s="11"/>
    </row>
    <row r="862" spans="7:7" ht="15.75" customHeight="1" x14ac:dyDescent="0.25">
      <c r="G862" s="11"/>
    </row>
    <row r="863" spans="7:7" ht="15.75" customHeight="1" x14ac:dyDescent="0.25">
      <c r="G863" s="11"/>
    </row>
    <row r="864" spans="7:7" ht="15.75" customHeight="1" x14ac:dyDescent="0.25">
      <c r="G864" s="11"/>
    </row>
    <row r="865" spans="7:7" ht="15.75" customHeight="1" x14ac:dyDescent="0.25">
      <c r="G865" s="11"/>
    </row>
    <row r="866" spans="7:7" ht="15.75" customHeight="1" x14ac:dyDescent="0.25">
      <c r="G866" s="11"/>
    </row>
    <row r="867" spans="7:7" ht="15.75" customHeight="1" x14ac:dyDescent="0.25">
      <c r="G867" s="11"/>
    </row>
    <row r="868" spans="7:7" ht="15.75" customHeight="1" x14ac:dyDescent="0.25">
      <c r="G868" s="11"/>
    </row>
    <row r="869" spans="7:7" ht="15.75" customHeight="1" x14ac:dyDescent="0.25">
      <c r="G869" s="11"/>
    </row>
    <row r="870" spans="7:7" ht="15.75" customHeight="1" x14ac:dyDescent="0.25">
      <c r="G870" s="11"/>
    </row>
    <row r="871" spans="7:7" ht="15.75" customHeight="1" x14ac:dyDescent="0.25">
      <c r="G871" s="11"/>
    </row>
    <row r="872" spans="7:7" ht="15.75" customHeight="1" x14ac:dyDescent="0.25">
      <c r="G872" s="11"/>
    </row>
    <row r="873" spans="7:7" ht="15.75" customHeight="1" x14ac:dyDescent="0.25">
      <c r="G873" s="11"/>
    </row>
    <row r="874" spans="7:7" ht="15.75" customHeight="1" x14ac:dyDescent="0.25">
      <c r="G874" s="11"/>
    </row>
    <row r="875" spans="7:7" ht="15.75" customHeight="1" x14ac:dyDescent="0.25">
      <c r="G875" s="11"/>
    </row>
    <row r="876" spans="7:7" ht="15.75" customHeight="1" x14ac:dyDescent="0.25">
      <c r="G876" s="11"/>
    </row>
    <row r="877" spans="7:7" ht="15.75" customHeight="1" x14ac:dyDescent="0.25">
      <c r="G877" s="11"/>
    </row>
    <row r="878" spans="7:7" ht="15.75" customHeight="1" x14ac:dyDescent="0.25">
      <c r="G878" s="11"/>
    </row>
    <row r="879" spans="7:7" ht="15.75" customHeight="1" x14ac:dyDescent="0.25">
      <c r="G879" s="11"/>
    </row>
    <row r="880" spans="7:7" ht="15.75" customHeight="1" x14ac:dyDescent="0.25">
      <c r="G880" s="11"/>
    </row>
    <row r="881" spans="7:7" ht="15.75" customHeight="1" x14ac:dyDescent="0.25">
      <c r="G881" s="11"/>
    </row>
    <row r="882" spans="7:7" ht="15.75" customHeight="1" x14ac:dyDescent="0.25">
      <c r="G882" s="11"/>
    </row>
    <row r="883" spans="7:7" ht="15.75" customHeight="1" x14ac:dyDescent="0.25">
      <c r="G883" s="11"/>
    </row>
    <row r="884" spans="7:7" ht="15.75" customHeight="1" x14ac:dyDescent="0.25">
      <c r="G884" s="11"/>
    </row>
    <row r="885" spans="7:7" ht="15.75" customHeight="1" x14ac:dyDescent="0.25">
      <c r="G885" s="11"/>
    </row>
    <row r="886" spans="7:7" ht="15.75" customHeight="1" x14ac:dyDescent="0.25">
      <c r="G886" s="11"/>
    </row>
    <row r="887" spans="7:7" ht="15.75" customHeight="1" x14ac:dyDescent="0.25">
      <c r="G887" s="11"/>
    </row>
    <row r="888" spans="7:7" ht="15.75" customHeight="1" x14ac:dyDescent="0.25">
      <c r="G888" s="11"/>
    </row>
    <row r="889" spans="7:7" ht="15.75" customHeight="1" x14ac:dyDescent="0.25">
      <c r="G889" s="11"/>
    </row>
    <row r="890" spans="7:7" ht="15.75" customHeight="1" x14ac:dyDescent="0.25">
      <c r="G890" s="11"/>
    </row>
    <row r="891" spans="7:7" ht="15.75" customHeight="1" x14ac:dyDescent="0.25">
      <c r="G891" s="11"/>
    </row>
    <row r="892" spans="7:7" ht="15.75" customHeight="1" x14ac:dyDescent="0.25">
      <c r="G892" s="11"/>
    </row>
    <row r="893" spans="7:7" ht="15.75" customHeight="1" x14ac:dyDescent="0.25">
      <c r="G893" s="11"/>
    </row>
    <row r="894" spans="7:7" ht="15.75" customHeight="1" x14ac:dyDescent="0.25">
      <c r="G894" s="11"/>
    </row>
    <row r="895" spans="7:7" ht="15.75" customHeight="1" x14ac:dyDescent="0.25">
      <c r="G895" s="11"/>
    </row>
    <row r="896" spans="7:7" ht="15.75" customHeight="1" x14ac:dyDescent="0.25">
      <c r="G896" s="11"/>
    </row>
    <row r="897" spans="7:7" ht="15.75" customHeight="1" x14ac:dyDescent="0.25">
      <c r="G897" s="11"/>
    </row>
    <row r="898" spans="7:7" ht="15.75" customHeight="1" x14ac:dyDescent="0.25">
      <c r="G898" s="11"/>
    </row>
    <row r="899" spans="7:7" ht="15.75" customHeight="1" x14ac:dyDescent="0.25">
      <c r="G899" s="11"/>
    </row>
    <row r="900" spans="7:7" ht="15.75" customHeight="1" x14ac:dyDescent="0.25">
      <c r="G900" s="11"/>
    </row>
    <row r="901" spans="7:7" ht="15.75" customHeight="1" x14ac:dyDescent="0.25">
      <c r="G901" s="11"/>
    </row>
    <row r="902" spans="7:7" ht="15.75" customHeight="1" x14ac:dyDescent="0.25">
      <c r="G902" s="11"/>
    </row>
    <row r="903" spans="7:7" ht="15.75" customHeight="1" x14ac:dyDescent="0.25">
      <c r="G903" s="11"/>
    </row>
    <row r="904" spans="7:7" ht="15.75" customHeight="1" x14ac:dyDescent="0.25">
      <c r="G904" s="11"/>
    </row>
    <row r="905" spans="7:7" ht="15.75" customHeight="1" x14ac:dyDescent="0.25">
      <c r="G905" s="11"/>
    </row>
    <row r="906" spans="7:7" ht="15.75" customHeight="1" x14ac:dyDescent="0.25">
      <c r="G906" s="11"/>
    </row>
    <row r="907" spans="7:7" ht="15.75" customHeight="1" x14ac:dyDescent="0.25">
      <c r="G907" s="11"/>
    </row>
    <row r="908" spans="7:7" ht="15.75" customHeight="1" x14ac:dyDescent="0.25">
      <c r="G908" s="11"/>
    </row>
    <row r="909" spans="7:7" ht="15.75" customHeight="1" x14ac:dyDescent="0.25">
      <c r="G909" s="11"/>
    </row>
    <row r="910" spans="7:7" ht="15.75" customHeight="1" x14ac:dyDescent="0.25">
      <c r="G910" s="11"/>
    </row>
    <row r="911" spans="7:7" ht="15.75" customHeight="1" x14ac:dyDescent="0.25">
      <c r="G911" s="11"/>
    </row>
    <row r="912" spans="7:7" ht="15.75" customHeight="1" x14ac:dyDescent="0.25">
      <c r="G912" s="11"/>
    </row>
    <row r="913" spans="7:7" ht="15.75" customHeight="1" x14ac:dyDescent="0.25">
      <c r="G913" s="11"/>
    </row>
    <row r="914" spans="7:7" ht="15.75" customHeight="1" x14ac:dyDescent="0.25">
      <c r="G914" s="11"/>
    </row>
    <row r="915" spans="7:7" ht="15.75" customHeight="1" x14ac:dyDescent="0.25">
      <c r="G915" s="11"/>
    </row>
    <row r="916" spans="7:7" ht="15.75" customHeight="1" x14ac:dyDescent="0.25">
      <c r="G916" s="11"/>
    </row>
    <row r="917" spans="7:7" ht="15.75" customHeight="1" x14ac:dyDescent="0.25">
      <c r="G917" s="11"/>
    </row>
    <row r="918" spans="7:7" ht="15.75" customHeight="1" x14ac:dyDescent="0.25">
      <c r="G918" s="11"/>
    </row>
    <row r="919" spans="7:7" ht="15.75" customHeight="1" x14ac:dyDescent="0.25">
      <c r="G919" s="11"/>
    </row>
    <row r="920" spans="7:7" ht="15.75" customHeight="1" x14ac:dyDescent="0.25">
      <c r="G920" s="11"/>
    </row>
    <row r="921" spans="7:7" ht="15.75" customHeight="1" x14ac:dyDescent="0.25">
      <c r="G921" s="11"/>
    </row>
    <row r="922" spans="7:7" ht="15.75" customHeight="1" x14ac:dyDescent="0.25">
      <c r="G922" s="11"/>
    </row>
    <row r="923" spans="7:7" ht="15.75" customHeight="1" x14ac:dyDescent="0.25">
      <c r="G923" s="11"/>
    </row>
    <row r="924" spans="7:7" ht="15.75" customHeight="1" x14ac:dyDescent="0.25">
      <c r="G924" s="11"/>
    </row>
    <row r="925" spans="7:7" ht="15.75" customHeight="1" x14ac:dyDescent="0.25">
      <c r="G925" s="11"/>
    </row>
    <row r="926" spans="7:7" ht="15.75" customHeight="1" x14ac:dyDescent="0.25">
      <c r="G926" s="11"/>
    </row>
    <row r="927" spans="7:7" ht="15.75" customHeight="1" x14ac:dyDescent="0.25">
      <c r="G927" s="11"/>
    </row>
    <row r="928" spans="7:7" ht="15.75" customHeight="1" x14ac:dyDescent="0.25">
      <c r="G928" s="11"/>
    </row>
    <row r="929" spans="7:7" ht="15.75" customHeight="1" x14ac:dyDescent="0.25">
      <c r="G929" s="11"/>
    </row>
    <row r="930" spans="7:7" ht="15.75" customHeight="1" x14ac:dyDescent="0.25">
      <c r="G930" s="11"/>
    </row>
    <row r="931" spans="7:7" ht="15.75" customHeight="1" x14ac:dyDescent="0.25">
      <c r="G931" s="11"/>
    </row>
    <row r="932" spans="7:7" ht="15.75" customHeight="1" x14ac:dyDescent="0.25">
      <c r="G932" s="11"/>
    </row>
    <row r="933" spans="7:7" ht="15.75" customHeight="1" x14ac:dyDescent="0.25">
      <c r="G933" s="11"/>
    </row>
    <row r="934" spans="7:7" ht="15.75" customHeight="1" x14ac:dyDescent="0.25">
      <c r="G934" s="11"/>
    </row>
    <row r="935" spans="7:7" ht="15.75" customHeight="1" x14ac:dyDescent="0.25">
      <c r="G935" s="11"/>
    </row>
    <row r="936" spans="7:7" ht="15.75" customHeight="1" x14ac:dyDescent="0.25">
      <c r="G936" s="11"/>
    </row>
    <row r="937" spans="7:7" ht="15.75" customHeight="1" x14ac:dyDescent="0.25">
      <c r="G937" s="11"/>
    </row>
    <row r="938" spans="7:7" ht="15.75" customHeight="1" x14ac:dyDescent="0.25">
      <c r="G938" s="11"/>
    </row>
    <row r="939" spans="7:7" ht="15.75" customHeight="1" x14ac:dyDescent="0.25">
      <c r="G939" s="11"/>
    </row>
    <row r="940" spans="7:7" ht="15.75" customHeight="1" x14ac:dyDescent="0.25">
      <c r="G940" s="11"/>
    </row>
    <row r="941" spans="7:7" ht="15.75" customHeight="1" x14ac:dyDescent="0.25">
      <c r="G941" s="11"/>
    </row>
    <row r="942" spans="7:7" ht="15.75" customHeight="1" x14ac:dyDescent="0.25">
      <c r="G942" s="11"/>
    </row>
    <row r="943" spans="7:7" ht="15.75" customHeight="1" x14ac:dyDescent="0.25">
      <c r="G943" s="11"/>
    </row>
    <row r="944" spans="7:7" ht="15.75" customHeight="1" x14ac:dyDescent="0.25">
      <c r="G944" s="11"/>
    </row>
    <row r="945" spans="7:7" ht="15.75" customHeight="1" x14ac:dyDescent="0.25">
      <c r="G945" s="11"/>
    </row>
    <row r="946" spans="7:7" ht="15.75" customHeight="1" x14ac:dyDescent="0.25">
      <c r="G946" s="11"/>
    </row>
    <row r="947" spans="7:7" ht="15.75" customHeight="1" x14ac:dyDescent="0.25">
      <c r="G947" s="11"/>
    </row>
    <row r="948" spans="7:7" ht="15.75" customHeight="1" x14ac:dyDescent="0.25">
      <c r="G948" s="11"/>
    </row>
    <row r="949" spans="7:7" ht="15.75" customHeight="1" x14ac:dyDescent="0.25">
      <c r="G949" s="11"/>
    </row>
    <row r="950" spans="7:7" ht="15.75" customHeight="1" x14ac:dyDescent="0.25">
      <c r="G950" s="11"/>
    </row>
    <row r="951" spans="7:7" ht="15.75" customHeight="1" x14ac:dyDescent="0.25">
      <c r="G951" s="11"/>
    </row>
    <row r="952" spans="7:7" ht="15.75" customHeight="1" x14ac:dyDescent="0.25">
      <c r="G952" s="11"/>
    </row>
    <row r="953" spans="7:7" ht="15.75" customHeight="1" x14ac:dyDescent="0.25">
      <c r="G953" s="11"/>
    </row>
    <row r="954" spans="7:7" ht="15.75" customHeight="1" x14ac:dyDescent="0.25">
      <c r="G954" s="11"/>
    </row>
    <row r="955" spans="7:7" ht="15.75" customHeight="1" x14ac:dyDescent="0.25">
      <c r="G955" s="11"/>
    </row>
    <row r="956" spans="7:7" ht="15.75" customHeight="1" x14ac:dyDescent="0.25">
      <c r="G956" s="11"/>
    </row>
    <row r="957" spans="7:7" ht="15.75" customHeight="1" x14ac:dyDescent="0.25">
      <c r="G957" s="11"/>
    </row>
    <row r="958" spans="7:7" ht="15.75" customHeight="1" x14ac:dyDescent="0.25">
      <c r="G958" s="11"/>
    </row>
    <row r="959" spans="7:7" ht="15.75" customHeight="1" x14ac:dyDescent="0.25">
      <c r="G959" s="11"/>
    </row>
    <row r="960" spans="7:7" ht="15.75" customHeight="1" x14ac:dyDescent="0.25">
      <c r="G960" s="11"/>
    </row>
    <row r="961" spans="7:7" ht="15.75" customHeight="1" x14ac:dyDescent="0.25">
      <c r="G961" s="11"/>
    </row>
    <row r="962" spans="7:7" ht="15.75" customHeight="1" x14ac:dyDescent="0.25">
      <c r="G962" s="11"/>
    </row>
    <row r="963" spans="7:7" ht="15.75" customHeight="1" x14ac:dyDescent="0.25">
      <c r="G963" s="11"/>
    </row>
    <row r="964" spans="7:7" ht="15.75" customHeight="1" x14ac:dyDescent="0.25">
      <c r="G964" s="11"/>
    </row>
    <row r="965" spans="7:7" ht="15.75" customHeight="1" x14ac:dyDescent="0.25">
      <c r="G965" s="11"/>
    </row>
    <row r="966" spans="7:7" ht="15.75" customHeight="1" x14ac:dyDescent="0.25">
      <c r="G966" s="11"/>
    </row>
    <row r="967" spans="7:7" ht="15.75" customHeight="1" x14ac:dyDescent="0.25">
      <c r="G967" s="11"/>
    </row>
    <row r="968" spans="7:7" ht="15.75" customHeight="1" x14ac:dyDescent="0.25">
      <c r="G968" s="11"/>
    </row>
    <row r="969" spans="7:7" ht="15.75" customHeight="1" x14ac:dyDescent="0.25">
      <c r="G969" s="11"/>
    </row>
    <row r="970" spans="7:7" ht="15.75" customHeight="1" x14ac:dyDescent="0.25">
      <c r="G970" s="11"/>
    </row>
    <row r="971" spans="7:7" ht="15.75" customHeight="1" x14ac:dyDescent="0.25">
      <c r="G971" s="11"/>
    </row>
    <row r="972" spans="7:7" ht="15.75" customHeight="1" x14ac:dyDescent="0.25">
      <c r="G972" s="11"/>
    </row>
    <row r="973" spans="7:7" ht="15.75" customHeight="1" x14ac:dyDescent="0.25">
      <c r="G973" s="11"/>
    </row>
    <row r="974" spans="7:7" ht="15.75" customHeight="1" x14ac:dyDescent="0.25">
      <c r="G974" s="11"/>
    </row>
    <row r="975" spans="7:7" ht="15.75" customHeight="1" x14ac:dyDescent="0.25">
      <c r="G975" s="11"/>
    </row>
    <row r="976" spans="7:7" ht="15.75" customHeight="1" x14ac:dyDescent="0.25">
      <c r="G976" s="11"/>
    </row>
    <row r="977" spans="7:7" ht="15.75" customHeight="1" x14ac:dyDescent="0.25">
      <c r="G977" s="11"/>
    </row>
    <row r="978" spans="7:7" ht="15.75" customHeight="1" x14ac:dyDescent="0.25">
      <c r="G978" s="11"/>
    </row>
    <row r="979" spans="7:7" ht="15.75" customHeight="1" x14ac:dyDescent="0.25">
      <c r="G979" s="11"/>
    </row>
    <row r="980" spans="7:7" ht="15.75" customHeight="1" x14ac:dyDescent="0.25">
      <c r="G980" s="11"/>
    </row>
    <row r="981" spans="7:7" ht="15.75" customHeight="1" x14ac:dyDescent="0.25">
      <c r="G981" s="11"/>
    </row>
    <row r="982" spans="7:7" ht="15.75" customHeight="1" x14ac:dyDescent="0.25">
      <c r="G982" s="11"/>
    </row>
    <row r="983" spans="7:7" ht="15.75" customHeight="1" x14ac:dyDescent="0.25">
      <c r="G983" s="11"/>
    </row>
    <row r="984" spans="7:7" ht="15.75" customHeight="1" x14ac:dyDescent="0.25">
      <c r="G984" s="11"/>
    </row>
    <row r="985" spans="7:7" ht="15.75" customHeight="1" x14ac:dyDescent="0.25">
      <c r="G985" s="11"/>
    </row>
    <row r="986" spans="7:7" ht="15.75" customHeight="1" x14ac:dyDescent="0.25">
      <c r="G986" s="11"/>
    </row>
    <row r="987" spans="7:7" ht="15.75" customHeight="1" x14ac:dyDescent="0.25">
      <c r="G987" s="11"/>
    </row>
    <row r="988" spans="7:7" ht="15.75" customHeight="1" x14ac:dyDescent="0.25">
      <c r="G988" s="11"/>
    </row>
    <row r="989" spans="7:7" ht="15.75" customHeight="1" x14ac:dyDescent="0.25">
      <c r="G989" s="11"/>
    </row>
    <row r="990" spans="7:7" ht="15.75" customHeight="1" x14ac:dyDescent="0.25">
      <c r="G990" s="11"/>
    </row>
    <row r="991" spans="7:7" ht="15.75" customHeight="1" x14ac:dyDescent="0.25">
      <c r="G991" s="11"/>
    </row>
    <row r="992" spans="7:7" ht="15.75" customHeight="1" x14ac:dyDescent="0.25">
      <c r="G992" s="11"/>
    </row>
    <row r="993" spans="7:7" ht="15.75" customHeight="1" x14ac:dyDescent="0.25">
      <c r="G993" s="11"/>
    </row>
    <row r="994" spans="7:7" ht="15.75" customHeight="1" x14ac:dyDescent="0.25">
      <c r="G994" s="11"/>
    </row>
    <row r="995" spans="7:7" ht="15.75" customHeight="1" x14ac:dyDescent="0.25">
      <c r="G995" s="11"/>
    </row>
    <row r="996" spans="7:7" ht="15.75" customHeight="1" x14ac:dyDescent="0.25">
      <c r="G996" s="11"/>
    </row>
    <row r="997" spans="7:7" ht="15.75" customHeight="1" x14ac:dyDescent="0.25">
      <c r="G997" s="11"/>
    </row>
    <row r="998" spans="7:7" ht="15.75" customHeight="1" x14ac:dyDescent="0.25">
      <c r="G998" s="11"/>
    </row>
    <row r="999" spans="7:7" ht="15.75" customHeight="1" x14ac:dyDescent="0.25">
      <c r="G999" s="11"/>
    </row>
    <row r="1000" spans="7:7" ht="15.75" customHeight="1" x14ac:dyDescent="0.25">
      <c r="G1000" s="11"/>
    </row>
  </sheetData>
  <mergeCells count="2">
    <mergeCell ref="A1:G1"/>
    <mergeCell ref="I3:K3"/>
  </mergeCells>
  <pageMargins left="0" right="0" top="0" bottom="0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36A3879-A0AF-4471-8EA1-DF71BE409B70}"/>
</file>

<file path=customXml/itemProps2.xml><?xml version="1.0" encoding="utf-8"?>
<ds:datastoreItem xmlns:ds="http://schemas.openxmlformats.org/officeDocument/2006/customXml" ds:itemID="{9ABFABA9-6ECC-4788-9EB9-CF5073C26E5C}"/>
</file>

<file path=customXml/itemProps3.xml><?xml version="1.0" encoding="utf-8"?>
<ds:datastoreItem xmlns:ds="http://schemas.openxmlformats.org/officeDocument/2006/customXml" ds:itemID="{050F9537-972F-462B-A91C-5A57912F9E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Health Care Coverge Fund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 Konsowski</dc:creator>
  <cp:lastModifiedBy>Chris  Konsowski</cp:lastModifiedBy>
  <dcterms:created xsi:type="dcterms:W3CDTF">2023-10-18T13:14:11Z</dcterms:created>
  <dcterms:modified xsi:type="dcterms:W3CDTF">2023-10-18T13:35:13Z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