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CRC-FS\Shared\Shared\Work Groups\Performance Measurement\Meeting Materials\2018\2018-11-20\Sent\"/>
    </mc:Choice>
  </mc:AlternateContent>
  <bookViews>
    <workbookView xWindow="0" yWindow="0" windowWidth="28800" windowHeight="12135" activeTab="1"/>
  </bookViews>
  <sheets>
    <sheet name="All PPCs" sheetId="2" r:id="rId1"/>
    <sheet name="Proposed Payment Program PPCs" sheetId="3" r:id="rId2"/>
    <sheet name="Hospital Modeling" sheetId="1" r:id="rId3"/>
  </sheets>
  <externalReferences>
    <externalReference r:id="rId4"/>
    <externalReference r:id="rId5"/>
    <externalReference r:id="rId6"/>
    <externalReference r:id="rId7"/>
  </externalReferences>
  <definedNames>
    <definedName name="_xlnm._FilterDatabase" localSheetId="0" hidden="1">'All PPCs'!$A$2:$Q$56</definedName>
    <definedName name="_xlnm._FilterDatabase" localSheetId="2" hidden="1">'Hospital Modeling'!$A$2:$I$2</definedName>
    <definedName name="_xlnm._FilterDatabase" localSheetId="1" hidden="1">'Proposed Payment Program PPCs'!$A$2:$Q$2</definedName>
    <definedName name="finally">[1]finally!$A$1:$AN$76</definedName>
    <definedName name="imptab17fr2">[1]imptab17fr2!$A$1:$AN$76</definedName>
    <definedName name="low">'[2]5.QBR Scaling '!$B$4</definedName>
    <definedName name="MHAC_Highest_Score">'[3]1.MHAC Scaling '!$F$6</definedName>
    <definedName name="MHAC_Lowest_Score">'[3]1.MHAC Scaling '!$F$4</definedName>
    <definedName name="MHAC_Max_Penalty">'[3]1.MHAC Scaling '!$F$5</definedName>
    <definedName name="MHAC_Max_Reward">'[3]1.MHAC Scaling '!$F$7</definedName>
    <definedName name="MHAC_Penalty_Threshold">'[3]1.MHAC Scaling '!$F$8</definedName>
    <definedName name="MHAC_Reward_Threshold">'[3]1.MHAC Scaling '!$F$9</definedName>
    <definedName name="_xlnm.Print_Titles" localSheetId="0">'All PPCs'!$1:$2</definedName>
    <definedName name="_xlnm.Print_Titles" localSheetId="2">'Hospital Modeling'!$2:$2</definedName>
    <definedName name="QBR_Highest_Score">[4]QBR!$J$4</definedName>
    <definedName name="QBR_Lowest_Score">[4]QBR!$J$2</definedName>
    <definedName name="QBR_Max_Penalty">[4]QBR!$J$3</definedName>
    <definedName name="QBR_Max_Reward">[4]QBR!$J$5</definedName>
    <definedName name="QBR_Penalty_Threshold">[4]QBR!$J$6</definedName>
    <definedName name="rfbn_table">[1]rfbn_table!$A$1:$H$53</definedName>
    <definedName name="rfbnout">[1]rfbnout!$A$1:$K$53</definedName>
    <definedName name="RRIP_Att_MaxPenalty">'[4]3.Readmission Scaling'!$G$46</definedName>
    <definedName name="RRIP_Att_MaxPenaltyRate">'[4]3.Readmission Scaling'!$E$46</definedName>
    <definedName name="RRIP_Att_MaxRewardRate">'[4]3.Readmission Scaling'!$E$16</definedName>
    <definedName name="RRIP_Att_Reward">'[4]3.Readmission Scaling'!$G$16</definedName>
    <definedName name="RRIP_Imp_MaxPenalty">'[4]3.Readmission Scaling'!$C$46</definedName>
    <definedName name="RRIP_Imp_MaxPenaltyRate">'[4]3.Readmission Scaling'!$A$46</definedName>
    <definedName name="RRIP_Imp_MaxReward">'[4]3.Readmission Scaling'!$C$16</definedName>
    <definedName name="RRIP_Imp_MaxRewardRate">'[4]3.Readmission Scaling'!$A$16</definedName>
    <definedName name="tableii">[1]tableii!$A$1:$E$76</definedName>
    <definedName name="totpay17">[1]totpay17!$A$1:$HM$5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6" i="2" l="1"/>
  <c r="I61" i="1"/>
  <c r="H61" i="1"/>
  <c r="F61" i="1"/>
  <c r="D61" i="1"/>
  <c r="I60" i="1"/>
  <c r="H60" i="1"/>
  <c r="F60" i="1"/>
  <c r="D60" i="1"/>
  <c r="I59" i="1"/>
  <c r="H59" i="1"/>
  <c r="F59" i="1"/>
  <c r="D59" i="1"/>
  <c r="I58" i="1"/>
  <c r="H58" i="1"/>
  <c r="F58" i="1"/>
  <c r="D58" i="1"/>
  <c r="I57" i="1"/>
  <c r="H57" i="1"/>
  <c r="F57" i="1"/>
  <c r="D57" i="1"/>
  <c r="I56" i="1"/>
  <c r="H56" i="1"/>
  <c r="F56" i="1"/>
  <c r="D56" i="1"/>
  <c r="I55" i="1"/>
  <c r="H55" i="1"/>
  <c r="F55" i="1"/>
  <c r="D55" i="1"/>
  <c r="I54" i="1"/>
  <c r="H54" i="1"/>
  <c r="F54" i="1"/>
  <c r="D54" i="1"/>
  <c r="I53" i="1"/>
  <c r="H53" i="1"/>
  <c r="F53" i="1"/>
  <c r="D53" i="1"/>
  <c r="I52" i="1"/>
  <c r="H52" i="1"/>
  <c r="F52" i="1"/>
  <c r="D52" i="1"/>
</calcChain>
</file>

<file path=xl/sharedStrings.xml><?xml version="1.0" encoding="utf-8"?>
<sst xmlns="http://schemas.openxmlformats.org/spreadsheetml/2006/main" count="429" uniqueCount="207">
  <si>
    <t>HOSPITAL ID</t>
  </si>
  <si>
    <t>HOSPITAL NAME</t>
  </si>
  <si>
    <t>Current Threshold/Benchmark 
0-10 Points with Imp</t>
  </si>
  <si>
    <t>Att &amp; Improvement, current methodology</t>
  </si>
  <si>
    <t xml:space="preserve">Current Threshold/Benchmark 
0-10 Points </t>
  </si>
  <si>
    <t>Att Only, current methodology</t>
  </si>
  <si>
    <t xml:space="preserve">Expanded Threshold/Benchmark 
0-100 Points </t>
  </si>
  <si>
    <t>Att Only, expanded scoring with 55%-75% cutpoints</t>
  </si>
  <si>
    <t>Att Only, expanded scoring with cubed scale</t>
  </si>
  <si>
    <t>MedStar Southern MD</t>
  </si>
  <si>
    <t>Bon Secours</t>
  </si>
  <si>
    <t>Western Maryland</t>
  </si>
  <si>
    <t>Shady Grove</t>
  </si>
  <si>
    <t>MedStar Harbor</t>
  </si>
  <si>
    <t>MedStar Fr Square</t>
  </si>
  <si>
    <t>MedStar Union Mem</t>
  </si>
  <si>
    <t>Calvert</t>
  </si>
  <si>
    <t>Howard County</t>
  </si>
  <si>
    <t>Meritus</t>
  </si>
  <si>
    <t>UM-PGHC</t>
  </si>
  <si>
    <t>Sinai</t>
  </si>
  <si>
    <t>Mercy</t>
  </si>
  <si>
    <t>UM-Chestertown</t>
  </si>
  <si>
    <t>UM-BWMC</t>
  </si>
  <si>
    <t>GBMC</t>
  </si>
  <si>
    <t>UMROI</t>
  </si>
  <si>
    <t>UM-St. Joe</t>
  </si>
  <si>
    <t>Washington Adventist</t>
  </si>
  <si>
    <t>Holy Cross</t>
  </si>
  <si>
    <t>Carroll</t>
  </si>
  <si>
    <t>UMMC</t>
  </si>
  <si>
    <t>UM-Harford</t>
  </si>
  <si>
    <t>Union of Cecil</t>
  </si>
  <si>
    <t>MedStar Good Sam</t>
  </si>
  <si>
    <t>JH Bayview</t>
  </si>
  <si>
    <t>Peninsula</t>
  </si>
  <si>
    <t>Suburban</t>
  </si>
  <si>
    <t>MedStar St. Mary's</t>
  </si>
  <si>
    <t>Levindale</t>
  </si>
  <si>
    <t>HC-Germantown</t>
  </si>
  <si>
    <t>St. Agnes</t>
  </si>
  <si>
    <t>MedStar Montgomery</t>
  </si>
  <si>
    <t>Northwest</t>
  </si>
  <si>
    <t>Johns Hopkins</t>
  </si>
  <si>
    <t>UM-Charles Regional</t>
  </si>
  <si>
    <t>Doctors</t>
  </si>
  <si>
    <t>Frederick</t>
  </si>
  <si>
    <t>UM-Dorchester</t>
  </si>
  <si>
    <t>UM-Upper Chesapeake</t>
  </si>
  <si>
    <t>Atlantic General</t>
  </si>
  <si>
    <t>Garrett</t>
  </si>
  <si>
    <t>UMMC Midtown</t>
  </si>
  <si>
    <t>Anne Arundel</t>
  </si>
  <si>
    <t>UM-Easton</t>
  </si>
  <si>
    <t>UM-Laurel</t>
  </si>
  <si>
    <t>Ft. Washington</t>
  </si>
  <si>
    <t>Hospital Revenue Adjustments</t>
  </si>
  <si>
    <t>Current Threshold/Benchmark 
0-10 Points with Att &amp; Imp</t>
  </si>
  <si>
    <t>Current Threshold/Benchmark 
0-10 Points with Att Only</t>
  </si>
  <si>
    <t>Expanded Threshold/Benchmark 
0-100 Points</t>
  </si>
  <si>
    <t># Hospitals Penalized</t>
  </si>
  <si>
    <t># Hospitals No Adjustment</t>
  </si>
  <si>
    <t># Hospitals Rewarded</t>
  </si>
  <si>
    <t>25th percentile</t>
  </si>
  <si>
    <t>50th percentile</t>
  </si>
  <si>
    <t>75th percentile</t>
  </si>
  <si>
    <t>average</t>
  </si>
  <si>
    <t>min</t>
  </si>
  <si>
    <t>max</t>
  </si>
  <si>
    <t>St. Dev</t>
  </si>
  <si>
    <t>By Hospital Modeling with 3M PPC Cost Weights</t>
  </si>
  <si>
    <t>PPC Analysis:  Based on CY 2016-CY 2017 PPC data with &gt;1 expected and&gt;10 at-risk</t>
  </si>
  <si>
    <t>PPC NUMBER</t>
  </si>
  <si>
    <t xml:space="preserve">PPC Description </t>
  </si>
  <si>
    <t xml:space="preserve">Eligible Hospitals </t>
  </si>
  <si>
    <t>Tier</t>
  </si>
  <si>
    <t>PSI</t>
  </si>
  <si>
    <t>DRA HAC</t>
  </si>
  <si>
    <t>Observed PPCs</t>
  </si>
  <si>
    <t>At Risk Discharges</t>
  </si>
  <si>
    <t>Obs/At-Risk*1,000</t>
  </si>
  <si>
    <t>Median O/E ratio</t>
  </si>
  <si>
    <t xml:space="preserve">Percent of hospitals with O/E less than .85 or greater than 1.15 </t>
  </si>
  <si>
    <t>Reliability</t>
  </si>
  <si>
    <t>Predictive Validity</t>
  </si>
  <si>
    <t>Reliability Assessment</t>
  </si>
  <si>
    <t>Predictive Validity Assessment</t>
  </si>
  <si>
    <t>3M v33 PPC Wt based marginal cost</t>
  </si>
  <si>
    <t>HSCRC Staff Recommendation</t>
  </si>
  <si>
    <t>Stroke &amp; Intracranial Hemorrhage</t>
  </si>
  <si>
    <t>Substantial</t>
  </si>
  <si>
    <t>Low</t>
  </si>
  <si>
    <t>While this PPC meets rate criteria, there was strong clinical concern that there is no protocol for prevention of these complications and some difficulty in determining whether POA.  Based on review of clinical concerns with 3M, exclude this PPC from payment program but include in monitoring.</t>
  </si>
  <si>
    <t>Extreme CNS Complications</t>
  </si>
  <si>
    <t>Does not meet rate criteria, monitor only.</t>
  </si>
  <si>
    <t>Acute Pulmonary Edema and Respiratory Failure without Ventilation</t>
  </si>
  <si>
    <t>PSI 11-- 5%  overlap in observed, PPC rate sig. higher</t>
  </si>
  <si>
    <t>Adequate</t>
  </si>
  <si>
    <t xml:space="preserve">Meets rate and variation criteria. Include in payment program based on rate and samll overlap with PSI 11 Postoperative Respiratory Failure. PSI is limited to post-operative patients but PPC applies to broader patient population. </t>
  </si>
  <si>
    <t>Acute Pulmonary Edema and Respiratory Failure with Ventilation</t>
  </si>
  <si>
    <t>PSI 11-- 9% overlap in observed, PPC rate sig. higher</t>
  </si>
  <si>
    <t>Moderate</t>
  </si>
  <si>
    <t>Pneumonia &amp; Other Lung Infections</t>
  </si>
  <si>
    <t>3M combining PPCs 5 and 6(see Combination PPC #67 on this worksheet below)</t>
  </si>
  <si>
    <t>Aspiration Pneumonia</t>
  </si>
  <si>
    <t>Pulmonary Embolism</t>
  </si>
  <si>
    <t>PSI 12--  25% overlap in observed but PPC rate lower desipte not being restricted to perioperative patients</t>
  </si>
  <si>
    <t>X</t>
  </si>
  <si>
    <t>Nearly meets rate criteria and has variation. Clinically preventable with well defined interventions.  Overlap 25% with PSI 12 Perioperative Pulmonary Embolism and Deep Vein Thrombosis but PPC includes broader patient population . DRA HAC is meassured only in patients with total knee or hip replacements. Include in payment program.</t>
  </si>
  <si>
    <t>Other Pulmonary Complications</t>
  </si>
  <si>
    <t>It is anticipated that the volume will decrease substantially when cardiac DRGs removed in v 36 of the grouper. This PPC includes a number of small cell events, some of which are not preventable necessarily. Monitor only.</t>
  </si>
  <si>
    <t>Shock</t>
  </si>
  <si>
    <t>Meets rate criteria and has variation Clinically preventable. Include in payment program.</t>
  </si>
  <si>
    <t>Congestive Heart Failure</t>
  </si>
  <si>
    <t>Does not meet rate criteria; include for monitoring only.</t>
  </si>
  <si>
    <t>Acute Myocardial Infarction</t>
  </si>
  <si>
    <t>While this PPC meets rate criteria, there were strong clinical concerns that there is no protocol for prevention of these complications and some difficulty in determining whether POA.  After HSCRC staff review of clinical concerns with 3M, staff recommends excluding this PPC from the payment program but to include it in monitoring.</t>
  </si>
  <si>
    <t>Other Cardiac Complications</t>
  </si>
  <si>
    <t>Ventricular Fibrillation/Cardiac Arrest.</t>
  </si>
  <si>
    <t>Clinicians feel there are not clinical protocols to prevent this and that clinical exclusions are not adequete (i.e., patients with heart failure are not excluded).</t>
  </si>
  <si>
    <t>Peripheral Vascular Complications except Venous Thrombosis</t>
  </si>
  <si>
    <t>Venous Thrombosis</t>
  </si>
  <si>
    <t>PSI 12--  10% overlap in observed but PPC rate lower desipte not being restricted to perioperative patients.</t>
  </si>
  <si>
    <t>Below rate threshold but has variation and  it is clinically preventable with well defined interventions.  Some overlap with PPC 12 but PPC rate is lower despite applicability to a broader population. Include in the payment program. DRA HAC is measured only in patients with total knee or hip replacements</t>
  </si>
  <si>
    <t>Major Gastrointestinal Complications without Transfusion or Significant Bleeding</t>
  </si>
  <si>
    <t>combo</t>
  </si>
  <si>
    <t>Major Gastrointestinal Complications with Transfusion or Significant Bleeding</t>
  </si>
  <si>
    <t>Major Liver Complications</t>
  </si>
  <si>
    <t>Fair</t>
  </si>
  <si>
    <t>Other Gastrointestinal Complications without Transfusion or Significant Bleeding</t>
  </si>
  <si>
    <t>Clostridium Difficile Colitis</t>
  </si>
  <si>
    <t>Despite having high rate, this PPC does not take into account type of testing hospital uses to identify c. Diff cases.  NHSN CDiff measure does take this into consideration when estimating predicted rates.  3M and other stakeholders have recommended not including PPC 21 in payment policy. Include for monitoring only.</t>
  </si>
  <si>
    <t>GU Complications Except UTI</t>
  </si>
  <si>
    <t>Renal Failure with Dialysis</t>
  </si>
  <si>
    <t xml:space="preserve">PSI 10-- 11% overlap in observed but PPC has much lower rate despite its applicability to an expanded patient population. </t>
  </si>
  <si>
    <t>Does not meet rate criteria; include for monitoring only. Overlaps some with PSI 10: Postoperative Acute Kidney Injury Requiring Dialysis Rate but PPC is applicable to a broader patient population.</t>
  </si>
  <si>
    <t>Diabetic Ketoacidosis &amp; Coma</t>
  </si>
  <si>
    <t>Post-Hemorrhagic &amp; Other Acute Anemia with
Transfusion</t>
  </si>
  <si>
    <t> There is no requirement to code a transfusion. The timing of the transfusion is 3-4 days after admission or surgery for this PPC to be assigned which is potentially in conflict with the clinical approach to wait and see if a patient with anemia can bounce back. Moinitor only.</t>
  </si>
  <si>
    <t>In-Hospital Trauma and Fractures</t>
  </si>
  <si>
    <t>PSI 08--  24% overlap in observed with lower PPC rate as it is applicable to a broader patient populaton.</t>
  </si>
  <si>
    <t>PPC includes more injury types than PSI 08: In Hospital Fall with Hip Fracture Rate but PPC rate is lower as it is applicable to a broader patient population.  DRA HAC applies to a broader set of in hospital injuries. In hospital injuries are highly preventable and serious. Include in payment program and consider options for testing in a composite for future use.</t>
  </si>
  <si>
    <t>Poisonings except from Anesthesia</t>
  </si>
  <si>
    <t>Slight</t>
  </si>
  <si>
    <t>Decubitis Ulcer</t>
  </si>
  <si>
    <t>PSI 03--  5% overlap in observed with PPC with PSI having a much higher rate</t>
  </si>
  <si>
    <t>PPC does not meet rate criteria. 49 observed statewide. PSI 03 Pressure Ulcer is applicable to a broader patient population and has a much higher rate than the PPC.  Include for monitoring only and consider options for testing in a composite for future use.</t>
  </si>
  <si>
    <t>Cellulitis</t>
  </si>
  <si>
    <t>Moderate Infectious</t>
  </si>
  <si>
    <t>Septicemia &amp; Severe Infections</t>
  </si>
  <si>
    <t>PSI 13--  11% overlap in observed with PPC applicable to broader patient population and having a higher rate.</t>
  </si>
  <si>
    <t>Meets rate and variation criteria. Clinically important. Include in payment program.</t>
  </si>
  <si>
    <t>Acute Mental Health Changes</t>
  </si>
  <si>
    <t xml:space="preserve">No hospital meets criteria of &gt;1 expected or 10 at-risk.  </t>
  </si>
  <si>
    <t>Post-Operative Infection &amp; Deep Wound Disruption Without Procedure</t>
  </si>
  <si>
    <t>PSI 14-- 4% overlap in observed.</t>
  </si>
  <si>
    <t xml:space="preserve">Meets rate and variation criteria. Overlaps slightly with PSI 14- Postop Wound Dehisence,  and with  with NHSN SSI and with DRA HAC but PPC is borader in scope. include in payment program based on clinical importance and preventability. </t>
  </si>
  <si>
    <t>Post-Operative Wound Infection &amp; Deep Wound
Disruption with Procedure</t>
  </si>
  <si>
    <t>PSI 14-- 8% overlap in observed</t>
  </si>
  <si>
    <t>Overlaps slightly with PSI 14- Postop Wound Dehisence, and with CDC NHSN measure. Does not meet rate criteria; include for monitoring only.</t>
  </si>
  <si>
    <t>Reopening Surgical Site</t>
  </si>
  <si>
    <t>PPC has clinical concerns. Do no include in payment program.</t>
  </si>
  <si>
    <t>Post-Operative Hemorrhage &amp; Hematoma without Hemorrhage Control Procedure or I&amp;D Proc</t>
  </si>
  <si>
    <t>PSI 09-- 17% overlap in observed.</t>
  </si>
  <si>
    <t>Meets rate and variation criteria. Overlap with PSI 09- Perioperative Hemorrhage or Hematoma Rate with PSI having broader applicability but lower rate.  Some clinical support for including this PPC.  Approximately 60% of the cases assigned have an ICD 10 procedure code or billing revenue code indicating the patient received a transfusion.  Despite some clinical concerns about how "hemorrhage &amp; hematoma" are defined and documented by clinicians, include in the payment program.
POST SUBGROUP:  Clinicians feel strongly there are coding issues and recommend removing or weighting less.</t>
  </si>
  <si>
    <t>Post-Operative Hemorrhage &amp; Hematoma withHemorrhage Control Procedure or I&amp;D Proc</t>
  </si>
  <si>
    <t>PSI 09-- 21% overlap in observed.</t>
  </si>
  <si>
    <t xml:space="preserve">Meets rate and variation criteria. Overlap with PSI 09- Perioperative Hemorrhage or Hematoma Rate with PSI having similar applicability but higher rate.Include in payment program. </t>
  </si>
  <si>
    <t>Accidental Puncture/Laceration During Invasive
Procedure</t>
  </si>
  <si>
    <t>PSI 15-- 19% overlap in observed.</t>
  </si>
  <si>
    <r>
      <t xml:space="preserve">Meets rate and variation criteria. Overlap with PSI 15  Unrecognized Abdominopelvic Accidental Puncture or Laceration Rate. PPC is applicable to a much broader patient population but has a lower rate. Include in the payment program.
</t>
    </r>
    <r>
      <rPr>
        <sz val="11"/>
        <color rgb="FFFF0000"/>
        <rFont val="Calibri"/>
        <family val="2"/>
        <scheme val="minor"/>
      </rPr>
      <t/>
    </r>
  </si>
  <si>
    <t>Other Surgical Complication - Mod</t>
  </si>
  <si>
    <t>Post Procedure Foreign Body</t>
  </si>
  <si>
    <t>PSI 05-- 71% overlap in observed.</t>
  </si>
  <si>
    <t>Does not meet rate criteria. Three hospitals eligible for this PPC. Overlap with PSI 05 Forein Object Retained After Surgery and DRA HAC.  Monitor for MHAC program but consider other mechanisms as needed with payment impacts.</t>
  </si>
  <si>
    <t>Encephalopathy</t>
  </si>
  <si>
    <t>Other Complications of Medical Care</t>
  </si>
  <si>
    <t>Does not meet rate criteria. Includes a number of small cell events with potential overlap with the Falls and Trauma DRA HAC .  Monitor only.</t>
  </si>
  <si>
    <t>Iatrogenic Pneumothrax</t>
  </si>
  <si>
    <t>PSI 06-- 26% overlap in observed.</t>
  </si>
  <si>
    <t>Does not meet rate criteria but observed events are &gt;100 ; there is hospital variation in performance, some PSI 06 Iatrogenic Pneumothorax Rate overlap and this is an important clinical measure with national focus. DRA HAC is applicable to patients with infusion catheter insertion procedures.Include in the payment program and consider options for testing in a composite for future use.</t>
  </si>
  <si>
    <t>Mechanical Complication of Device, Implant &amp; Graft</t>
  </si>
  <si>
    <t>Despite meeting rate and variation criteria, clinical stakeholders believe this PPC does not present opportunity for clinical care improvements. Include for monitoring only.</t>
  </si>
  <si>
    <t>Gastrointestinal Ostomy Complications</t>
  </si>
  <si>
    <t>Inflammation &amp; Other Complications of Devices, Implants or Grafts Except Vascular Infection</t>
  </si>
  <si>
    <t>Large driver of assigning this PPC is complication of dialysis catheter; Despite meeting rate and variation criteria, clinical stakeholders believe this PPC does not present opportunity for clinical care improvements. Monitor only.</t>
  </si>
  <si>
    <t>Infection, Inflammation &amp; Clotting Complications of Peripheral Vascular Catheters &amp; Infusions</t>
  </si>
  <si>
    <t>Does not meet rate criteria. Monitor only.</t>
  </si>
  <si>
    <t>Infections due to Central Venous Catheters</t>
  </si>
  <si>
    <t>Does not meet rate criteria and is similar to NHSN measure, and potentially overlaps with DRA HAC. Monitor only.</t>
  </si>
  <si>
    <t>Medical &amp; Anesthesia Obstetric Complications</t>
  </si>
  <si>
    <t xml:space="preserve">Despite meeting rate and variation criteria, clinical stakeholders believe this PPC does not present significant opportunity for clinical improvements; for example, common reason for this PPC is headache after spinal anesthesia. </t>
  </si>
  <si>
    <t>Major Puerperal Infection and Other Major Obstetric Complications</t>
  </si>
  <si>
    <t>Meets rate and variaion criteria; 3M believes clinical concerns are addressed in the risk adjustment, and will address this PPC's overlap with other PPCs in v. 36. Obstetric morbidity is clinically important in an all-payer environment. Include in the payment program.</t>
  </si>
  <si>
    <t>Other Complications of Obstetrical Surgical &amp; Perineal Wounds</t>
  </si>
  <si>
    <t>Postoperative Respiratory Failure with Tracheostomy</t>
  </si>
  <si>
    <t>No hospitals qualify</t>
  </si>
  <si>
    <t>Other In-Hospital Adverse Events</t>
  </si>
  <si>
    <t>Excellent</t>
  </si>
  <si>
    <t>Includes a number of small cell events with potential overlap with the Falls and Trauma DRA HAC .  Does not meet rate criteria. Monitor only.</t>
  </si>
  <si>
    <t>Urinary Tract Infection without Catheter</t>
  </si>
  <si>
    <t>Pneumonia Combo</t>
  </si>
  <si>
    <t>Meets rate and variation criteria. Include in payment program.</t>
  </si>
  <si>
    <t>Rate &gt;1.0 per 1,000 At-risk discharges</t>
  </si>
  <si>
    <t>Rate &gt;0.5 per 1,000 At-risk discharges</t>
  </si>
  <si>
    <t xml:space="preserve">Meets rate and variation criteria. Include in payment program based on rate and small overlap with PSI 11 Postoperative Respiratory Failure. PSI is limited to post-operative patients but PPC applies to broader patient population. </t>
  </si>
  <si>
    <t>Proposed Payment Program PPCs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</si>
</sst>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_(* #,##0.0_);_(* \(#,##0.0\);_(* &quot;-&quot;??_);_(@_)"/>
    <numFmt numFmtId="166" formatCode="0.0%"/>
    <numFmt numFmtId="167" formatCode="0.0000"/>
    <numFmt numFmtId="168" formatCode="_(* #,##0_);_(* \(#,##0\);_(* &quot;-&quot;??_);_(@_)"/>
  </numFmts>
  <fonts count="20" x14ac:knownFonts="1">
    <font>
      <sz val="11"/>
      <color indexed="8"/>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b/>
      <sz val="16"/>
      <color indexed="8"/>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b/>
      <sz val="14"/>
      <name val="Calibri"/>
      <family val="2"/>
      <scheme val="minor"/>
    </font>
    <font>
      <sz val="10"/>
      <name val="Calibri"/>
      <family val="2"/>
      <scheme val="minor"/>
    </font>
    <font>
      <sz val="14"/>
      <color theme="1"/>
      <name val="Calibri"/>
      <family val="2"/>
      <scheme val="minor"/>
    </font>
    <font>
      <b/>
      <sz val="12"/>
      <color indexed="8"/>
      <name val="Arial"/>
      <family val="2"/>
    </font>
    <font>
      <b/>
      <sz val="12"/>
      <name val="Arial"/>
      <family val="2"/>
    </font>
    <font>
      <sz val="12"/>
      <color indexed="8"/>
      <name val="Arial"/>
      <family val="2"/>
    </font>
    <font>
      <sz val="12"/>
      <color indexed="8"/>
      <name val="Calibri"/>
      <family val="2"/>
      <scheme val="minor"/>
    </font>
    <font>
      <b/>
      <sz val="12"/>
      <color indexed="8"/>
      <name val="Calibri"/>
      <family val="2"/>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rgb="FFF6F5EA"/>
        <bgColor indexed="64"/>
      </patternFill>
    </fill>
    <fill>
      <patternFill patternType="solid">
        <fgColor indexed="6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6337778862885"/>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indexed="64"/>
      </left>
      <right/>
      <top/>
      <bottom/>
      <diagonal/>
    </border>
  </borders>
  <cellStyleXfs count="5">
    <xf numFmtId="0" fontId="0" fillId="0" borderId="0"/>
    <xf numFmtId="9" fontId="6"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6" fillId="0" borderId="0" applyFont="0" applyFill="0" applyBorder="0" applyAlignment="0" applyProtection="0"/>
  </cellStyleXfs>
  <cellXfs count="121">
    <xf numFmtId="0" fontId="0" fillId="0" borderId="0" xfId="0"/>
    <xf numFmtId="0" fontId="0" fillId="5" borderId="0" xfId="0" applyNumberFormat="1" applyFont="1" applyFill="1" applyBorder="1" applyAlignment="1" applyProtection="1"/>
    <xf numFmtId="0" fontId="0" fillId="5" borderId="0" xfId="0" applyNumberFormat="1" applyFont="1" applyFill="1" applyBorder="1" applyAlignment="1" applyProtection="1">
      <alignment horizontal="center"/>
    </xf>
    <xf numFmtId="0" fontId="7" fillId="5" borderId="0" xfId="0" applyNumberFormat="1" applyFont="1" applyFill="1" applyBorder="1" applyAlignment="1" applyProtection="1"/>
    <xf numFmtId="0" fontId="8"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0" fontId="5" fillId="0" borderId="0" xfId="0" applyFont="1" applyBorder="1" applyAlignment="1">
      <alignment horizontal="center" vertical="center" wrapText="1"/>
    </xf>
    <xf numFmtId="0" fontId="1" fillId="0" borderId="0" xfId="0" applyFont="1"/>
    <xf numFmtId="0" fontId="9" fillId="7" borderId="1" xfId="0" applyFont="1" applyFill="1" applyBorder="1" applyAlignment="1">
      <alignment horizontal="center" vertical="center" wrapText="1"/>
    </xf>
    <xf numFmtId="165" fontId="9" fillId="7" borderId="1" xfId="4" applyNumberFormat="1" applyFont="1" applyFill="1" applyBorder="1" applyAlignment="1">
      <alignment horizontal="center" vertical="center" wrapText="1"/>
    </xf>
    <xf numFmtId="2" fontId="9" fillId="7" borderId="1" xfId="0" applyNumberFormat="1" applyFont="1" applyFill="1" applyBorder="1" applyAlignment="1">
      <alignment horizontal="center" vertical="center" wrapText="1"/>
    </xf>
    <xf numFmtId="166" fontId="9" fillId="7" borderId="1" xfId="1" applyNumberFormat="1" applyFont="1" applyFill="1" applyBorder="1" applyAlignment="1">
      <alignment horizontal="center" vertical="center" wrapText="1"/>
    </xf>
    <xf numFmtId="0" fontId="5" fillId="0" borderId="0" xfId="0" applyFont="1" applyFill="1" applyAlignment="1">
      <alignment vertical="center" wrapText="1"/>
    </xf>
    <xf numFmtId="0" fontId="1" fillId="0" borderId="1" xfId="0" applyFont="1" applyFill="1" applyBorder="1"/>
    <xf numFmtId="0" fontId="10" fillId="0" borderId="1" xfId="2" applyFont="1" applyFill="1" applyBorder="1" applyAlignment="1">
      <alignment wrapText="1"/>
    </xf>
    <xf numFmtId="0" fontId="1" fillId="0" borderId="1" xfId="0" applyFont="1" applyFill="1" applyBorder="1" applyAlignment="1">
      <alignment horizontal="center" vertical="center"/>
    </xf>
    <xf numFmtId="2" fontId="1" fillId="0" borderId="1" xfId="3" applyNumberFormat="1" applyFont="1" applyFill="1" applyBorder="1"/>
    <xf numFmtId="2" fontId="1" fillId="0" borderId="1" xfId="0" applyNumberFormat="1" applyFont="1" applyFill="1" applyBorder="1"/>
    <xf numFmtId="0" fontId="1" fillId="0" borderId="1" xfId="3" applyFont="1" applyFill="1" applyBorder="1"/>
    <xf numFmtId="167" fontId="11" fillId="0" borderId="1" xfId="0" applyNumberFormat="1" applyFont="1" applyFill="1" applyBorder="1"/>
    <xf numFmtId="167" fontId="1" fillId="0" borderId="1" xfId="0" applyNumberFormat="1" applyFont="1" applyBorder="1" applyAlignment="1">
      <alignment wrapText="1"/>
    </xf>
    <xf numFmtId="0" fontId="1" fillId="0" borderId="1" xfId="0" applyFont="1" applyFill="1" applyBorder="1" applyAlignment="1">
      <alignment wrapText="1"/>
    </xf>
    <xf numFmtId="0" fontId="1" fillId="0" borderId="1" xfId="2" applyFont="1" applyFill="1" applyBorder="1"/>
    <xf numFmtId="0" fontId="8" fillId="8" borderId="1" xfId="0" applyFont="1" applyFill="1" applyBorder="1"/>
    <xf numFmtId="0" fontId="12" fillId="8" borderId="1" xfId="2" applyFont="1" applyFill="1" applyBorder="1" applyAlignment="1">
      <alignment wrapText="1"/>
    </xf>
    <xf numFmtId="0" fontId="1" fillId="8" borderId="1" xfId="0" applyFont="1" applyFill="1" applyBorder="1"/>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2" fontId="1" fillId="8" borderId="1" xfId="2" applyNumberFormat="1" applyFont="1" applyFill="1" applyBorder="1"/>
    <xf numFmtId="2" fontId="1" fillId="8" borderId="1" xfId="0" applyNumberFormat="1" applyFont="1" applyFill="1" applyBorder="1"/>
    <xf numFmtId="0" fontId="10" fillId="8" borderId="1" xfId="0" applyFont="1" applyFill="1" applyBorder="1" applyAlignment="1">
      <alignment vertical="center" wrapText="1"/>
    </xf>
    <xf numFmtId="0" fontId="10" fillId="0" borderId="1" xfId="0" applyFont="1" applyFill="1" applyBorder="1" applyAlignment="1">
      <alignment vertical="center" wrapText="1"/>
    </xf>
    <xf numFmtId="167" fontId="1" fillId="0" borderId="0" xfId="0" applyNumberFormat="1" applyFont="1"/>
    <xf numFmtId="2" fontId="1" fillId="8" borderId="1" xfId="3" applyNumberFormat="1" applyFont="1" applyFill="1" applyBorder="1"/>
    <xf numFmtId="0" fontId="10" fillId="0" borderId="1" xfId="0" applyFont="1" applyFill="1" applyBorder="1" applyAlignment="1">
      <alignment wrapText="1"/>
    </xf>
    <xf numFmtId="0" fontId="8" fillId="0" borderId="1" xfId="0" applyFont="1" applyFill="1" applyBorder="1"/>
    <xf numFmtId="0" fontId="12" fillId="0" borderId="1" xfId="2" applyFont="1" applyFill="1" applyBorder="1" applyAlignment="1">
      <alignment wrapText="1"/>
    </xf>
    <xf numFmtId="2" fontId="1" fillId="0" borderId="1" xfId="2" applyNumberFormat="1" applyFont="1" applyFill="1" applyBorder="1"/>
    <xf numFmtId="0" fontId="8" fillId="0" borderId="1" xfId="0" applyFont="1" applyFill="1" applyBorder="1" applyAlignment="1">
      <alignment wrapText="1"/>
    </xf>
    <xf numFmtId="0" fontId="1" fillId="0" borderId="0" xfId="0" applyFont="1" applyAlignment="1">
      <alignment wrapText="1"/>
    </xf>
    <xf numFmtId="0" fontId="1" fillId="0" borderId="1" xfId="0" applyFont="1" applyFill="1" applyBorder="1" applyAlignment="1">
      <alignment horizontal="center" vertical="center" wrapText="1"/>
    </xf>
    <xf numFmtId="167" fontId="1" fillId="0" borderId="1" xfId="0" applyNumberFormat="1" applyFont="1" applyFill="1" applyBorder="1" applyAlignment="1">
      <alignment wrapText="1"/>
    </xf>
    <xf numFmtId="0" fontId="1" fillId="0" borderId="0" xfId="0" applyFont="1" applyFill="1"/>
    <xf numFmtId="0" fontId="8" fillId="0" borderId="1" xfId="2" applyFont="1" applyFill="1" applyBorder="1" applyAlignment="1">
      <alignment wrapText="1"/>
    </xf>
    <xf numFmtId="0" fontId="0" fillId="0" borderId="1" xfId="0" applyFont="1" applyFill="1" applyBorder="1" applyAlignment="1">
      <alignment wrapText="1"/>
    </xf>
    <xf numFmtId="0" fontId="1" fillId="0" borderId="1" xfId="3" applyFont="1" applyFill="1" applyBorder="1" applyAlignment="1"/>
    <xf numFmtId="0" fontId="10" fillId="0" borderId="1" xfId="0" applyFont="1" applyFill="1" applyBorder="1"/>
    <xf numFmtId="0" fontId="10" fillId="0" borderId="1" xfId="0" applyFont="1" applyFill="1" applyBorder="1" applyAlignment="1">
      <alignment horizontal="center" vertical="center"/>
    </xf>
    <xf numFmtId="2" fontId="10" fillId="0" borderId="1" xfId="2" applyNumberFormat="1" applyFont="1" applyFill="1" applyBorder="1"/>
    <xf numFmtId="2" fontId="10" fillId="0" borderId="1" xfId="0" applyNumberFormat="1" applyFont="1" applyFill="1" applyBorder="1"/>
    <xf numFmtId="0" fontId="10" fillId="0" borderId="1" xfId="3" applyFont="1" applyFill="1" applyBorder="1"/>
    <xf numFmtId="167" fontId="13" fillId="0" borderId="1" xfId="0" applyNumberFormat="1" applyFont="1" applyFill="1" applyBorder="1"/>
    <xf numFmtId="167" fontId="10" fillId="0" borderId="1" xfId="0" applyNumberFormat="1" applyFont="1" applyBorder="1" applyAlignment="1">
      <alignment wrapText="1"/>
    </xf>
    <xf numFmtId="0" fontId="14" fillId="0" borderId="1" xfId="0" applyFont="1" applyFill="1" applyBorder="1"/>
    <xf numFmtId="0" fontId="14" fillId="0" borderId="1" xfId="2" applyFont="1" applyFill="1" applyBorder="1" applyAlignment="1">
      <alignment wrapText="1"/>
    </xf>
    <xf numFmtId="0" fontId="12" fillId="0" borderId="1" xfId="0" applyFont="1" applyFill="1" applyBorder="1"/>
    <xf numFmtId="167" fontId="1" fillId="0" borderId="1" xfId="2" applyNumberFormat="1" applyFont="1" applyFill="1" applyBorder="1"/>
    <xf numFmtId="0" fontId="1" fillId="0" borderId="0" xfId="0" applyFont="1" applyFill="1" applyAlignment="1">
      <alignment wrapText="1"/>
    </xf>
    <xf numFmtId="0" fontId="1" fillId="0" borderId="0" xfId="0" applyFont="1" applyFill="1" applyAlignment="1">
      <alignment horizontal="center" vertical="center"/>
    </xf>
    <xf numFmtId="168" fontId="1" fillId="0" borderId="0" xfId="4" applyNumberFormat="1" applyFont="1" applyFill="1"/>
    <xf numFmtId="2" fontId="1" fillId="0" borderId="0" xfId="0" applyNumberFormat="1" applyFont="1" applyFill="1"/>
    <xf numFmtId="166" fontId="1" fillId="0" borderId="0" xfId="1" applyNumberFormat="1" applyFont="1" applyFill="1"/>
    <xf numFmtId="0" fontId="1" fillId="0" borderId="0" xfId="0" applyFont="1" applyFill="1" applyBorder="1" applyAlignment="1">
      <alignment wrapText="1"/>
    </xf>
    <xf numFmtId="0" fontId="1" fillId="0" borderId="0" xfId="0" applyFont="1" applyFill="1" applyBorder="1" applyAlignment="1">
      <alignment horizontal="center" vertical="center" wrapText="1"/>
    </xf>
    <xf numFmtId="168" fontId="1" fillId="0" borderId="0" xfId="4" applyNumberFormat="1" applyFont="1" applyFill="1" applyBorder="1" applyAlignment="1">
      <alignment horizontal="center" vertical="center" wrapText="1"/>
    </xf>
    <xf numFmtId="2" fontId="1" fillId="9" borderId="1" xfId="2" applyNumberFormat="1" applyFont="1" applyFill="1" applyBorder="1" applyAlignment="1">
      <alignment horizontal="center" vertical="center" wrapText="1"/>
    </xf>
    <xf numFmtId="0" fontId="1" fillId="0" borderId="0" xfId="2"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168" fontId="1" fillId="0" borderId="0" xfId="4" applyNumberFormat="1" applyFont="1" applyFill="1" applyAlignment="1">
      <alignment horizontal="center" vertical="center"/>
    </xf>
    <xf numFmtId="166" fontId="1" fillId="10" borderId="1" xfId="3"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xf numFmtId="168" fontId="0" fillId="0" borderId="0" xfId="4" applyNumberFormat="1" applyFont="1" applyAlignment="1">
      <alignment wrapText="1"/>
    </xf>
    <xf numFmtId="2" fontId="1" fillId="0" borderId="0" xfId="0" applyNumberFormat="1" applyFont="1"/>
    <xf numFmtId="166" fontId="1" fillId="0" borderId="0" xfId="1" applyNumberFormat="1" applyFont="1"/>
    <xf numFmtId="168" fontId="1" fillId="0" borderId="0" xfId="4" applyNumberFormat="1" applyFont="1"/>
    <xf numFmtId="0" fontId="8" fillId="0" borderId="0" xfId="0" applyFont="1" applyFill="1" applyBorder="1"/>
    <xf numFmtId="0" fontId="8" fillId="0" borderId="0" xfId="0" applyFont="1" applyFill="1" applyBorder="1" applyAlignment="1">
      <alignment wrapText="1"/>
    </xf>
    <xf numFmtId="0" fontId="1" fillId="0" borderId="0" xfId="0" applyFont="1" applyFill="1" applyBorder="1"/>
    <xf numFmtId="0" fontId="1" fillId="0" borderId="0" xfId="0" applyFont="1" applyFill="1" applyBorder="1" applyAlignment="1">
      <alignment horizontal="center" vertical="center"/>
    </xf>
    <xf numFmtId="2" fontId="1" fillId="0" borderId="0" xfId="0" applyNumberFormat="1" applyFont="1" applyFill="1" applyBorder="1"/>
    <xf numFmtId="0" fontId="1" fillId="0" borderId="0" xfId="2" applyFont="1" applyFill="1" applyBorder="1"/>
    <xf numFmtId="167" fontId="1" fillId="0" borderId="0" xfId="2" applyNumberFormat="1" applyFont="1" applyFill="1" applyBorder="1"/>
    <xf numFmtId="167" fontId="1" fillId="0" borderId="0" xfId="0" applyNumberFormat="1" applyFont="1" applyBorder="1" applyAlignment="1">
      <alignment wrapText="1"/>
    </xf>
    <xf numFmtId="0" fontId="15" fillId="4" borderId="1" xfId="0" applyNumberFormat="1"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6" fillId="4" borderId="1" xfId="0" applyNumberFormat="1" applyFont="1" applyFill="1" applyBorder="1" applyAlignment="1" applyProtection="1">
      <alignment horizontal="center" vertical="center" wrapText="1"/>
    </xf>
    <xf numFmtId="0" fontId="17" fillId="6" borderId="1" xfId="0" applyNumberFormat="1" applyFont="1" applyFill="1" applyBorder="1" applyAlignment="1" applyProtection="1">
      <alignment horizontal="left" wrapText="1"/>
    </xf>
    <xf numFmtId="9" fontId="17" fillId="6" borderId="1" xfId="1" applyFont="1" applyFill="1" applyBorder="1" applyAlignment="1" applyProtection="1">
      <alignment horizontal="center" wrapText="1"/>
    </xf>
    <xf numFmtId="10" fontId="17" fillId="6" borderId="1" xfId="1" applyNumberFormat="1" applyFont="1" applyFill="1" applyBorder="1" applyAlignment="1" applyProtection="1">
      <alignment horizontal="center" wrapText="1"/>
    </xf>
    <xf numFmtId="164" fontId="17" fillId="6" borderId="1" xfId="1" applyNumberFormat="1" applyFont="1" applyFill="1" applyBorder="1" applyAlignment="1" applyProtection="1">
      <alignment horizontal="center" wrapText="1"/>
    </xf>
    <xf numFmtId="0" fontId="18" fillId="5" borderId="0" xfId="0" applyNumberFormat="1" applyFont="1" applyFill="1" applyBorder="1" applyAlignment="1" applyProtection="1"/>
    <xf numFmtId="0" fontId="18" fillId="5" borderId="0" xfId="0" applyFont="1" applyFill="1" applyBorder="1" applyAlignment="1" applyProtection="1">
      <alignment horizontal="center"/>
    </xf>
    <xf numFmtId="0" fontId="18" fillId="5" borderId="0" xfId="0" applyNumberFormat="1" applyFont="1" applyFill="1" applyBorder="1" applyAlignment="1" applyProtection="1">
      <alignment horizontal="center"/>
    </xf>
    <xf numFmtId="0" fontId="18" fillId="5" borderId="1" xfId="0" applyNumberFormat="1" applyFont="1" applyFill="1" applyBorder="1" applyAlignment="1" applyProtection="1">
      <alignment horizontal="right" wrapText="1"/>
    </xf>
    <xf numFmtId="0" fontId="16" fillId="4" borderId="2" xfId="0" applyNumberFormat="1" applyFont="1" applyFill="1" applyBorder="1" applyAlignment="1" applyProtection="1">
      <alignment horizontal="center" vertical="center" wrapText="1"/>
    </xf>
    <xf numFmtId="0" fontId="18" fillId="5" borderId="1" xfId="1" applyNumberFormat="1" applyFont="1" applyFill="1" applyBorder="1" applyAlignment="1" applyProtection="1">
      <alignment horizontal="center"/>
    </xf>
    <xf numFmtId="0" fontId="16" fillId="4" borderId="3" xfId="0" applyNumberFormat="1" applyFont="1" applyFill="1" applyBorder="1" applyAlignment="1" applyProtection="1">
      <alignment horizontal="center" vertical="center" wrapText="1"/>
    </xf>
    <xf numFmtId="0" fontId="16" fillId="4" borderId="4" xfId="0" applyNumberFormat="1" applyFont="1" applyFill="1" applyBorder="1" applyAlignment="1" applyProtection="1">
      <alignment horizontal="center" vertical="center" wrapText="1"/>
    </xf>
    <xf numFmtId="9" fontId="18" fillId="5" borderId="1" xfId="1" applyFont="1" applyFill="1" applyBorder="1" applyAlignment="1" applyProtection="1">
      <alignment horizontal="center"/>
    </xf>
    <xf numFmtId="10" fontId="18" fillId="5" borderId="1" xfId="1" applyNumberFormat="1" applyFont="1" applyFill="1" applyBorder="1" applyAlignment="1" applyProtection="1">
      <alignment horizontal="center"/>
    </xf>
    <xf numFmtId="0" fontId="19" fillId="5" borderId="1" xfId="0" applyNumberFormat="1" applyFont="1" applyFill="1" applyBorder="1" applyAlignment="1" applyProtection="1">
      <alignment horizontal="right" wrapText="1"/>
    </xf>
    <xf numFmtId="9" fontId="19" fillId="5" borderId="1" xfId="1" applyFont="1" applyFill="1" applyBorder="1" applyAlignment="1" applyProtection="1">
      <alignment horizontal="center"/>
    </xf>
    <xf numFmtId="10" fontId="19" fillId="5" borderId="1" xfId="1" applyNumberFormat="1" applyFont="1" applyFill="1" applyBorder="1" applyAlignment="1" applyProtection="1">
      <alignment horizontal="center"/>
    </xf>
    <xf numFmtId="0" fontId="14" fillId="8"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2" fontId="14" fillId="8" borderId="1" xfId="2" applyNumberFormat="1" applyFont="1" applyFill="1" applyBorder="1" applyAlignment="1">
      <alignment horizontal="center" vertical="center"/>
    </xf>
    <xf numFmtId="2" fontId="14" fillId="8" borderId="1" xfId="0" applyNumberFormat="1" applyFont="1" applyFill="1" applyBorder="1" applyAlignment="1">
      <alignment horizontal="center" vertical="center"/>
    </xf>
    <xf numFmtId="0" fontId="14" fillId="0" borderId="1" xfId="2" applyFont="1" applyFill="1" applyBorder="1" applyAlignment="1">
      <alignment horizontal="center" vertical="center"/>
    </xf>
    <xf numFmtId="167" fontId="14" fillId="0" borderId="1" xfId="0" applyNumberFormat="1" applyFont="1" applyFill="1" applyBorder="1" applyAlignment="1">
      <alignment horizontal="center" vertical="center"/>
    </xf>
    <xf numFmtId="2" fontId="14" fillId="8"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2" fontId="14" fillId="0" borderId="1" xfId="2" applyNumberFormat="1" applyFont="1" applyFill="1" applyBorder="1" applyAlignment="1">
      <alignment horizontal="center" vertical="center"/>
    </xf>
    <xf numFmtId="2" fontId="14" fillId="0" borderId="1" xfId="0" applyNumberFormat="1" applyFont="1" applyFill="1" applyBorder="1" applyAlignment="1">
      <alignment horizontal="center" vertical="center"/>
    </xf>
    <xf numFmtId="2" fontId="14" fillId="0" borderId="1" xfId="3" applyNumberFormat="1" applyFont="1" applyFill="1" applyBorder="1" applyAlignment="1">
      <alignment horizontal="center" vertical="center"/>
    </xf>
    <xf numFmtId="167" fontId="14" fillId="0" borderId="1" xfId="2" applyNumberFormat="1" applyFont="1" applyFill="1" applyBorder="1" applyAlignment="1">
      <alignment horizontal="center" vertical="center"/>
    </xf>
  </cellXfs>
  <cellStyles count="5">
    <cellStyle name="Comma 2" xfId="4"/>
    <cellStyle name="Good" xfId="2" builtinId="26"/>
    <cellStyle name="Neutral" xfId="3" builtinId="28"/>
    <cellStyle name="Normal" xfId="0" builtinId="0"/>
    <cellStyle name="Percent" xfId="1" builtinId="5"/>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59996337778862885"/>
        </patternFill>
      </fill>
    </dxf>
    <dxf>
      <fill>
        <patternFill>
          <bgColor theme="7" tint="0.79998168889431442"/>
        </patternFill>
      </fill>
    </dxf>
    <dxf>
      <fill>
        <patternFill>
          <bgColor theme="9" tint="0.59996337778862885"/>
        </patternFill>
      </fill>
    </dxf>
    <dxf>
      <fill>
        <patternFill>
          <bgColor theme="7" tint="0.79998168889431442"/>
        </patternFill>
      </fill>
    </dxf>
    <dxf>
      <fill>
        <patternFill>
          <bgColor theme="9" tint="0.59996337778862885"/>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chuster.HSCRC\AppData\Local\Microsoft\Windows\INetCache\Content.Outlook\KA6RJ80I\Revenue%20Adjustments%20AP%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CPBM\Quality\SCALING\RY%202019\RY%202019%20Estimated%20Aggregate%20Revenue%20at%20Risk%20Scaling%20Workbook%208.1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HAC Scaling (AP-Exp Proof)"/>
      <sheetName val="1. MHAC Scaling (AP-75 cutoff)"/>
      <sheetName val="1.MHAC Scaling "/>
      <sheetName val="2.MHAC Rev Adj current scores"/>
      <sheetName val="3.MHAC Rev Adj Expanded"/>
    </sheetNames>
    <sheetDataSet>
      <sheetData sheetId="0" refreshError="1"/>
      <sheetData sheetId="1">
        <row r="3">
          <cell r="B3" t="str">
            <v>Revenue Adjustment</v>
          </cell>
        </row>
      </sheetData>
      <sheetData sheetId="2">
        <row r="4">
          <cell r="F4">
            <v>0</v>
          </cell>
        </row>
        <row r="5">
          <cell r="F5">
            <v>-0.02</v>
          </cell>
        </row>
        <row r="6">
          <cell r="F6">
            <v>1</v>
          </cell>
        </row>
        <row r="7">
          <cell r="F7">
            <v>0.01</v>
          </cell>
        </row>
        <row r="8">
          <cell r="F8">
            <v>0.45</v>
          </cell>
        </row>
        <row r="9">
          <cell r="F9">
            <v>0.55000000000000004</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workbookViewId="0">
      <selection activeCell="D6" sqref="D6"/>
    </sheetView>
  </sheetViews>
  <sheetFormatPr defaultColWidth="9.140625" defaultRowHeight="15" x14ac:dyDescent="0.25"/>
  <cols>
    <col min="1" max="1" width="12.28515625" style="9" customWidth="1"/>
    <col min="2" max="2" width="38.85546875" style="41" customWidth="1"/>
    <col min="3" max="3" width="11.140625" style="9" customWidth="1"/>
    <col min="4" max="4" width="10.140625" style="9" customWidth="1"/>
    <col min="5" max="5" width="22.42578125" style="73" customWidth="1"/>
    <col min="6" max="6" width="8.28515625" style="73" customWidth="1"/>
    <col min="7" max="7" width="10.7109375" style="9" bestFit="1" customWidth="1"/>
    <col min="8" max="8" width="11.42578125" style="78" bestFit="1" customWidth="1"/>
    <col min="9" max="9" width="12.7109375" style="76" customWidth="1"/>
    <col min="10" max="10" width="10.5703125" style="9" customWidth="1"/>
    <col min="11" max="11" width="19.42578125" style="77" bestFit="1" customWidth="1"/>
    <col min="12" max="12" width="10.42578125" style="76" customWidth="1"/>
    <col min="13" max="13" width="11.85546875" style="76" customWidth="1"/>
    <col min="14" max="14" width="14" style="9" customWidth="1"/>
    <col min="15" max="15" width="14.140625" style="9" customWidth="1"/>
    <col min="16" max="16" width="13.140625" style="9" customWidth="1"/>
    <col min="17" max="17" width="42.5703125" style="41" customWidth="1"/>
    <col min="18" max="16384" width="9.140625" style="9"/>
  </cols>
  <sheetData>
    <row r="1" spans="1:19" ht="18.75" x14ac:dyDescent="0.25">
      <c r="A1" s="4" t="s">
        <v>71</v>
      </c>
      <c r="B1" s="5"/>
      <c r="C1" s="6"/>
      <c r="D1" s="6"/>
      <c r="E1" s="6"/>
      <c r="F1" s="6"/>
      <c r="G1" s="6"/>
      <c r="H1" s="6"/>
      <c r="I1" s="6"/>
      <c r="J1" s="6"/>
      <c r="K1" s="6"/>
      <c r="L1" s="6"/>
      <c r="M1" s="6"/>
      <c r="N1" s="6"/>
      <c r="O1" s="6"/>
      <c r="P1" s="7"/>
      <c r="Q1" s="8"/>
    </row>
    <row r="2" spans="1:19" s="14" customFormat="1" ht="63" x14ac:dyDescent="0.25">
      <c r="A2" s="10" t="s">
        <v>72</v>
      </c>
      <c r="B2" s="10" t="s">
        <v>73</v>
      </c>
      <c r="C2" s="10" t="s">
        <v>74</v>
      </c>
      <c r="D2" s="10" t="s">
        <v>75</v>
      </c>
      <c r="E2" s="10" t="s">
        <v>76</v>
      </c>
      <c r="F2" s="10" t="s">
        <v>77</v>
      </c>
      <c r="G2" s="10" t="s">
        <v>78</v>
      </c>
      <c r="H2" s="11" t="s">
        <v>79</v>
      </c>
      <c r="I2" s="12" t="s">
        <v>80</v>
      </c>
      <c r="J2" s="12" t="s">
        <v>81</v>
      </c>
      <c r="K2" s="13" t="s">
        <v>82</v>
      </c>
      <c r="L2" s="12" t="s">
        <v>83</v>
      </c>
      <c r="M2" s="10" t="s">
        <v>84</v>
      </c>
      <c r="N2" s="10" t="s">
        <v>85</v>
      </c>
      <c r="O2" s="10" t="s">
        <v>86</v>
      </c>
      <c r="P2" s="10" t="s">
        <v>87</v>
      </c>
      <c r="Q2" s="10" t="s">
        <v>88</v>
      </c>
    </row>
    <row r="3" spans="1:19" ht="120" x14ac:dyDescent="0.25">
      <c r="A3" s="15">
        <v>1</v>
      </c>
      <c r="B3" s="16" t="s">
        <v>89</v>
      </c>
      <c r="C3" s="15">
        <v>46</v>
      </c>
      <c r="D3" s="15">
        <v>2</v>
      </c>
      <c r="E3" s="17"/>
      <c r="F3" s="17"/>
      <c r="G3" s="15">
        <v>656</v>
      </c>
      <c r="H3" s="15">
        <v>854300</v>
      </c>
      <c r="I3" s="18">
        <v>0.76788013578368253</v>
      </c>
      <c r="J3" s="19">
        <v>0.87038088920000001</v>
      </c>
      <c r="K3" s="19">
        <v>73.913043478000006</v>
      </c>
      <c r="L3" s="19">
        <v>0.52635953710000005</v>
      </c>
      <c r="M3" s="19">
        <v>0.29108000000000001</v>
      </c>
      <c r="N3" s="20" t="s">
        <v>90</v>
      </c>
      <c r="O3" s="15" t="s">
        <v>91</v>
      </c>
      <c r="P3" s="21">
        <v>1.1452737674904847</v>
      </c>
      <c r="Q3" s="22" t="s">
        <v>92</v>
      </c>
    </row>
    <row r="4" spans="1:19" x14ac:dyDescent="0.25">
      <c r="A4" s="15">
        <v>2</v>
      </c>
      <c r="B4" s="23" t="s">
        <v>93</v>
      </c>
      <c r="C4" s="15">
        <v>29</v>
      </c>
      <c r="D4" s="15"/>
      <c r="E4" s="17"/>
      <c r="F4" s="17"/>
      <c r="G4" s="15">
        <v>84</v>
      </c>
      <c r="H4" s="15">
        <v>649554</v>
      </c>
      <c r="I4" s="19">
        <v>0.12931950230465827</v>
      </c>
      <c r="J4" s="19">
        <v>0.96840294859999998</v>
      </c>
      <c r="K4" s="19">
        <v>93.103448275999995</v>
      </c>
      <c r="L4" s="19">
        <v>0.6175278139</v>
      </c>
      <c r="M4" s="19">
        <v>0.16292000000000001</v>
      </c>
      <c r="N4" s="15" t="s">
        <v>90</v>
      </c>
      <c r="O4" s="24" t="s">
        <v>91</v>
      </c>
      <c r="P4" s="21">
        <v>1.5463885613463375</v>
      </c>
      <c r="Q4" s="22" t="s">
        <v>94</v>
      </c>
    </row>
    <row r="5" spans="1:19" ht="90.75" x14ac:dyDescent="0.3">
      <c r="A5" s="25">
        <v>3</v>
      </c>
      <c r="B5" s="26" t="s">
        <v>95</v>
      </c>
      <c r="C5" s="27">
        <v>46</v>
      </c>
      <c r="D5" s="27">
        <v>1</v>
      </c>
      <c r="E5" s="28" t="s">
        <v>96</v>
      </c>
      <c r="F5" s="29"/>
      <c r="G5" s="27">
        <v>1238</v>
      </c>
      <c r="H5" s="27">
        <v>696950</v>
      </c>
      <c r="I5" s="30">
        <v>1.7763110696606643</v>
      </c>
      <c r="J5" s="31">
        <v>1.000418056</v>
      </c>
      <c r="K5" s="31">
        <v>73.913043478000006</v>
      </c>
      <c r="L5" s="31">
        <v>0.75699330779999996</v>
      </c>
      <c r="M5" s="31">
        <v>0.44391999999999998</v>
      </c>
      <c r="N5" s="24" t="s">
        <v>90</v>
      </c>
      <c r="O5" s="24" t="s">
        <v>97</v>
      </c>
      <c r="P5" s="21">
        <v>0.79583375966761027</v>
      </c>
      <c r="Q5" s="22" t="s">
        <v>98</v>
      </c>
    </row>
    <row r="6" spans="1:19" ht="90.75" x14ac:dyDescent="0.3">
      <c r="A6" s="25">
        <v>4</v>
      </c>
      <c r="B6" s="26" t="s">
        <v>99</v>
      </c>
      <c r="C6" s="27">
        <v>47</v>
      </c>
      <c r="D6" s="27">
        <v>1</v>
      </c>
      <c r="E6" s="28" t="s">
        <v>100</v>
      </c>
      <c r="F6" s="29"/>
      <c r="G6" s="27">
        <v>848</v>
      </c>
      <c r="H6" s="27">
        <v>698946</v>
      </c>
      <c r="I6" s="30">
        <v>1.213255387397596</v>
      </c>
      <c r="J6" s="31">
        <v>0.92750074490000001</v>
      </c>
      <c r="K6" s="31">
        <v>61.702127660000002</v>
      </c>
      <c r="L6" s="31">
        <v>0.59814968940000002</v>
      </c>
      <c r="M6" s="31">
        <v>0.39530999999999999</v>
      </c>
      <c r="N6" s="24" t="s">
        <v>101</v>
      </c>
      <c r="O6" s="24" t="s">
        <v>97</v>
      </c>
      <c r="P6" s="21">
        <v>2.7408839205515174</v>
      </c>
      <c r="Q6" s="22" t="s">
        <v>98</v>
      </c>
    </row>
    <row r="7" spans="1:19" ht="35.1" customHeight="1" x14ac:dyDescent="0.3">
      <c r="A7" s="25">
        <v>5</v>
      </c>
      <c r="B7" s="26" t="s">
        <v>102</v>
      </c>
      <c r="C7" s="32">
        <v>47</v>
      </c>
      <c r="D7" s="32"/>
      <c r="E7" s="32"/>
      <c r="F7" s="32"/>
      <c r="G7" s="32"/>
      <c r="H7" s="32"/>
      <c r="I7" s="32"/>
      <c r="J7" s="32"/>
      <c r="K7" s="32"/>
      <c r="L7" s="32"/>
      <c r="M7" s="32"/>
      <c r="N7" s="33"/>
      <c r="O7" s="33"/>
      <c r="P7" s="21">
        <v>1.3450864447146464</v>
      </c>
      <c r="Q7" s="22" t="s">
        <v>103</v>
      </c>
      <c r="S7" s="34"/>
    </row>
    <row r="8" spans="1:19" ht="35.1" customHeight="1" x14ac:dyDescent="0.3">
      <c r="A8" s="25">
        <v>6</v>
      </c>
      <c r="B8" s="26" t="s">
        <v>104</v>
      </c>
      <c r="C8" s="32">
        <v>47</v>
      </c>
      <c r="D8" s="32"/>
      <c r="E8" s="32"/>
      <c r="F8" s="32"/>
      <c r="G8" s="32"/>
      <c r="H8" s="32"/>
      <c r="I8" s="32"/>
      <c r="J8" s="32"/>
      <c r="K8" s="32"/>
      <c r="L8" s="32"/>
      <c r="M8" s="32"/>
      <c r="N8" s="33"/>
      <c r="O8" s="33"/>
      <c r="P8" s="21">
        <v>1.2553345782986018</v>
      </c>
      <c r="Q8" s="22" t="s">
        <v>103</v>
      </c>
    </row>
    <row r="9" spans="1:19" ht="120.75" x14ac:dyDescent="0.3">
      <c r="A9" s="25">
        <v>7</v>
      </c>
      <c r="B9" s="26" t="s">
        <v>105</v>
      </c>
      <c r="C9" s="27">
        <v>44</v>
      </c>
      <c r="D9" s="27">
        <v>1</v>
      </c>
      <c r="E9" s="28" t="s">
        <v>106</v>
      </c>
      <c r="F9" s="29" t="s">
        <v>107</v>
      </c>
      <c r="G9" s="27">
        <v>407</v>
      </c>
      <c r="H9" s="27">
        <v>824106</v>
      </c>
      <c r="I9" s="35">
        <v>0.4938685072065972</v>
      </c>
      <c r="J9" s="31">
        <v>0.74291450290000005</v>
      </c>
      <c r="K9" s="31">
        <v>88.636363635999999</v>
      </c>
      <c r="L9" s="31">
        <v>0.46573535900000002</v>
      </c>
      <c r="M9" s="31">
        <v>0.17213999999999999</v>
      </c>
      <c r="N9" s="20" t="s">
        <v>101</v>
      </c>
      <c r="O9" s="15" t="s">
        <v>91</v>
      </c>
      <c r="P9" s="21">
        <v>1.367077579496399</v>
      </c>
      <c r="Q9" s="22" t="s">
        <v>108</v>
      </c>
    </row>
    <row r="10" spans="1:19" ht="75" x14ac:dyDescent="0.25">
      <c r="A10" s="15">
        <v>8</v>
      </c>
      <c r="B10" s="16" t="s">
        <v>109</v>
      </c>
      <c r="C10" s="15">
        <v>47</v>
      </c>
      <c r="D10" s="15">
        <v>2</v>
      </c>
      <c r="E10" s="17"/>
      <c r="F10" s="17"/>
      <c r="G10" s="15">
        <v>547</v>
      </c>
      <c r="H10" s="15">
        <v>581266</v>
      </c>
      <c r="I10" s="18">
        <v>0.9410493646626501</v>
      </c>
      <c r="J10" s="19">
        <v>0.74053964309999998</v>
      </c>
      <c r="K10" s="19">
        <v>80.851063830000001</v>
      </c>
      <c r="L10" s="19">
        <v>0.49958149439999999</v>
      </c>
      <c r="M10" s="19">
        <v>9.708E-2</v>
      </c>
      <c r="N10" s="20" t="s">
        <v>101</v>
      </c>
      <c r="O10" s="15" t="s">
        <v>91</v>
      </c>
      <c r="P10" s="21">
        <v>0.9016540488684095</v>
      </c>
      <c r="Q10" s="36" t="s">
        <v>110</v>
      </c>
    </row>
    <row r="11" spans="1:19" ht="30.75" x14ac:dyDescent="0.3">
      <c r="A11" s="37">
        <v>9</v>
      </c>
      <c r="B11" s="38" t="s">
        <v>111</v>
      </c>
      <c r="C11" s="15">
        <v>46</v>
      </c>
      <c r="D11" s="15">
        <v>1</v>
      </c>
      <c r="E11" s="17"/>
      <c r="F11" s="17"/>
      <c r="G11" s="15">
        <v>984</v>
      </c>
      <c r="H11" s="15">
        <v>833605</v>
      </c>
      <c r="I11" s="39">
        <v>1.1804151846498041</v>
      </c>
      <c r="J11" s="19">
        <v>0.95422779879999997</v>
      </c>
      <c r="K11" s="19">
        <v>71.739130435000007</v>
      </c>
      <c r="L11" s="19">
        <v>0.76338879410000005</v>
      </c>
      <c r="M11" s="19">
        <v>0.43741000000000002</v>
      </c>
      <c r="N11" s="24" t="s">
        <v>90</v>
      </c>
      <c r="O11" s="24" t="s">
        <v>97</v>
      </c>
      <c r="P11" s="21">
        <v>1.5132879608660743</v>
      </c>
      <c r="Q11" s="22" t="s">
        <v>112</v>
      </c>
    </row>
    <row r="12" spans="1:19" ht="30" x14ac:dyDescent="0.25">
      <c r="A12" s="15">
        <v>10</v>
      </c>
      <c r="B12" s="23" t="s">
        <v>113</v>
      </c>
      <c r="C12" s="15">
        <v>42</v>
      </c>
      <c r="D12" s="15">
        <v>2</v>
      </c>
      <c r="E12" s="17"/>
      <c r="F12" s="17"/>
      <c r="G12" s="15">
        <v>214</v>
      </c>
      <c r="H12" s="15">
        <v>717684</v>
      </c>
      <c r="I12" s="19">
        <v>0.29818137230313063</v>
      </c>
      <c r="J12" s="19">
        <v>0.60471717020000004</v>
      </c>
      <c r="K12" s="19">
        <v>85.714285713999999</v>
      </c>
      <c r="L12" s="19">
        <v>0.4381038277</v>
      </c>
      <c r="M12" s="19">
        <v>3.7510000000000002E-2</v>
      </c>
      <c r="N12" s="24" t="s">
        <v>101</v>
      </c>
      <c r="O12" s="15" t="s">
        <v>91</v>
      </c>
      <c r="P12" s="21">
        <v>0.45717028402862259</v>
      </c>
      <c r="Q12" s="22" t="s">
        <v>114</v>
      </c>
    </row>
    <row r="13" spans="1:19" ht="135" x14ac:dyDescent="0.25">
      <c r="A13" s="15">
        <v>11</v>
      </c>
      <c r="B13" s="16" t="s">
        <v>115</v>
      </c>
      <c r="C13" s="15">
        <v>46</v>
      </c>
      <c r="D13" s="15">
        <v>2</v>
      </c>
      <c r="E13" s="17"/>
      <c r="F13" s="17"/>
      <c r="G13" s="15">
        <v>589</v>
      </c>
      <c r="H13" s="15">
        <v>840957</v>
      </c>
      <c r="I13" s="18">
        <v>0.70039252898780802</v>
      </c>
      <c r="J13" s="19">
        <v>0.94111696010000001</v>
      </c>
      <c r="K13" s="19">
        <v>71.739130435000007</v>
      </c>
      <c r="L13" s="19">
        <v>0.58232184679999999</v>
      </c>
      <c r="M13" s="19">
        <v>0.23488999999999999</v>
      </c>
      <c r="N13" s="20" t="s">
        <v>101</v>
      </c>
      <c r="O13" s="15" t="s">
        <v>91</v>
      </c>
      <c r="P13" s="21">
        <v>0.70340090231801333</v>
      </c>
      <c r="Q13" s="22" t="s">
        <v>116</v>
      </c>
    </row>
    <row r="14" spans="1:19" ht="30" x14ac:dyDescent="0.25">
      <c r="A14" s="15">
        <v>13</v>
      </c>
      <c r="B14" s="23" t="s">
        <v>117</v>
      </c>
      <c r="C14" s="15">
        <v>39</v>
      </c>
      <c r="D14" s="15">
        <v>2</v>
      </c>
      <c r="E14" s="17"/>
      <c r="F14" s="17"/>
      <c r="G14" s="15">
        <v>154</v>
      </c>
      <c r="H14" s="15">
        <v>779367</v>
      </c>
      <c r="I14" s="19">
        <v>0.19759625439619588</v>
      </c>
      <c r="J14" s="19">
        <v>0.88737738939999999</v>
      </c>
      <c r="K14" s="19">
        <v>87.179487179000006</v>
      </c>
      <c r="L14" s="19">
        <v>0.66740663180000004</v>
      </c>
      <c r="M14" s="19">
        <v>5.5469999999999998E-2</v>
      </c>
      <c r="N14" s="24" t="s">
        <v>90</v>
      </c>
      <c r="O14" s="15" t="s">
        <v>91</v>
      </c>
      <c r="P14" s="21">
        <v>0.46551114471078525</v>
      </c>
      <c r="Q14" s="22" t="s">
        <v>114</v>
      </c>
    </row>
    <row r="15" spans="1:19" ht="60.75" x14ac:dyDescent="0.3">
      <c r="A15" s="37">
        <v>14</v>
      </c>
      <c r="B15" s="40" t="s">
        <v>118</v>
      </c>
      <c r="C15" s="15">
        <v>47</v>
      </c>
      <c r="D15" s="15">
        <v>1</v>
      </c>
      <c r="E15" s="17"/>
      <c r="F15" s="17"/>
      <c r="G15" s="15">
        <v>1276</v>
      </c>
      <c r="H15" s="15">
        <v>733255</v>
      </c>
      <c r="I15" s="39">
        <v>1.7401858834921002</v>
      </c>
      <c r="J15" s="19">
        <v>1.0349580065999999</v>
      </c>
      <c r="K15" s="19">
        <v>78.723404255000005</v>
      </c>
      <c r="L15" s="19">
        <v>0.74297828180000003</v>
      </c>
      <c r="M15" s="19">
        <v>0.36381999999999998</v>
      </c>
      <c r="N15" s="24" t="s">
        <v>90</v>
      </c>
      <c r="O15" s="24" t="s">
        <v>97</v>
      </c>
      <c r="P15" s="21">
        <v>1.2541955952222561</v>
      </c>
      <c r="Q15" s="41" t="s">
        <v>119</v>
      </c>
    </row>
    <row r="16" spans="1:19" ht="30" x14ac:dyDescent="0.25">
      <c r="A16" s="15">
        <v>15</v>
      </c>
      <c r="B16" s="23" t="s">
        <v>120</v>
      </c>
      <c r="C16" s="15">
        <v>31</v>
      </c>
      <c r="D16" s="15"/>
      <c r="E16" s="17"/>
      <c r="F16" s="17"/>
      <c r="G16" s="15">
        <v>143</v>
      </c>
      <c r="H16" s="15">
        <v>768702</v>
      </c>
      <c r="I16" s="19">
        <v>0.18602787556166109</v>
      </c>
      <c r="J16" s="19">
        <v>0.76347359110000002</v>
      </c>
      <c r="K16" s="19">
        <v>87.096774194000005</v>
      </c>
      <c r="L16" s="19">
        <v>0.40808583240000001</v>
      </c>
      <c r="M16" s="19">
        <v>0.12698999999999999</v>
      </c>
      <c r="N16" s="15" t="s">
        <v>101</v>
      </c>
      <c r="O16" s="15" t="s">
        <v>91</v>
      </c>
      <c r="P16" s="21">
        <v>1.2835988814085355</v>
      </c>
      <c r="Q16" s="22" t="s">
        <v>114</v>
      </c>
    </row>
    <row r="17" spans="1:17" ht="105.75" x14ac:dyDescent="0.3">
      <c r="A17" s="37">
        <v>16</v>
      </c>
      <c r="B17" s="38" t="s">
        <v>121</v>
      </c>
      <c r="C17" s="15">
        <v>44</v>
      </c>
      <c r="D17" s="15">
        <v>1</v>
      </c>
      <c r="E17" s="42" t="s">
        <v>122</v>
      </c>
      <c r="F17" s="17" t="s">
        <v>107</v>
      </c>
      <c r="G17" s="15">
        <v>297</v>
      </c>
      <c r="H17" s="15">
        <v>822712</v>
      </c>
      <c r="I17" s="19">
        <v>0.36100117659642744</v>
      </c>
      <c r="J17" s="19">
        <v>0.88006090059999997</v>
      </c>
      <c r="K17" s="19">
        <v>72.727272726999999</v>
      </c>
      <c r="L17" s="19">
        <v>0.65421898320000005</v>
      </c>
      <c r="M17" s="19">
        <v>0.53129000000000004</v>
      </c>
      <c r="N17" s="24" t="s">
        <v>90</v>
      </c>
      <c r="O17" s="24" t="s">
        <v>97</v>
      </c>
      <c r="P17" s="21">
        <v>1.4346455601485404</v>
      </c>
      <c r="Q17" s="43" t="s">
        <v>123</v>
      </c>
    </row>
    <row r="18" spans="1:17" ht="45" x14ac:dyDescent="0.25">
      <c r="A18" s="15">
        <v>17</v>
      </c>
      <c r="B18" s="23" t="s">
        <v>124</v>
      </c>
      <c r="C18" s="15">
        <v>47</v>
      </c>
      <c r="D18" s="15" t="s">
        <v>125</v>
      </c>
      <c r="E18" s="17"/>
      <c r="F18" s="17"/>
      <c r="G18" s="15">
        <v>375</v>
      </c>
      <c r="H18" s="15">
        <v>838662</v>
      </c>
      <c r="I18" s="19">
        <v>0.44714080285025432</v>
      </c>
      <c r="J18" s="19">
        <v>0.68172246179999996</v>
      </c>
      <c r="K18" s="19">
        <v>82.978723403999993</v>
      </c>
      <c r="L18" s="19">
        <v>0.61059851109999996</v>
      </c>
      <c r="M18" s="19">
        <v>0.59282000000000001</v>
      </c>
      <c r="N18" s="24" t="s">
        <v>90</v>
      </c>
      <c r="O18" s="24" t="s">
        <v>97</v>
      </c>
      <c r="P18" s="21">
        <v>0.93459694399964022</v>
      </c>
      <c r="Q18" s="22" t="s">
        <v>114</v>
      </c>
    </row>
    <row r="19" spans="1:17" ht="30" x14ac:dyDescent="0.25">
      <c r="A19" s="15">
        <v>18</v>
      </c>
      <c r="B19" s="23" t="s">
        <v>126</v>
      </c>
      <c r="C19" s="15">
        <v>40</v>
      </c>
      <c r="D19" s="15" t="s">
        <v>125</v>
      </c>
      <c r="E19" s="17"/>
      <c r="F19" s="17"/>
      <c r="G19" s="15">
        <v>139</v>
      </c>
      <c r="H19" s="15">
        <v>803448</v>
      </c>
      <c r="I19" s="19">
        <v>0.17300435124612917</v>
      </c>
      <c r="J19" s="19">
        <v>0.62988106779999997</v>
      </c>
      <c r="K19" s="19">
        <v>92.5</v>
      </c>
      <c r="L19" s="19">
        <v>0.62641414049999999</v>
      </c>
      <c r="M19" s="19">
        <v>0.52173000000000003</v>
      </c>
      <c r="N19" s="20" t="s">
        <v>90</v>
      </c>
      <c r="O19" s="24" t="s">
        <v>97</v>
      </c>
      <c r="P19" s="21">
        <v>1.8076888018766104</v>
      </c>
      <c r="Q19" s="22" t="s">
        <v>114</v>
      </c>
    </row>
    <row r="20" spans="1:17" ht="30" x14ac:dyDescent="0.25">
      <c r="A20" s="15">
        <v>19</v>
      </c>
      <c r="B20" s="23" t="s">
        <v>127</v>
      </c>
      <c r="C20" s="15">
        <v>34</v>
      </c>
      <c r="D20" s="15">
        <v>2</v>
      </c>
      <c r="E20" s="17"/>
      <c r="F20" s="17"/>
      <c r="G20" s="15">
        <v>130</v>
      </c>
      <c r="H20" s="15">
        <v>789143</v>
      </c>
      <c r="I20" s="19">
        <v>0.16473566894719968</v>
      </c>
      <c r="J20" s="19">
        <v>0.9656348333</v>
      </c>
      <c r="K20" s="19">
        <v>82.352941176000002</v>
      </c>
      <c r="L20" s="19">
        <v>0.33413572549999998</v>
      </c>
      <c r="M20" s="19">
        <v>-0.26157999999999998</v>
      </c>
      <c r="N20" s="15" t="s">
        <v>128</v>
      </c>
      <c r="O20" s="15" t="s">
        <v>91</v>
      </c>
      <c r="P20" s="21">
        <v>1.0202309485242811</v>
      </c>
      <c r="Q20" s="22" t="s">
        <v>114</v>
      </c>
    </row>
    <row r="21" spans="1:17" ht="45" x14ac:dyDescent="0.25">
      <c r="A21" s="15">
        <v>20</v>
      </c>
      <c r="B21" s="23" t="s">
        <v>129</v>
      </c>
      <c r="C21" s="15">
        <v>41</v>
      </c>
      <c r="D21" s="15"/>
      <c r="E21" s="17"/>
      <c r="F21" s="17"/>
      <c r="G21" s="15">
        <v>259</v>
      </c>
      <c r="H21" s="15">
        <v>797198</v>
      </c>
      <c r="I21" s="19">
        <v>0.32488791993958843</v>
      </c>
      <c r="J21" s="19">
        <v>0.790233348</v>
      </c>
      <c r="K21" s="19">
        <v>70.731707317000001</v>
      </c>
      <c r="L21" s="19">
        <v>0.37030136489999999</v>
      </c>
      <c r="M21" s="19">
        <v>0.14837</v>
      </c>
      <c r="N21" s="15" t="s">
        <v>128</v>
      </c>
      <c r="O21" s="15" t="s">
        <v>91</v>
      </c>
      <c r="P21" s="21">
        <v>1.4926636057759366</v>
      </c>
      <c r="Q21" s="22" t="s">
        <v>114</v>
      </c>
    </row>
    <row r="22" spans="1:17" ht="120" x14ac:dyDescent="0.25">
      <c r="A22" s="15">
        <v>21</v>
      </c>
      <c r="B22" s="23" t="s">
        <v>130</v>
      </c>
      <c r="C22" s="15">
        <v>47</v>
      </c>
      <c r="D22" s="15"/>
      <c r="E22" s="15"/>
      <c r="F22" s="17"/>
      <c r="G22" s="15">
        <v>716</v>
      </c>
      <c r="H22" s="15">
        <v>129518</v>
      </c>
      <c r="I22" s="39">
        <v>5.5281891320125389</v>
      </c>
      <c r="J22" s="19">
        <v>0.86035826179999997</v>
      </c>
      <c r="K22" s="19">
        <v>74.468085106000004</v>
      </c>
      <c r="L22" s="19">
        <v>0.66071802030000004</v>
      </c>
      <c r="M22" s="19">
        <v>0.69745000000000001</v>
      </c>
      <c r="N22" s="24" t="s">
        <v>90</v>
      </c>
      <c r="O22" s="24" t="s">
        <v>97</v>
      </c>
      <c r="P22" s="21">
        <v>1.7171659315319623</v>
      </c>
      <c r="Q22" s="22" t="s">
        <v>131</v>
      </c>
    </row>
    <row r="23" spans="1:17" s="44" customFormat="1" ht="30" x14ac:dyDescent="0.25">
      <c r="A23" s="15">
        <v>23</v>
      </c>
      <c r="B23" s="23" t="s">
        <v>132</v>
      </c>
      <c r="C23" s="15">
        <v>34</v>
      </c>
      <c r="D23" s="15">
        <v>2</v>
      </c>
      <c r="E23" s="17"/>
      <c r="F23" s="17"/>
      <c r="G23" s="15">
        <v>112</v>
      </c>
      <c r="H23" s="15">
        <v>789756</v>
      </c>
      <c r="I23" s="19">
        <v>0.1418159532817731</v>
      </c>
      <c r="J23" s="19">
        <v>0.86600537529999999</v>
      </c>
      <c r="K23" s="19">
        <v>82.352941176000002</v>
      </c>
      <c r="L23" s="19">
        <v>0.49164982429999998</v>
      </c>
      <c r="M23" s="19">
        <v>0.21024000000000001</v>
      </c>
      <c r="N23" s="15" t="s">
        <v>101</v>
      </c>
      <c r="O23" s="15" t="s">
        <v>91</v>
      </c>
      <c r="P23" s="21">
        <v>0.62463584188456533</v>
      </c>
      <c r="Q23" s="22" t="s">
        <v>114</v>
      </c>
    </row>
    <row r="24" spans="1:17" ht="90" x14ac:dyDescent="0.25">
      <c r="A24" s="15">
        <v>25</v>
      </c>
      <c r="B24" s="16" t="s">
        <v>133</v>
      </c>
      <c r="C24" s="15">
        <v>26</v>
      </c>
      <c r="D24" s="15" t="s">
        <v>125</v>
      </c>
      <c r="E24" s="42" t="s">
        <v>134</v>
      </c>
      <c r="F24" s="17"/>
      <c r="G24" s="15">
        <v>60</v>
      </c>
      <c r="H24" s="15">
        <v>574012</v>
      </c>
      <c r="I24" s="19">
        <v>0.10452743148226867</v>
      </c>
      <c r="J24" s="19">
        <v>0.55182998409999995</v>
      </c>
      <c r="K24" s="19">
        <v>88.461538461999993</v>
      </c>
      <c r="L24" s="19">
        <v>0.34939317310000001</v>
      </c>
      <c r="M24" s="19">
        <v>-0.77173999999999998</v>
      </c>
      <c r="N24" s="15" t="s">
        <v>128</v>
      </c>
      <c r="O24" s="15" t="s">
        <v>91</v>
      </c>
      <c r="P24" s="21">
        <v>3.0876429374408394</v>
      </c>
      <c r="Q24" s="22" t="s">
        <v>135</v>
      </c>
    </row>
    <row r="25" spans="1:17" ht="30" x14ac:dyDescent="0.25">
      <c r="A25" s="15">
        <v>26</v>
      </c>
      <c r="B25" s="23" t="s">
        <v>136</v>
      </c>
      <c r="C25" s="15">
        <v>25</v>
      </c>
      <c r="D25" s="15" t="s">
        <v>125</v>
      </c>
      <c r="E25" s="17"/>
      <c r="F25" s="17"/>
      <c r="G25" s="15">
        <v>48</v>
      </c>
      <c r="H25" s="15">
        <v>658044</v>
      </c>
      <c r="I25" s="19">
        <v>7.2943450589930153E-2</v>
      </c>
      <c r="J25" s="19">
        <v>0.68895012560000002</v>
      </c>
      <c r="K25" s="19">
        <v>100</v>
      </c>
      <c r="L25" s="19">
        <v>0.78787899260000005</v>
      </c>
      <c r="M25" s="19">
        <v>1</v>
      </c>
      <c r="N25" s="20" t="s">
        <v>90</v>
      </c>
      <c r="O25" s="15" t="s">
        <v>97</v>
      </c>
      <c r="P25" s="21">
        <v>0.86080836346899525</v>
      </c>
      <c r="Q25" s="22" t="s">
        <v>114</v>
      </c>
    </row>
    <row r="26" spans="1:17" ht="105" x14ac:dyDescent="0.25">
      <c r="A26" s="15">
        <v>27</v>
      </c>
      <c r="B26" s="23" t="s">
        <v>137</v>
      </c>
      <c r="C26" s="15">
        <v>42</v>
      </c>
      <c r="D26" s="15">
        <v>1</v>
      </c>
      <c r="E26" s="17"/>
      <c r="F26" s="17"/>
      <c r="G26" s="15">
        <v>503</v>
      </c>
      <c r="H26" s="15">
        <v>630853</v>
      </c>
      <c r="I26" s="18">
        <v>0.79733313466053113</v>
      </c>
      <c r="J26" s="19">
        <v>0.97661548129999998</v>
      </c>
      <c r="K26" s="19">
        <v>80.952380951999999</v>
      </c>
      <c r="L26" s="19">
        <v>0.77588783859999999</v>
      </c>
      <c r="M26" s="19">
        <v>0.47461999999999999</v>
      </c>
      <c r="N26" s="24" t="s">
        <v>90</v>
      </c>
      <c r="O26" s="24" t="s">
        <v>97</v>
      </c>
      <c r="P26" s="21">
        <v>0.88120492194386357</v>
      </c>
      <c r="Q26" s="23" t="s">
        <v>138</v>
      </c>
    </row>
    <row r="27" spans="1:17" ht="135.75" x14ac:dyDescent="0.3">
      <c r="A27" s="37">
        <v>28</v>
      </c>
      <c r="B27" s="45" t="s">
        <v>139</v>
      </c>
      <c r="C27" s="15">
        <v>38</v>
      </c>
      <c r="D27" s="15">
        <v>2</v>
      </c>
      <c r="E27" s="42" t="s">
        <v>140</v>
      </c>
      <c r="F27" s="17" t="s">
        <v>107</v>
      </c>
      <c r="G27" s="15">
        <v>110</v>
      </c>
      <c r="H27" s="15">
        <v>827456</v>
      </c>
      <c r="I27" s="19">
        <v>0.13293758217959625</v>
      </c>
      <c r="J27" s="19">
        <v>0.77228741990000005</v>
      </c>
      <c r="K27" s="19">
        <v>89.473684211000005</v>
      </c>
      <c r="L27" s="19">
        <v>0.35114653340000002</v>
      </c>
      <c r="M27" s="19">
        <v>0.27610000000000001</v>
      </c>
      <c r="N27" s="15" t="s">
        <v>128</v>
      </c>
      <c r="O27" s="15" t="s">
        <v>91</v>
      </c>
      <c r="P27" s="21">
        <v>0.33528157204306874</v>
      </c>
      <c r="Q27" s="23" t="s">
        <v>141</v>
      </c>
    </row>
    <row r="28" spans="1:17" ht="30" x14ac:dyDescent="0.25">
      <c r="A28" s="15">
        <v>29</v>
      </c>
      <c r="B28" s="23" t="s">
        <v>142</v>
      </c>
      <c r="C28" s="15">
        <v>34</v>
      </c>
      <c r="D28" s="15"/>
      <c r="E28" s="17"/>
      <c r="F28" s="17"/>
      <c r="G28" s="15">
        <v>89</v>
      </c>
      <c r="H28" s="15">
        <v>756344</v>
      </c>
      <c r="I28" s="19">
        <v>0.11767132415937721</v>
      </c>
      <c r="J28" s="19">
        <v>0.76437652960000002</v>
      </c>
      <c r="K28" s="19">
        <v>76.470588234999994</v>
      </c>
      <c r="L28" s="19">
        <v>4.9199018000000002E-3</v>
      </c>
      <c r="M28" s="19">
        <v>0.13259000000000001</v>
      </c>
      <c r="N28" s="15" t="s">
        <v>143</v>
      </c>
      <c r="O28" s="15" t="s">
        <v>91</v>
      </c>
      <c r="P28" s="21">
        <v>0.18122096885488748</v>
      </c>
      <c r="Q28" s="22" t="s">
        <v>114</v>
      </c>
    </row>
    <row r="29" spans="1:17" ht="90" x14ac:dyDescent="0.25">
      <c r="A29" s="15">
        <v>31</v>
      </c>
      <c r="B29" s="16" t="s">
        <v>144</v>
      </c>
      <c r="C29" s="15">
        <v>28</v>
      </c>
      <c r="D29" s="15"/>
      <c r="E29" s="42" t="s">
        <v>145</v>
      </c>
      <c r="F29" s="17" t="s">
        <v>107</v>
      </c>
      <c r="G29" s="15">
        <v>49</v>
      </c>
      <c r="H29" s="15">
        <v>172717</v>
      </c>
      <c r="I29" s="19">
        <v>0.28370108327495264</v>
      </c>
      <c r="J29" s="19">
        <v>0.8283775646</v>
      </c>
      <c r="K29" s="19">
        <v>77.777777778000001</v>
      </c>
      <c r="L29" s="19">
        <v>0.55738419790000004</v>
      </c>
      <c r="M29" s="19">
        <v>-0.21027000000000001</v>
      </c>
      <c r="N29" s="15" t="s">
        <v>101</v>
      </c>
      <c r="O29" s="15" t="s">
        <v>91</v>
      </c>
      <c r="P29" s="21">
        <v>2.3048286304766892</v>
      </c>
      <c r="Q29" s="22" t="s">
        <v>146</v>
      </c>
    </row>
    <row r="30" spans="1:17" ht="30" x14ac:dyDescent="0.25">
      <c r="A30" s="15">
        <v>33</v>
      </c>
      <c r="B30" s="23" t="s">
        <v>147</v>
      </c>
      <c r="C30" s="15">
        <v>44</v>
      </c>
      <c r="D30" s="15"/>
      <c r="E30" s="17"/>
      <c r="F30" s="17"/>
      <c r="G30" s="15">
        <v>337</v>
      </c>
      <c r="H30" s="15">
        <v>720568</v>
      </c>
      <c r="I30" s="19">
        <v>0.46768660279113144</v>
      </c>
      <c r="J30" s="19">
        <v>0.8774134791</v>
      </c>
      <c r="K30" s="19">
        <v>63.636363635999999</v>
      </c>
      <c r="L30" s="19">
        <v>1.417453E-4</v>
      </c>
      <c r="M30" s="19">
        <v>9.3920000000000003E-2</v>
      </c>
      <c r="N30" s="15" t="s">
        <v>143</v>
      </c>
      <c r="O30" s="15" t="s">
        <v>91</v>
      </c>
      <c r="P30" s="21">
        <v>0.82763767172249525</v>
      </c>
      <c r="Q30" s="22" t="s">
        <v>114</v>
      </c>
    </row>
    <row r="31" spans="1:17" ht="30" x14ac:dyDescent="0.25">
      <c r="A31" s="15">
        <v>34</v>
      </c>
      <c r="B31" s="23" t="s">
        <v>148</v>
      </c>
      <c r="C31" s="15">
        <v>29</v>
      </c>
      <c r="D31" s="15" t="s">
        <v>125</v>
      </c>
      <c r="E31" s="17"/>
      <c r="F31" s="17"/>
      <c r="G31" s="15">
        <v>71</v>
      </c>
      <c r="H31" s="15">
        <v>269673</v>
      </c>
      <c r="I31" s="19">
        <v>0.26328182650840093</v>
      </c>
      <c r="J31" s="19">
        <v>0.91894506330000003</v>
      </c>
      <c r="K31" s="19">
        <v>93.103448275999995</v>
      </c>
      <c r="L31" s="19">
        <v>0.74967718780000003</v>
      </c>
      <c r="M31" s="19">
        <v>0.61567000000000005</v>
      </c>
      <c r="N31" s="15" t="s">
        <v>90</v>
      </c>
      <c r="O31" s="15" t="s">
        <v>91</v>
      </c>
      <c r="P31" s="21">
        <v>1.5978180279474876</v>
      </c>
      <c r="Q31" s="22" t="s">
        <v>114</v>
      </c>
    </row>
    <row r="32" spans="1:17" ht="113.25" customHeight="1" x14ac:dyDescent="0.3">
      <c r="A32" s="37">
        <v>35</v>
      </c>
      <c r="B32" s="45" t="s">
        <v>149</v>
      </c>
      <c r="C32" s="15">
        <v>47</v>
      </c>
      <c r="D32" s="15">
        <v>1</v>
      </c>
      <c r="E32" s="42" t="s">
        <v>150</v>
      </c>
      <c r="F32" s="17"/>
      <c r="G32" s="15">
        <v>801</v>
      </c>
      <c r="H32" s="15">
        <v>289205</v>
      </c>
      <c r="I32" s="39">
        <v>2.769661658685016</v>
      </c>
      <c r="J32" s="19">
        <v>0.91687812170000005</v>
      </c>
      <c r="K32" s="19">
        <v>72.340425531999998</v>
      </c>
      <c r="L32" s="19">
        <v>0.69637410190000004</v>
      </c>
      <c r="M32" s="19">
        <v>0.39377000000000001</v>
      </c>
      <c r="N32" s="24" t="s">
        <v>90</v>
      </c>
      <c r="O32" s="24" t="s">
        <v>97</v>
      </c>
      <c r="P32" s="21">
        <v>1.3721942419316753</v>
      </c>
      <c r="Q32" s="22" t="s">
        <v>151</v>
      </c>
    </row>
    <row r="33" spans="1:17" ht="30" x14ac:dyDescent="0.25">
      <c r="A33" s="15">
        <v>36</v>
      </c>
      <c r="B33" s="46" t="s">
        <v>152</v>
      </c>
      <c r="C33" s="15" t="e">
        <v>#N/A</v>
      </c>
      <c r="D33" s="15"/>
      <c r="E33" s="17"/>
      <c r="F33" s="17"/>
      <c r="G33" s="15" t="e">
        <v>#N/A</v>
      </c>
      <c r="H33" s="15" t="e">
        <v>#N/A</v>
      </c>
      <c r="I33" s="19" t="e">
        <v>#N/A</v>
      </c>
      <c r="J33" s="19" t="e">
        <v>#N/A</v>
      </c>
      <c r="K33" s="19" t="e">
        <v>#N/A</v>
      </c>
      <c r="L33" s="19" t="e">
        <v>#N/A</v>
      </c>
      <c r="M33" s="19" t="e">
        <v>#N/A</v>
      </c>
      <c r="N33" s="15"/>
      <c r="O33" s="15"/>
      <c r="P33" s="21">
        <v>0.35813132483622034</v>
      </c>
      <c r="Q33" s="22" t="s">
        <v>153</v>
      </c>
    </row>
    <row r="34" spans="1:17" ht="90.75" x14ac:dyDescent="0.3">
      <c r="A34" s="37">
        <v>37</v>
      </c>
      <c r="B34" s="38" t="s">
        <v>154</v>
      </c>
      <c r="C34" s="15">
        <v>39</v>
      </c>
      <c r="D34" s="15">
        <v>1</v>
      </c>
      <c r="E34" s="42" t="s">
        <v>155</v>
      </c>
      <c r="F34" s="17" t="s">
        <v>107</v>
      </c>
      <c r="G34" s="15">
        <v>319</v>
      </c>
      <c r="H34" s="15">
        <v>128674</v>
      </c>
      <c r="I34" s="39">
        <v>2.4791333136453364</v>
      </c>
      <c r="J34" s="19">
        <v>0.83182634129999999</v>
      </c>
      <c r="K34" s="19">
        <v>74.358974359000001</v>
      </c>
      <c r="L34" s="19">
        <v>0.47835113730000001</v>
      </c>
      <c r="M34" s="19">
        <v>2.0969999999999999E-2</v>
      </c>
      <c r="N34" s="20" t="s">
        <v>101</v>
      </c>
      <c r="O34" s="15" t="s">
        <v>91</v>
      </c>
      <c r="P34" s="21">
        <v>1.2700537442083006</v>
      </c>
      <c r="Q34" s="22" t="s">
        <v>156</v>
      </c>
    </row>
    <row r="35" spans="1:17" ht="60" x14ac:dyDescent="0.25">
      <c r="A35" s="15">
        <v>38</v>
      </c>
      <c r="B35" s="16" t="s">
        <v>157</v>
      </c>
      <c r="C35" s="15">
        <v>13</v>
      </c>
      <c r="D35" s="15">
        <v>1</v>
      </c>
      <c r="E35" s="42" t="s">
        <v>158</v>
      </c>
      <c r="F35" s="17" t="s">
        <v>107</v>
      </c>
      <c r="G35" s="15">
        <v>33</v>
      </c>
      <c r="H35" s="15">
        <v>148908</v>
      </c>
      <c r="I35" s="19">
        <v>0.22161334515271172</v>
      </c>
      <c r="J35" s="19">
        <v>0.6954098085</v>
      </c>
      <c r="K35" s="19">
        <v>92.307692308</v>
      </c>
      <c r="L35" s="19">
        <v>0.68769369970000005</v>
      </c>
      <c r="M35" s="19">
        <v>0.93306</v>
      </c>
      <c r="N35" s="47" t="s">
        <v>90</v>
      </c>
      <c r="O35" s="15" t="s">
        <v>91</v>
      </c>
      <c r="P35" s="21">
        <v>2.4574523627070186</v>
      </c>
      <c r="Q35" s="22" t="s">
        <v>159</v>
      </c>
    </row>
    <row r="36" spans="1:17" ht="30" x14ac:dyDescent="0.25">
      <c r="A36" s="48">
        <v>39</v>
      </c>
      <c r="B36" s="36" t="s">
        <v>160</v>
      </c>
      <c r="C36" s="48" t="e">
        <v>#N/A</v>
      </c>
      <c r="D36" s="48">
        <v>2</v>
      </c>
      <c r="E36" s="49"/>
      <c r="F36" s="49"/>
      <c r="G36" s="48" t="e">
        <v>#N/A</v>
      </c>
      <c r="H36" s="48" t="e">
        <v>#N/A</v>
      </c>
      <c r="I36" s="50" t="e">
        <v>#N/A</v>
      </c>
      <c r="J36" s="51" t="e">
        <v>#N/A</v>
      </c>
      <c r="K36" s="51" t="e">
        <v>#N/A</v>
      </c>
      <c r="L36" s="51" t="e">
        <v>#N/A</v>
      </c>
      <c r="M36" s="51" t="e">
        <v>#N/A</v>
      </c>
      <c r="N36" s="52" t="s">
        <v>101</v>
      </c>
      <c r="O36" s="48" t="s">
        <v>91</v>
      </c>
      <c r="P36" s="53">
        <v>1.442162848452422</v>
      </c>
      <c r="Q36" s="54" t="s">
        <v>161</v>
      </c>
    </row>
    <row r="37" spans="1:17" ht="225.75" x14ac:dyDescent="0.3">
      <c r="A37" s="55">
        <v>40</v>
      </c>
      <c r="B37" s="56" t="s">
        <v>162</v>
      </c>
      <c r="C37" s="15">
        <v>44</v>
      </c>
      <c r="D37" s="15">
        <v>1</v>
      </c>
      <c r="E37" s="42" t="s">
        <v>163</v>
      </c>
      <c r="F37" s="17"/>
      <c r="G37" s="15">
        <v>1067</v>
      </c>
      <c r="H37" s="15">
        <v>306410</v>
      </c>
      <c r="I37" s="39">
        <v>3.4822623282529945</v>
      </c>
      <c r="J37" s="19">
        <v>0.84716004239999998</v>
      </c>
      <c r="K37" s="19">
        <v>75</v>
      </c>
      <c r="L37" s="19">
        <v>0.59982051889999999</v>
      </c>
      <c r="M37" s="19">
        <v>0.35108</v>
      </c>
      <c r="N37" s="20" t="s">
        <v>101</v>
      </c>
      <c r="O37" s="24" t="s">
        <v>97</v>
      </c>
      <c r="P37" s="21">
        <v>0.5880832465421465</v>
      </c>
      <c r="Q37" s="43" t="s">
        <v>164</v>
      </c>
    </row>
    <row r="38" spans="1:17" ht="75.75" x14ac:dyDescent="0.3">
      <c r="A38" s="37">
        <v>41</v>
      </c>
      <c r="B38" s="45" t="s">
        <v>165</v>
      </c>
      <c r="C38" s="15">
        <v>32</v>
      </c>
      <c r="D38" s="15">
        <v>1</v>
      </c>
      <c r="E38" s="42" t="s">
        <v>166</v>
      </c>
      <c r="F38" s="17"/>
      <c r="G38" s="15">
        <v>167</v>
      </c>
      <c r="H38" s="15">
        <v>241162</v>
      </c>
      <c r="I38" s="18">
        <v>0.6924805732246373</v>
      </c>
      <c r="J38" s="19">
        <v>1.0043540447999999</v>
      </c>
      <c r="K38" s="19">
        <v>75</v>
      </c>
      <c r="L38" s="19">
        <v>0.6303466835</v>
      </c>
      <c r="M38" s="19">
        <v>0.60519999999999996</v>
      </c>
      <c r="N38" s="20" t="s">
        <v>90</v>
      </c>
      <c r="O38" s="24" t="s">
        <v>97</v>
      </c>
      <c r="P38" s="21">
        <v>1.0951409893147126</v>
      </c>
      <c r="Q38" s="22" t="s">
        <v>167</v>
      </c>
    </row>
    <row r="39" spans="1:17" ht="105.75" x14ac:dyDescent="0.3">
      <c r="A39" s="37">
        <v>42</v>
      </c>
      <c r="B39" s="45" t="s">
        <v>168</v>
      </c>
      <c r="C39" s="15">
        <v>43</v>
      </c>
      <c r="D39" s="15">
        <v>1</v>
      </c>
      <c r="E39" s="42" t="s">
        <v>169</v>
      </c>
      <c r="F39" s="17"/>
      <c r="G39" s="15">
        <v>440</v>
      </c>
      <c r="H39" s="15">
        <v>897351</v>
      </c>
      <c r="I39" s="18">
        <v>0.49033209970234609</v>
      </c>
      <c r="J39" s="19">
        <v>0.970479117</v>
      </c>
      <c r="K39" s="19">
        <v>79.069767442</v>
      </c>
      <c r="L39" s="19">
        <v>0.50723227500000001</v>
      </c>
      <c r="M39" s="19">
        <v>0.17233000000000001</v>
      </c>
      <c r="N39" s="20" t="s">
        <v>101</v>
      </c>
      <c r="O39" s="15" t="s">
        <v>91</v>
      </c>
      <c r="P39" s="21">
        <v>0.44660402564344592</v>
      </c>
      <c r="Q39" s="22" t="s">
        <v>170</v>
      </c>
    </row>
    <row r="40" spans="1:17" x14ac:dyDescent="0.25">
      <c r="A40" s="15">
        <v>44</v>
      </c>
      <c r="B40" s="23" t="s">
        <v>171</v>
      </c>
      <c r="C40" s="15">
        <v>30</v>
      </c>
      <c r="D40" s="15">
        <v>2</v>
      </c>
      <c r="E40" s="17"/>
      <c r="F40" s="17"/>
      <c r="G40" s="15">
        <v>78</v>
      </c>
      <c r="H40" s="15">
        <v>226896</v>
      </c>
      <c r="I40" s="19">
        <v>0.34376983287497354</v>
      </c>
      <c r="J40" s="19">
        <v>0.78936361050000003</v>
      </c>
      <c r="K40" s="19">
        <v>80</v>
      </c>
      <c r="L40" s="19">
        <v>8.0786100000000002E-5</v>
      </c>
      <c r="M40" s="19">
        <v>0.21315000000000001</v>
      </c>
      <c r="N40" s="15" t="s">
        <v>143</v>
      </c>
      <c r="O40" s="15" t="s">
        <v>91</v>
      </c>
      <c r="P40" s="21">
        <v>1.2152598968277908</v>
      </c>
      <c r="Q40" s="22" t="s">
        <v>94</v>
      </c>
    </row>
    <row r="41" spans="1:17" ht="90" x14ac:dyDescent="0.25">
      <c r="A41" s="15">
        <v>45</v>
      </c>
      <c r="B41" s="16" t="s">
        <v>172</v>
      </c>
      <c r="C41" s="15">
        <v>3</v>
      </c>
      <c r="D41" s="15"/>
      <c r="E41" s="42" t="s">
        <v>173</v>
      </c>
      <c r="F41" s="17" t="s">
        <v>107</v>
      </c>
      <c r="G41" s="15">
        <v>6</v>
      </c>
      <c r="H41" s="15">
        <v>65663</v>
      </c>
      <c r="I41" s="19">
        <v>9.1375660569879544E-2</v>
      </c>
      <c r="J41" s="19">
        <v>0.74085422759999997</v>
      </c>
      <c r="K41" s="19">
        <v>50</v>
      </c>
      <c r="L41" s="19">
        <v>2.4857299999999998E-4</v>
      </c>
      <c r="M41" s="19">
        <v>0</v>
      </c>
      <c r="N41" s="15" t="s">
        <v>143</v>
      </c>
      <c r="O41" s="15" t="s">
        <v>91</v>
      </c>
      <c r="P41" s="21">
        <v>0.49328480895706234</v>
      </c>
      <c r="Q41" s="22" t="s">
        <v>174</v>
      </c>
    </row>
    <row r="42" spans="1:17" x14ac:dyDescent="0.25">
      <c r="A42" s="15">
        <v>47</v>
      </c>
      <c r="B42" s="23" t="s">
        <v>175</v>
      </c>
      <c r="C42" s="15">
        <v>38</v>
      </c>
      <c r="D42" s="15">
        <v>2</v>
      </c>
      <c r="E42" s="17"/>
      <c r="F42" s="17"/>
      <c r="G42" s="15">
        <v>161</v>
      </c>
      <c r="H42" s="15">
        <v>563800</v>
      </c>
      <c r="I42" s="19">
        <v>0.28556225611919117</v>
      </c>
      <c r="J42" s="19">
        <v>0.74502415300000002</v>
      </c>
      <c r="K42" s="19">
        <v>89.473684211000005</v>
      </c>
      <c r="L42" s="19">
        <v>0.75587822090000001</v>
      </c>
      <c r="M42" s="19">
        <v>0.58672000000000002</v>
      </c>
      <c r="N42" s="24" t="s">
        <v>90</v>
      </c>
      <c r="O42" s="24" t="s">
        <v>97</v>
      </c>
      <c r="P42" s="21">
        <v>0.96973019120076664</v>
      </c>
      <c r="Q42" s="22" t="s">
        <v>94</v>
      </c>
    </row>
    <row r="43" spans="1:17" ht="60" x14ac:dyDescent="0.25">
      <c r="A43" s="15">
        <v>48</v>
      </c>
      <c r="B43" s="23" t="s">
        <v>176</v>
      </c>
      <c r="C43" s="15">
        <v>37</v>
      </c>
      <c r="D43" s="15">
        <v>2</v>
      </c>
      <c r="E43" s="17"/>
      <c r="F43" s="17"/>
      <c r="G43" s="15">
        <v>145</v>
      </c>
      <c r="H43" s="15">
        <v>832566</v>
      </c>
      <c r="I43" s="19">
        <v>0.17416036686581002</v>
      </c>
      <c r="J43" s="19">
        <v>0.80676651210000005</v>
      </c>
      <c r="K43" s="19">
        <v>86.486486486000004</v>
      </c>
      <c r="L43" s="19">
        <v>0.47880894429999998</v>
      </c>
      <c r="M43" s="19">
        <v>8.14E-2</v>
      </c>
      <c r="N43" s="20" t="s">
        <v>101</v>
      </c>
      <c r="O43" s="15" t="s">
        <v>91</v>
      </c>
      <c r="P43" s="21">
        <v>1.6032851467139471</v>
      </c>
      <c r="Q43" s="22" t="s">
        <v>177</v>
      </c>
    </row>
    <row r="44" spans="1:17" ht="150.75" x14ac:dyDescent="0.3">
      <c r="A44" s="57">
        <v>49</v>
      </c>
      <c r="B44" s="38" t="s">
        <v>178</v>
      </c>
      <c r="C44" s="15">
        <v>40</v>
      </c>
      <c r="D44" s="15">
        <v>1</v>
      </c>
      <c r="E44" s="42" t="s">
        <v>179</v>
      </c>
      <c r="F44" s="17" t="s">
        <v>107</v>
      </c>
      <c r="G44" s="15">
        <v>154</v>
      </c>
      <c r="H44" s="15">
        <v>829953</v>
      </c>
      <c r="I44" s="19">
        <v>0.18555267587441698</v>
      </c>
      <c r="J44" s="19">
        <v>1.0028092142</v>
      </c>
      <c r="K44" s="19">
        <v>82.5</v>
      </c>
      <c r="L44" s="19">
        <v>0.48764316790000001</v>
      </c>
      <c r="M44" s="19">
        <v>0.36001</v>
      </c>
      <c r="N44" s="15" t="s">
        <v>101</v>
      </c>
      <c r="O44" s="15" t="s">
        <v>91</v>
      </c>
      <c r="P44" s="21">
        <v>0.60900548951378985</v>
      </c>
      <c r="Q44" s="43" t="s">
        <v>180</v>
      </c>
    </row>
    <row r="45" spans="1:17" ht="60" x14ac:dyDescent="0.25">
      <c r="A45" s="15">
        <v>50</v>
      </c>
      <c r="B45" s="23" t="s">
        <v>181</v>
      </c>
      <c r="C45" s="15">
        <v>44</v>
      </c>
      <c r="D45" s="15">
        <v>2</v>
      </c>
      <c r="E45" s="17"/>
      <c r="F45" s="17"/>
      <c r="G45" s="15">
        <v>448</v>
      </c>
      <c r="H45" s="15">
        <v>854981</v>
      </c>
      <c r="I45" s="18">
        <v>0.52398825237052049</v>
      </c>
      <c r="J45" s="19">
        <v>0.8628525802</v>
      </c>
      <c r="K45" s="19">
        <v>72.727272726999999</v>
      </c>
      <c r="L45" s="19">
        <v>0.443436995</v>
      </c>
      <c r="M45" s="19">
        <v>0.16546</v>
      </c>
      <c r="N45" s="20" t="s">
        <v>101</v>
      </c>
      <c r="O45" s="15" t="s">
        <v>91</v>
      </c>
      <c r="P45" s="21">
        <v>1.3081308245913668</v>
      </c>
      <c r="Q45" s="43" t="s">
        <v>182</v>
      </c>
    </row>
    <row r="46" spans="1:17" x14ac:dyDescent="0.25">
      <c r="A46" s="15">
        <v>51</v>
      </c>
      <c r="B46" s="23" t="s">
        <v>183</v>
      </c>
      <c r="C46" s="15">
        <v>42</v>
      </c>
      <c r="D46" s="15">
        <v>2</v>
      </c>
      <c r="E46" s="17"/>
      <c r="F46" s="17"/>
      <c r="G46" s="15">
        <v>173</v>
      </c>
      <c r="H46" s="15">
        <v>855165</v>
      </c>
      <c r="I46" s="19">
        <v>0.20230014090847964</v>
      </c>
      <c r="J46" s="19">
        <v>0.86552356539999997</v>
      </c>
      <c r="K46" s="19">
        <v>80.952380951999999</v>
      </c>
      <c r="L46" s="19">
        <v>0.30875342659999999</v>
      </c>
      <c r="M46" s="19">
        <v>0.1313</v>
      </c>
      <c r="N46" s="15" t="s">
        <v>128</v>
      </c>
      <c r="O46" s="15" t="s">
        <v>91</v>
      </c>
      <c r="P46" s="21">
        <v>1.7223877308665936</v>
      </c>
      <c r="Q46" s="22" t="s">
        <v>94</v>
      </c>
    </row>
    <row r="47" spans="1:17" ht="90" x14ac:dyDescent="0.25">
      <c r="A47" s="15">
        <v>52</v>
      </c>
      <c r="B47" s="23" t="s">
        <v>184</v>
      </c>
      <c r="C47" s="15">
        <v>46</v>
      </c>
      <c r="D47" s="15">
        <v>2</v>
      </c>
      <c r="E47" s="17"/>
      <c r="F47" s="17"/>
      <c r="G47" s="15">
        <v>564</v>
      </c>
      <c r="H47" s="15">
        <v>861920</v>
      </c>
      <c r="I47" s="18">
        <v>0.65435307221087802</v>
      </c>
      <c r="J47" s="19">
        <v>0.85079767279999996</v>
      </c>
      <c r="K47" s="19">
        <v>84.782608695999997</v>
      </c>
      <c r="L47" s="19">
        <v>0.68202219929999996</v>
      </c>
      <c r="M47" s="19">
        <v>0.40039999999999998</v>
      </c>
      <c r="N47" s="24" t="s">
        <v>90</v>
      </c>
      <c r="O47" s="24" t="s">
        <v>97</v>
      </c>
      <c r="P47" s="21">
        <v>1.0618125922191803</v>
      </c>
      <c r="Q47" s="43" t="s">
        <v>185</v>
      </c>
    </row>
    <row r="48" spans="1:17" ht="45" x14ac:dyDescent="0.25">
      <c r="A48" s="15">
        <v>53</v>
      </c>
      <c r="B48" s="23" t="s">
        <v>186</v>
      </c>
      <c r="C48" s="15">
        <v>39</v>
      </c>
      <c r="D48" s="15">
        <v>2</v>
      </c>
      <c r="E48" s="17"/>
      <c r="F48" s="17"/>
      <c r="G48" s="15">
        <v>129</v>
      </c>
      <c r="H48" s="15">
        <v>840782</v>
      </c>
      <c r="I48" s="19">
        <v>0.15342859385667151</v>
      </c>
      <c r="J48" s="19">
        <v>0.46580860060000001</v>
      </c>
      <c r="K48" s="19">
        <v>92.307692308</v>
      </c>
      <c r="L48" s="19">
        <v>0.62583730130000004</v>
      </c>
      <c r="M48" s="19">
        <v>0.45044000000000001</v>
      </c>
      <c r="N48" s="24" t="s">
        <v>90</v>
      </c>
      <c r="O48" s="24" t="s">
        <v>97</v>
      </c>
      <c r="P48" s="21">
        <v>1.0573267511800339</v>
      </c>
      <c r="Q48" s="22" t="s">
        <v>187</v>
      </c>
    </row>
    <row r="49" spans="1:17" ht="45" x14ac:dyDescent="0.25">
      <c r="A49" s="15">
        <v>54</v>
      </c>
      <c r="B49" s="23" t="s">
        <v>188</v>
      </c>
      <c r="C49" s="15">
        <v>28</v>
      </c>
      <c r="D49" s="15" t="s">
        <v>125</v>
      </c>
      <c r="E49" s="17"/>
      <c r="F49" s="17" t="s">
        <v>107</v>
      </c>
      <c r="G49" s="15">
        <v>68</v>
      </c>
      <c r="H49" s="15">
        <v>749493</v>
      </c>
      <c r="I49" s="19">
        <v>9.0727998793851308E-2</v>
      </c>
      <c r="J49" s="19">
        <v>0.76852721059999995</v>
      </c>
      <c r="K49" s="19">
        <v>89.285714286000001</v>
      </c>
      <c r="L49" s="19">
        <v>0.27078997129999999</v>
      </c>
      <c r="M49" s="19">
        <v>-0.216</v>
      </c>
      <c r="N49" s="15" t="s">
        <v>128</v>
      </c>
      <c r="O49" s="15" t="s">
        <v>91</v>
      </c>
      <c r="P49" s="21">
        <v>2.5287527032862624</v>
      </c>
      <c r="Q49" s="22" t="s">
        <v>189</v>
      </c>
    </row>
    <row r="50" spans="1:17" ht="90" x14ac:dyDescent="0.25">
      <c r="A50" s="15">
        <v>59</v>
      </c>
      <c r="B50" s="16" t="s">
        <v>190</v>
      </c>
      <c r="C50" s="15">
        <v>32</v>
      </c>
      <c r="D50" s="15">
        <v>2</v>
      </c>
      <c r="E50" s="17"/>
      <c r="F50" s="17"/>
      <c r="G50" s="15">
        <v>221</v>
      </c>
      <c r="H50" s="15">
        <v>132453</v>
      </c>
      <c r="I50" s="39">
        <v>1.6685163793949551</v>
      </c>
      <c r="J50" s="19">
        <v>1.0958779786999999</v>
      </c>
      <c r="K50" s="19">
        <v>87.5</v>
      </c>
      <c r="L50" s="19">
        <v>0.59473918329999997</v>
      </c>
      <c r="M50" s="19">
        <v>6.5269999999999995E-2</v>
      </c>
      <c r="N50" s="20" t="s">
        <v>101</v>
      </c>
      <c r="O50" s="15" t="s">
        <v>91</v>
      </c>
      <c r="P50" s="21">
        <v>0.11053335315820055</v>
      </c>
      <c r="Q50" s="43" t="s">
        <v>191</v>
      </c>
    </row>
    <row r="51" spans="1:17" ht="105.75" x14ac:dyDescent="0.3">
      <c r="A51" s="37">
        <v>60</v>
      </c>
      <c r="B51" s="38" t="s">
        <v>192</v>
      </c>
      <c r="C51" s="15">
        <v>27</v>
      </c>
      <c r="D51" s="15">
        <v>2</v>
      </c>
      <c r="E51" s="17"/>
      <c r="F51" s="17"/>
      <c r="G51" s="15">
        <v>123</v>
      </c>
      <c r="H51" s="15">
        <v>125667</v>
      </c>
      <c r="I51" s="18">
        <v>0.97877724462269333</v>
      </c>
      <c r="J51" s="19">
        <v>0.98149232639999995</v>
      </c>
      <c r="K51" s="19">
        <v>81.481481481000003</v>
      </c>
      <c r="L51" s="19">
        <v>0.56633883370000004</v>
      </c>
      <c r="M51" s="19">
        <v>0.64071999999999996</v>
      </c>
      <c r="N51" s="20" t="s">
        <v>101</v>
      </c>
      <c r="O51" s="24" t="s">
        <v>97</v>
      </c>
      <c r="P51" s="21">
        <v>0.17287015083221507</v>
      </c>
      <c r="Q51" s="22" t="s">
        <v>193</v>
      </c>
    </row>
    <row r="52" spans="1:17" ht="105.75" x14ac:dyDescent="0.3">
      <c r="A52" s="37">
        <v>61</v>
      </c>
      <c r="B52" s="38" t="s">
        <v>194</v>
      </c>
      <c r="C52" s="15">
        <v>25</v>
      </c>
      <c r="D52" s="15">
        <v>2</v>
      </c>
      <c r="E52" s="17"/>
      <c r="F52" s="17"/>
      <c r="G52" s="15">
        <v>100</v>
      </c>
      <c r="H52" s="15">
        <v>122183</v>
      </c>
      <c r="I52" s="18">
        <v>0.81844446445086472</v>
      </c>
      <c r="J52" s="19">
        <v>0.9144010856</v>
      </c>
      <c r="K52" s="19">
        <v>88</v>
      </c>
      <c r="L52" s="19">
        <v>0.60956060459999994</v>
      </c>
      <c r="M52" s="19">
        <v>0.35082999999999998</v>
      </c>
      <c r="N52" s="20" t="s">
        <v>90</v>
      </c>
      <c r="O52" s="15" t="s">
        <v>91</v>
      </c>
      <c r="P52" s="21">
        <v>0.1171688125526409</v>
      </c>
      <c r="Q52" s="22" t="s">
        <v>193</v>
      </c>
    </row>
    <row r="53" spans="1:17" ht="30" x14ac:dyDescent="0.25">
      <c r="A53" s="15">
        <v>63</v>
      </c>
      <c r="B53" s="23" t="s">
        <v>195</v>
      </c>
      <c r="C53" s="15" t="e">
        <v>#N/A</v>
      </c>
      <c r="D53" s="15" t="s">
        <v>125</v>
      </c>
      <c r="E53" s="17"/>
      <c r="F53" s="17"/>
      <c r="G53" s="15" t="e">
        <v>#N/A</v>
      </c>
      <c r="H53" s="15" t="e">
        <v>#N/A</v>
      </c>
      <c r="I53" s="39" t="e">
        <v>#N/A</v>
      </c>
      <c r="J53" s="19" t="e">
        <v>#N/A</v>
      </c>
      <c r="K53" s="19" t="e">
        <v>#N/A</v>
      </c>
      <c r="L53" s="19" t="e">
        <v>#N/A</v>
      </c>
      <c r="M53" s="19" t="e">
        <v>#N/A</v>
      </c>
      <c r="N53" s="15" t="s">
        <v>143</v>
      </c>
      <c r="O53" s="15" t="s">
        <v>91</v>
      </c>
      <c r="P53" s="21">
        <v>8.9613611393392834</v>
      </c>
      <c r="Q53" s="43" t="s">
        <v>196</v>
      </c>
    </row>
    <row r="54" spans="1:17" ht="60" x14ac:dyDescent="0.25">
      <c r="A54" s="15">
        <v>64</v>
      </c>
      <c r="B54" s="23" t="s">
        <v>197</v>
      </c>
      <c r="C54" s="15">
        <v>45</v>
      </c>
      <c r="D54" s="15" t="s">
        <v>125</v>
      </c>
      <c r="E54" s="17"/>
      <c r="F54" s="17" t="s">
        <v>107</v>
      </c>
      <c r="G54" s="15">
        <v>299</v>
      </c>
      <c r="H54" s="15">
        <v>877580</v>
      </c>
      <c r="I54" s="19">
        <v>0.34070967888967391</v>
      </c>
      <c r="J54" s="19">
        <v>5.1596717200000003E-2</v>
      </c>
      <c r="K54" s="19">
        <v>97.777777778000001</v>
      </c>
      <c r="L54" s="19">
        <v>0.89540967500000002</v>
      </c>
      <c r="M54" s="19">
        <v>0.71787000000000001</v>
      </c>
      <c r="N54" s="24" t="s">
        <v>198</v>
      </c>
      <c r="O54" s="24" t="s">
        <v>97</v>
      </c>
      <c r="P54" s="21">
        <v>0.40305982649392014</v>
      </c>
      <c r="Q54" s="22" t="s">
        <v>199</v>
      </c>
    </row>
    <row r="55" spans="1:17" x14ac:dyDescent="0.25">
      <c r="A55" s="15">
        <v>65</v>
      </c>
      <c r="B55" s="23" t="s">
        <v>200</v>
      </c>
      <c r="C55" s="15">
        <v>33</v>
      </c>
      <c r="D55" s="15">
        <v>2</v>
      </c>
      <c r="E55" s="17"/>
      <c r="F55" s="17"/>
      <c r="G55" s="15">
        <v>83</v>
      </c>
      <c r="H55" s="15">
        <v>698384</v>
      </c>
      <c r="I55" s="19">
        <v>0.11884579257256753</v>
      </c>
      <c r="J55" s="19">
        <v>0.41572599999999998</v>
      </c>
      <c r="K55" s="19">
        <v>96.969696970000001</v>
      </c>
      <c r="L55" s="19">
        <v>0.75094702199999996</v>
      </c>
      <c r="M55" s="19">
        <v>0.57037000000000004</v>
      </c>
      <c r="N55" s="24" t="s">
        <v>90</v>
      </c>
      <c r="O55" s="24" t="s">
        <v>97</v>
      </c>
      <c r="P55" s="21">
        <v>0.8008102395704132</v>
      </c>
      <c r="Q55" s="22" t="s">
        <v>94</v>
      </c>
    </row>
    <row r="56" spans="1:17" ht="30.75" x14ac:dyDescent="0.3">
      <c r="A56" s="37">
        <v>67</v>
      </c>
      <c r="B56" s="40" t="s">
        <v>201</v>
      </c>
      <c r="C56" s="15">
        <v>47</v>
      </c>
      <c r="D56" s="15">
        <v>2</v>
      </c>
      <c r="E56" s="17"/>
      <c r="F56" s="17"/>
      <c r="G56" s="15">
        <v>1282</v>
      </c>
      <c r="H56" s="15">
        <v>713219</v>
      </c>
      <c r="I56" s="18">
        <v>1.7974843631479251</v>
      </c>
      <c r="J56" s="19">
        <v>0.83989894340000004</v>
      </c>
      <c r="K56" s="19">
        <v>72.340425531999998</v>
      </c>
      <c r="L56" s="19">
        <v>0.72549719930000001</v>
      </c>
      <c r="M56" s="19">
        <v>0.48097000000000001</v>
      </c>
      <c r="N56" s="24" t="s">
        <v>90</v>
      </c>
      <c r="O56" s="24" t="s">
        <v>97</v>
      </c>
      <c r="P56" s="58">
        <f>AVERAGE(P7:P8)</f>
        <v>1.300210511506624</v>
      </c>
      <c r="Q56" s="22" t="s">
        <v>202</v>
      </c>
    </row>
    <row r="57" spans="1:17" x14ac:dyDescent="0.25">
      <c r="A57" s="44"/>
      <c r="B57" s="59"/>
      <c r="C57" s="44"/>
      <c r="D57" s="44"/>
      <c r="E57" s="60"/>
      <c r="F57" s="60"/>
      <c r="G57" s="44"/>
      <c r="H57" s="61"/>
      <c r="I57" s="62"/>
      <c r="J57" s="44"/>
      <c r="K57" s="63"/>
      <c r="L57" s="62"/>
      <c r="M57" s="62"/>
      <c r="N57" s="44"/>
      <c r="O57" s="44"/>
      <c r="P57" s="64"/>
      <c r="Q57" s="64"/>
    </row>
    <row r="58" spans="1:17" s="69" customFormat="1" ht="45" x14ac:dyDescent="0.25">
      <c r="A58" s="65"/>
      <c r="B58" s="65"/>
      <c r="C58" s="65"/>
      <c r="D58" s="65"/>
      <c r="E58" s="65"/>
      <c r="F58" s="65"/>
      <c r="G58" s="65"/>
      <c r="H58" s="66"/>
      <c r="I58" s="67" t="s">
        <v>203</v>
      </c>
      <c r="J58" s="65"/>
      <c r="K58"/>
      <c r="L58"/>
      <c r="M58"/>
      <c r="N58"/>
      <c r="O58"/>
      <c r="P58" s="68"/>
      <c r="Q58" s="68"/>
    </row>
    <row r="59" spans="1:17" s="73" customFormat="1" ht="45" x14ac:dyDescent="0.25">
      <c r="A59" s="44"/>
      <c r="B59" s="70"/>
      <c r="C59" s="60"/>
      <c r="D59" s="60"/>
      <c r="E59" s="60"/>
      <c r="F59" s="60"/>
      <c r="G59" s="60"/>
      <c r="H59" s="71"/>
      <c r="I59" s="72" t="s">
        <v>204</v>
      </c>
      <c r="J59" s="60"/>
      <c r="K59"/>
      <c r="L59"/>
      <c r="M59"/>
      <c r="N59"/>
      <c r="O59"/>
      <c r="P59" s="60"/>
      <c r="Q59" s="70"/>
    </row>
    <row r="61" spans="1:17" x14ac:dyDescent="0.25">
      <c r="A61" s="74"/>
      <c r="B61" s="75"/>
      <c r="C61" s="73"/>
      <c r="D61" s="73"/>
      <c r="E61" s="76"/>
      <c r="F61" s="9"/>
      <c r="G61" s="76"/>
      <c r="H61" s="9"/>
      <c r="I61" s="9"/>
      <c r="K61" s="76"/>
      <c r="L61" s="9"/>
      <c r="M61" s="9"/>
    </row>
    <row r="65" spans="3:14" x14ac:dyDescent="0.25">
      <c r="C65" s="76"/>
      <c r="D65" s="76"/>
      <c r="E65" s="9"/>
      <c r="F65" s="76"/>
      <c r="H65" s="77"/>
      <c r="J65" s="76"/>
      <c r="K65" s="9"/>
      <c r="L65" s="41"/>
      <c r="M65" s="41"/>
      <c r="N65" s="41"/>
    </row>
    <row r="66" spans="3:14" x14ac:dyDescent="0.25">
      <c r="C66" s="76"/>
      <c r="D66" s="76"/>
      <c r="E66" s="9"/>
      <c r="F66" s="76"/>
      <c r="H66" s="77"/>
      <c r="J66" s="76"/>
      <c r="K66" s="9"/>
      <c r="L66" s="41"/>
      <c r="M66" s="41"/>
      <c r="N66" s="41"/>
    </row>
    <row r="67" spans="3:14" x14ac:dyDescent="0.25">
      <c r="C67" s="76"/>
      <c r="D67" s="76"/>
      <c r="E67" s="9"/>
      <c r="F67" s="76"/>
      <c r="H67" s="77"/>
      <c r="J67" s="76"/>
      <c r="K67" s="9"/>
      <c r="L67" s="41"/>
      <c r="M67" s="41"/>
      <c r="N67" s="41"/>
    </row>
    <row r="68" spans="3:14" x14ac:dyDescent="0.25">
      <c r="C68" s="76"/>
      <c r="D68" s="76"/>
      <c r="E68" s="9"/>
      <c r="F68" s="76"/>
      <c r="H68" s="77"/>
      <c r="J68" s="76"/>
      <c r="K68" s="9"/>
      <c r="L68" s="41"/>
      <c r="M68" s="41"/>
      <c r="N68" s="41"/>
    </row>
    <row r="69" spans="3:14" x14ac:dyDescent="0.25">
      <c r="C69" s="76"/>
      <c r="D69" s="76"/>
      <c r="E69" s="9"/>
      <c r="F69" s="76"/>
      <c r="H69" s="77"/>
      <c r="J69" s="76"/>
      <c r="K69" s="9"/>
      <c r="L69" s="41"/>
      <c r="M69" s="41"/>
      <c r="N69" s="41"/>
    </row>
    <row r="70" spans="3:14" x14ac:dyDescent="0.25">
      <c r="C70" s="76"/>
      <c r="D70" s="76"/>
      <c r="E70" s="9"/>
      <c r="F70" s="76"/>
      <c r="H70" s="77"/>
      <c r="J70" s="76"/>
      <c r="K70" s="9"/>
      <c r="L70" s="41"/>
      <c r="M70" s="41"/>
      <c r="N70" s="41"/>
    </row>
    <row r="71" spans="3:14" x14ac:dyDescent="0.25">
      <c r="C71" s="76"/>
      <c r="D71" s="76"/>
      <c r="E71" s="9"/>
      <c r="F71" s="76"/>
      <c r="H71" s="77"/>
      <c r="J71" s="76"/>
      <c r="K71" s="9"/>
      <c r="L71" s="41"/>
      <c r="M71" s="41"/>
      <c r="N71" s="41"/>
    </row>
  </sheetData>
  <autoFilter ref="A2:Q56">
    <sortState ref="A3:R56">
      <sortCondition ref="A2:A56"/>
    </sortState>
  </autoFilter>
  <conditionalFormatting sqref="I3:I6 I9:I56">
    <cfRule type="cellIs" dxfId="8" priority="1" operator="between">
      <formula>0.5</formula>
      <formula>0.9999999</formula>
    </cfRule>
    <cfRule type="cellIs" dxfId="7" priority="2" operator="greaterThan">
      <formula>1</formula>
    </cfRule>
  </conditionalFormatting>
  <pageMargins left="0.7" right="0.7" top="0.75" bottom="0.75" header="0.3" footer="0.3"/>
  <pageSetup scale="4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9"/>
  <sheetViews>
    <sheetView tabSelected="1" workbookViewId="0">
      <selection activeCell="G3" sqref="G3"/>
    </sheetView>
  </sheetViews>
  <sheetFormatPr defaultRowHeight="15" x14ac:dyDescent="0.25"/>
  <cols>
    <col min="1" max="1" width="10.7109375" customWidth="1"/>
    <col min="2" max="2" width="49.7109375" customWidth="1"/>
    <col min="3" max="3" width="15.140625" customWidth="1"/>
    <col min="4" max="6" width="18.42578125" hidden="1" customWidth="1"/>
    <col min="7" max="9" width="18.42578125" customWidth="1"/>
    <col min="10" max="15" width="18.42578125" hidden="1" customWidth="1"/>
    <col min="16" max="16" width="18.42578125" customWidth="1"/>
    <col min="17" max="17" width="61.7109375" customWidth="1"/>
  </cols>
  <sheetData>
    <row r="1" spans="1:17" ht="21" x14ac:dyDescent="0.35">
      <c r="A1" s="3" t="s">
        <v>206</v>
      </c>
    </row>
    <row r="2" spans="1:17" ht="66" customHeight="1" x14ac:dyDescent="0.25">
      <c r="A2" s="10" t="s">
        <v>72</v>
      </c>
      <c r="B2" s="10" t="s">
        <v>73</v>
      </c>
      <c r="C2" s="10" t="s">
        <v>74</v>
      </c>
      <c r="D2" s="10" t="s">
        <v>75</v>
      </c>
      <c r="E2" s="10" t="s">
        <v>76</v>
      </c>
      <c r="F2" s="10" t="s">
        <v>77</v>
      </c>
      <c r="G2" s="10" t="s">
        <v>78</v>
      </c>
      <c r="H2" s="11" t="s">
        <v>79</v>
      </c>
      <c r="I2" s="12" t="s">
        <v>80</v>
      </c>
      <c r="J2" s="12" t="s">
        <v>81</v>
      </c>
      <c r="K2" s="13" t="s">
        <v>82</v>
      </c>
      <c r="L2" s="12" t="s">
        <v>83</v>
      </c>
      <c r="M2" s="10" t="s">
        <v>84</v>
      </c>
      <c r="N2" s="10" t="s">
        <v>85</v>
      </c>
      <c r="O2" s="10" t="s">
        <v>86</v>
      </c>
      <c r="P2" s="10" t="s">
        <v>87</v>
      </c>
      <c r="Q2" s="10" t="s">
        <v>88</v>
      </c>
    </row>
    <row r="3" spans="1:17" ht="75" x14ac:dyDescent="0.3">
      <c r="A3" s="25">
        <v>3</v>
      </c>
      <c r="B3" s="26" t="s">
        <v>95</v>
      </c>
      <c r="C3" s="108">
        <v>46</v>
      </c>
      <c r="D3" s="108">
        <v>1</v>
      </c>
      <c r="E3" s="107" t="s">
        <v>96</v>
      </c>
      <c r="F3" s="108"/>
      <c r="G3" s="108">
        <v>1238</v>
      </c>
      <c r="H3" s="108">
        <v>696950</v>
      </c>
      <c r="I3" s="111">
        <v>1.7763110696606643</v>
      </c>
      <c r="J3" s="112">
        <v>1.000418056</v>
      </c>
      <c r="K3" s="112">
        <v>73.913043478000006</v>
      </c>
      <c r="L3" s="112">
        <v>0.75699330779999996</v>
      </c>
      <c r="M3" s="112">
        <v>0.44391999999999998</v>
      </c>
      <c r="N3" s="113" t="s">
        <v>90</v>
      </c>
      <c r="O3" s="113" t="s">
        <v>97</v>
      </c>
      <c r="P3" s="114">
        <v>0.79583375966761027</v>
      </c>
      <c r="Q3" s="22" t="s">
        <v>205</v>
      </c>
    </row>
    <row r="4" spans="1:17" ht="75" x14ac:dyDescent="0.3">
      <c r="A4" s="25">
        <v>4</v>
      </c>
      <c r="B4" s="26" t="s">
        <v>99</v>
      </c>
      <c r="C4" s="108">
        <v>47</v>
      </c>
      <c r="D4" s="108">
        <v>1</v>
      </c>
      <c r="E4" s="107" t="s">
        <v>100</v>
      </c>
      <c r="F4" s="108"/>
      <c r="G4" s="108">
        <v>848</v>
      </c>
      <c r="H4" s="108">
        <v>698946</v>
      </c>
      <c r="I4" s="111">
        <v>1.213255387397596</v>
      </c>
      <c r="J4" s="112">
        <v>0.92750074490000001</v>
      </c>
      <c r="K4" s="112">
        <v>61.702127660000002</v>
      </c>
      <c r="L4" s="112">
        <v>0.59814968940000002</v>
      </c>
      <c r="M4" s="112">
        <v>0.39530999999999999</v>
      </c>
      <c r="N4" s="113" t="s">
        <v>101</v>
      </c>
      <c r="O4" s="113" t="s">
        <v>97</v>
      </c>
      <c r="P4" s="114">
        <v>2.7408839205515174</v>
      </c>
      <c r="Q4" s="22" t="s">
        <v>98</v>
      </c>
    </row>
    <row r="5" spans="1:17" ht="89.25" customHeight="1" x14ac:dyDescent="0.3">
      <c r="A5" s="25">
        <v>7</v>
      </c>
      <c r="B5" s="26" t="s">
        <v>105</v>
      </c>
      <c r="C5" s="108">
        <v>44</v>
      </c>
      <c r="D5" s="108">
        <v>1</v>
      </c>
      <c r="E5" s="107" t="s">
        <v>106</v>
      </c>
      <c r="F5" s="108" t="s">
        <v>107</v>
      </c>
      <c r="G5" s="108">
        <v>407</v>
      </c>
      <c r="H5" s="108">
        <v>824106</v>
      </c>
      <c r="I5" s="115">
        <v>0.4938685072065972</v>
      </c>
      <c r="J5" s="112">
        <v>0.74291450290000005</v>
      </c>
      <c r="K5" s="112">
        <v>88.636363635999999</v>
      </c>
      <c r="L5" s="112">
        <v>0.46573535900000002</v>
      </c>
      <c r="M5" s="112">
        <v>0.17213999999999999</v>
      </c>
      <c r="N5" s="116" t="s">
        <v>101</v>
      </c>
      <c r="O5" s="109" t="s">
        <v>91</v>
      </c>
      <c r="P5" s="114">
        <v>1.367077579496399</v>
      </c>
      <c r="Q5" s="22" t="s">
        <v>108</v>
      </c>
    </row>
    <row r="6" spans="1:17" ht="30.75" x14ac:dyDescent="0.3">
      <c r="A6" s="37">
        <v>9</v>
      </c>
      <c r="B6" s="38" t="s">
        <v>111</v>
      </c>
      <c r="C6" s="109">
        <v>46</v>
      </c>
      <c r="D6" s="109">
        <v>1</v>
      </c>
      <c r="E6" s="109"/>
      <c r="F6" s="109"/>
      <c r="G6" s="109">
        <v>984</v>
      </c>
      <c r="H6" s="109">
        <v>833605</v>
      </c>
      <c r="I6" s="117">
        <v>1.1804151846498041</v>
      </c>
      <c r="J6" s="118">
        <v>0.95422779879999997</v>
      </c>
      <c r="K6" s="118">
        <v>71.739130435000007</v>
      </c>
      <c r="L6" s="118">
        <v>0.76338879410000005</v>
      </c>
      <c r="M6" s="118">
        <v>0.43741000000000002</v>
      </c>
      <c r="N6" s="113" t="s">
        <v>90</v>
      </c>
      <c r="O6" s="113" t="s">
        <v>97</v>
      </c>
      <c r="P6" s="114">
        <v>1.5132879608660743</v>
      </c>
      <c r="Q6" s="22" t="s">
        <v>112</v>
      </c>
    </row>
    <row r="7" spans="1:17" ht="76.5" customHeight="1" x14ac:dyDescent="0.3">
      <c r="A7" s="37">
        <v>16</v>
      </c>
      <c r="B7" s="38" t="s">
        <v>121</v>
      </c>
      <c r="C7" s="109">
        <v>44</v>
      </c>
      <c r="D7" s="109">
        <v>1</v>
      </c>
      <c r="E7" s="110" t="s">
        <v>122</v>
      </c>
      <c r="F7" s="109" t="s">
        <v>107</v>
      </c>
      <c r="G7" s="109">
        <v>297</v>
      </c>
      <c r="H7" s="109">
        <v>822712</v>
      </c>
      <c r="I7" s="118">
        <v>0.36100117659642744</v>
      </c>
      <c r="J7" s="118">
        <v>0.88006090059999997</v>
      </c>
      <c r="K7" s="118">
        <v>72.727272726999999</v>
      </c>
      <c r="L7" s="118">
        <v>0.65421898320000005</v>
      </c>
      <c r="M7" s="118">
        <v>0.53129000000000004</v>
      </c>
      <c r="N7" s="113" t="s">
        <v>90</v>
      </c>
      <c r="O7" s="113" t="s">
        <v>97</v>
      </c>
      <c r="P7" s="114">
        <v>1.4346455601485404</v>
      </c>
      <c r="Q7" s="43" t="s">
        <v>123</v>
      </c>
    </row>
    <row r="8" spans="1:17" ht="168.75" x14ac:dyDescent="0.3">
      <c r="A8" s="37">
        <v>28</v>
      </c>
      <c r="B8" s="45" t="s">
        <v>139</v>
      </c>
      <c r="C8" s="109">
        <v>38</v>
      </c>
      <c r="D8" s="109">
        <v>2</v>
      </c>
      <c r="E8" s="110" t="s">
        <v>140</v>
      </c>
      <c r="F8" s="109" t="s">
        <v>107</v>
      </c>
      <c r="G8" s="109">
        <v>110</v>
      </c>
      <c r="H8" s="109">
        <v>827456</v>
      </c>
      <c r="I8" s="118">
        <v>0.13293758217959625</v>
      </c>
      <c r="J8" s="118">
        <v>0.77228741990000005</v>
      </c>
      <c r="K8" s="118">
        <v>89.473684211000005</v>
      </c>
      <c r="L8" s="118">
        <v>0.35114653340000002</v>
      </c>
      <c r="M8" s="118">
        <v>0.27610000000000001</v>
      </c>
      <c r="N8" s="109" t="s">
        <v>128</v>
      </c>
      <c r="O8" s="109" t="s">
        <v>91</v>
      </c>
      <c r="P8" s="114">
        <v>0.33528157204306874</v>
      </c>
      <c r="Q8" s="23" t="s">
        <v>141</v>
      </c>
    </row>
    <row r="9" spans="1:17" ht="31.5" customHeight="1" x14ac:dyDescent="0.3">
      <c r="A9" s="37">
        <v>35</v>
      </c>
      <c r="B9" s="45" t="s">
        <v>149</v>
      </c>
      <c r="C9" s="109">
        <v>47</v>
      </c>
      <c r="D9" s="109">
        <v>1</v>
      </c>
      <c r="E9" s="110" t="s">
        <v>150</v>
      </c>
      <c r="F9" s="109"/>
      <c r="G9" s="109">
        <v>801</v>
      </c>
      <c r="H9" s="109">
        <v>289205</v>
      </c>
      <c r="I9" s="117">
        <v>2.769661658685016</v>
      </c>
      <c r="J9" s="118">
        <v>0.91687812170000005</v>
      </c>
      <c r="K9" s="118">
        <v>72.340425531999998</v>
      </c>
      <c r="L9" s="118">
        <v>0.69637410190000004</v>
      </c>
      <c r="M9" s="118">
        <v>0.39377000000000001</v>
      </c>
      <c r="N9" s="113" t="s">
        <v>90</v>
      </c>
      <c r="O9" s="113" t="s">
        <v>97</v>
      </c>
      <c r="P9" s="114">
        <v>1.3721942419316753</v>
      </c>
      <c r="Q9" s="22" t="s">
        <v>151</v>
      </c>
    </row>
    <row r="10" spans="1:17" ht="60.75" x14ac:dyDescent="0.3">
      <c r="A10" s="37">
        <v>37</v>
      </c>
      <c r="B10" s="38" t="s">
        <v>154</v>
      </c>
      <c r="C10" s="109">
        <v>39</v>
      </c>
      <c r="D10" s="109">
        <v>1</v>
      </c>
      <c r="E10" s="110" t="s">
        <v>155</v>
      </c>
      <c r="F10" s="109" t="s">
        <v>107</v>
      </c>
      <c r="G10" s="109">
        <v>319</v>
      </c>
      <c r="H10" s="109">
        <v>128674</v>
      </c>
      <c r="I10" s="117">
        <v>2.4791333136453364</v>
      </c>
      <c r="J10" s="118">
        <v>0.83182634129999999</v>
      </c>
      <c r="K10" s="118">
        <v>74.358974359000001</v>
      </c>
      <c r="L10" s="118">
        <v>0.47835113730000001</v>
      </c>
      <c r="M10" s="118">
        <v>2.0969999999999999E-2</v>
      </c>
      <c r="N10" s="116" t="s">
        <v>101</v>
      </c>
      <c r="O10" s="109" t="s">
        <v>91</v>
      </c>
      <c r="P10" s="114">
        <v>1.2700537442083006</v>
      </c>
      <c r="Q10" s="22" t="s">
        <v>156</v>
      </c>
    </row>
    <row r="11" spans="1:17" ht="56.25" x14ac:dyDescent="0.3">
      <c r="A11" s="37">
        <v>41</v>
      </c>
      <c r="B11" s="45" t="s">
        <v>165</v>
      </c>
      <c r="C11" s="109">
        <v>32</v>
      </c>
      <c r="D11" s="109">
        <v>1</v>
      </c>
      <c r="E11" s="110" t="s">
        <v>166</v>
      </c>
      <c r="F11" s="109"/>
      <c r="G11" s="109">
        <v>167</v>
      </c>
      <c r="H11" s="109">
        <v>241162</v>
      </c>
      <c r="I11" s="119">
        <v>0.6924805732246373</v>
      </c>
      <c r="J11" s="118">
        <v>1.0043540447999999</v>
      </c>
      <c r="K11" s="118">
        <v>75</v>
      </c>
      <c r="L11" s="118">
        <v>0.6303466835</v>
      </c>
      <c r="M11" s="118">
        <v>0.60519999999999996</v>
      </c>
      <c r="N11" s="116" t="s">
        <v>90</v>
      </c>
      <c r="O11" s="113" t="s">
        <v>97</v>
      </c>
      <c r="P11" s="114">
        <v>1.0951409893147126</v>
      </c>
      <c r="Q11" s="22" t="s">
        <v>167</v>
      </c>
    </row>
    <row r="12" spans="1:17" ht="75.75" x14ac:dyDescent="0.3">
      <c r="A12" s="37">
        <v>42</v>
      </c>
      <c r="B12" s="45" t="s">
        <v>168</v>
      </c>
      <c r="C12" s="109">
        <v>43</v>
      </c>
      <c r="D12" s="109">
        <v>1</v>
      </c>
      <c r="E12" s="110" t="s">
        <v>169</v>
      </c>
      <c r="F12" s="109"/>
      <c r="G12" s="109">
        <v>440</v>
      </c>
      <c r="H12" s="109">
        <v>897351</v>
      </c>
      <c r="I12" s="119">
        <v>0.49033209970234609</v>
      </c>
      <c r="J12" s="118">
        <v>0.970479117</v>
      </c>
      <c r="K12" s="118">
        <v>79.069767442</v>
      </c>
      <c r="L12" s="118">
        <v>0.50723227500000001</v>
      </c>
      <c r="M12" s="118">
        <v>0.17233000000000001</v>
      </c>
      <c r="N12" s="116" t="s">
        <v>101</v>
      </c>
      <c r="O12" s="109" t="s">
        <v>91</v>
      </c>
      <c r="P12" s="114">
        <v>0.44660402564344592</v>
      </c>
      <c r="Q12" s="22" t="s">
        <v>170</v>
      </c>
    </row>
    <row r="13" spans="1:17" ht="96.75" customHeight="1" x14ac:dyDescent="0.3">
      <c r="A13" s="57">
        <v>49</v>
      </c>
      <c r="B13" s="38" t="s">
        <v>178</v>
      </c>
      <c r="C13" s="109">
        <v>40</v>
      </c>
      <c r="D13" s="109">
        <v>1</v>
      </c>
      <c r="E13" s="110" t="s">
        <v>179</v>
      </c>
      <c r="F13" s="109" t="s">
        <v>107</v>
      </c>
      <c r="G13" s="109">
        <v>154</v>
      </c>
      <c r="H13" s="109">
        <v>829953</v>
      </c>
      <c r="I13" s="118">
        <v>0.18555267587441698</v>
      </c>
      <c r="J13" s="118">
        <v>1.0028092142</v>
      </c>
      <c r="K13" s="118">
        <v>82.5</v>
      </c>
      <c r="L13" s="118">
        <v>0.48764316790000001</v>
      </c>
      <c r="M13" s="118">
        <v>0.36001</v>
      </c>
      <c r="N13" s="109" t="s">
        <v>101</v>
      </c>
      <c r="O13" s="109" t="s">
        <v>91</v>
      </c>
      <c r="P13" s="114">
        <v>0.60900548951378985</v>
      </c>
      <c r="Q13" s="43" t="s">
        <v>180</v>
      </c>
    </row>
    <row r="14" spans="1:17" ht="73.5" customHeight="1" x14ac:dyDescent="0.3">
      <c r="A14" s="37">
        <v>60</v>
      </c>
      <c r="B14" s="38" t="s">
        <v>192</v>
      </c>
      <c r="C14" s="109">
        <v>27</v>
      </c>
      <c r="D14" s="109">
        <v>2</v>
      </c>
      <c r="E14" s="109"/>
      <c r="F14" s="109"/>
      <c r="G14" s="109">
        <v>123</v>
      </c>
      <c r="H14" s="109">
        <v>125667</v>
      </c>
      <c r="I14" s="119">
        <v>0.97877724462269333</v>
      </c>
      <c r="J14" s="118">
        <v>0.98149232639999995</v>
      </c>
      <c r="K14" s="118">
        <v>81.481481481000003</v>
      </c>
      <c r="L14" s="118">
        <v>0.56633883370000004</v>
      </c>
      <c r="M14" s="118">
        <v>0.64071999999999996</v>
      </c>
      <c r="N14" s="116" t="s">
        <v>101</v>
      </c>
      <c r="O14" s="113" t="s">
        <v>97</v>
      </c>
      <c r="P14" s="114">
        <v>0.17287015083221507</v>
      </c>
      <c r="Q14" s="22" t="s">
        <v>193</v>
      </c>
    </row>
    <row r="15" spans="1:17" ht="75.75" x14ac:dyDescent="0.3">
      <c r="A15" s="37">
        <v>61</v>
      </c>
      <c r="B15" s="38" t="s">
        <v>194</v>
      </c>
      <c r="C15" s="109">
        <v>25</v>
      </c>
      <c r="D15" s="109">
        <v>2</v>
      </c>
      <c r="E15" s="109"/>
      <c r="F15" s="109"/>
      <c r="G15" s="109">
        <v>100</v>
      </c>
      <c r="H15" s="109">
        <v>122183</v>
      </c>
      <c r="I15" s="119">
        <v>0.81844446445086472</v>
      </c>
      <c r="J15" s="118">
        <v>0.9144010856</v>
      </c>
      <c r="K15" s="118">
        <v>88</v>
      </c>
      <c r="L15" s="118">
        <v>0.60956060459999994</v>
      </c>
      <c r="M15" s="118">
        <v>0.35082999999999998</v>
      </c>
      <c r="N15" s="116" t="s">
        <v>90</v>
      </c>
      <c r="O15" s="109" t="s">
        <v>91</v>
      </c>
      <c r="P15" s="114">
        <v>0.1171688125526409</v>
      </c>
      <c r="Q15" s="22" t="s">
        <v>193</v>
      </c>
    </row>
    <row r="16" spans="1:17" ht="18.75" x14ac:dyDescent="0.3">
      <c r="A16" s="37">
        <v>67</v>
      </c>
      <c r="B16" s="40" t="s">
        <v>201</v>
      </c>
      <c r="C16" s="109">
        <v>47</v>
      </c>
      <c r="D16" s="109">
        <v>2</v>
      </c>
      <c r="E16" s="109"/>
      <c r="F16" s="109"/>
      <c r="G16" s="109">
        <v>1282</v>
      </c>
      <c r="H16" s="109">
        <v>713219</v>
      </c>
      <c r="I16" s="119">
        <v>1.7974843631479251</v>
      </c>
      <c r="J16" s="118">
        <v>0.83989894340000004</v>
      </c>
      <c r="K16" s="118">
        <v>72.340425531999998</v>
      </c>
      <c r="L16" s="118">
        <v>0.72549719930000001</v>
      </c>
      <c r="M16" s="118">
        <v>0.48097000000000001</v>
      </c>
      <c r="N16" s="113" t="s">
        <v>90</v>
      </c>
      <c r="O16" s="113" t="s">
        <v>97</v>
      </c>
      <c r="P16" s="120">
        <v>1.300210511506624</v>
      </c>
      <c r="Q16" s="22" t="s">
        <v>202</v>
      </c>
    </row>
    <row r="17" spans="1:17" ht="18.75" x14ac:dyDescent="0.3">
      <c r="A17" s="79"/>
      <c r="B17" s="80"/>
      <c r="C17" s="81"/>
      <c r="D17" s="81"/>
      <c r="E17" s="82"/>
      <c r="F17" s="82"/>
      <c r="G17" s="81"/>
      <c r="H17" s="81"/>
      <c r="I17" s="18"/>
      <c r="J17" s="83"/>
      <c r="K17" s="83"/>
      <c r="L17" s="83"/>
      <c r="M17" s="83"/>
      <c r="N17" s="84"/>
      <c r="O17" s="84"/>
      <c r="P17" s="85"/>
      <c r="Q17" s="86"/>
    </row>
    <row r="18" spans="1:17" ht="30" x14ac:dyDescent="0.25">
      <c r="A18" s="65"/>
      <c r="B18" s="65"/>
      <c r="C18" s="65"/>
      <c r="D18" s="65"/>
      <c r="E18" s="65"/>
      <c r="F18" s="65"/>
      <c r="G18" s="65"/>
      <c r="H18" s="66"/>
      <c r="I18" s="67" t="s">
        <v>203</v>
      </c>
      <c r="J18" s="65"/>
      <c r="P18" s="68"/>
      <c r="Q18" s="68"/>
    </row>
    <row r="19" spans="1:17" ht="30" x14ac:dyDescent="0.25">
      <c r="A19" s="44"/>
      <c r="B19" s="70"/>
      <c r="C19" s="60"/>
      <c r="D19" s="60"/>
      <c r="E19" s="60"/>
      <c r="F19" s="60"/>
      <c r="G19" s="60"/>
      <c r="H19" s="71"/>
      <c r="I19" s="72" t="s">
        <v>204</v>
      </c>
      <c r="J19" s="60"/>
      <c r="P19" s="60"/>
      <c r="Q19" s="70"/>
    </row>
  </sheetData>
  <autoFilter ref="A2:Q2">
    <sortState ref="A2:R16">
      <sortCondition ref="A1"/>
    </sortState>
  </autoFilter>
  <conditionalFormatting sqref="I13:I17 I3:I11">
    <cfRule type="cellIs" dxfId="6" priority="3" operator="between">
      <formula>0.5</formula>
      <formula>0.9999999</formula>
    </cfRule>
    <cfRule type="cellIs" dxfId="5" priority="4" operator="greaterThan">
      <formula>1</formula>
    </cfRule>
  </conditionalFormatting>
  <conditionalFormatting sqref="I12">
    <cfRule type="cellIs" dxfId="4" priority="1" operator="between">
      <formula>0.5</formula>
      <formula>0.9999999</formula>
    </cfRule>
    <cfRule type="cellIs" dxfId="3" priority="2" operator="greaterThan">
      <formula>1</formula>
    </cfRule>
  </conditionalFormatting>
  <pageMargins left="0.25" right="0.25"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E8" sqref="E8"/>
    </sheetView>
  </sheetViews>
  <sheetFormatPr defaultColWidth="8.7109375" defaultRowHeight="15" x14ac:dyDescent="0.25"/>
  <cols>
    <col min="1" max="1" width="9.85546875" style="1" customWidth="1"/>
    <col min="2" max="2" width="29" style="1" customWidth="1"/>
    <col min="3" max="9" width="21.85546875" style="2" customWidth="1"/>
    <col min="10" max="16384" width="8.7109375" style="1"/>
  </cols>
  <sheetData>
    <row r="1" spans="1:9" ht="21" x14ac:dyDescent="0.35">
      <c r="A1" s="3" t="s">
        <v>70</v>
      </c>
    </row>
    <row r="2" spans="1:9" ht="78.75" x14ac:dyDescent="0.25">
      <c r="A2" s="87" t="s">
        <v>0</v>
      </c>
      <c r="B2" s="87" t="s">
        <v>1</v>
      </c>
      <c r="C2" s="88" t="s">
        <v>2</v>
      </c>
      <c r="D2" s="89" t="s">
        <v>3</v>
      </c>
      <c r="E2" s="88" t="s">
        <v>4</v>
      </c>
      <c r="F2" s="89" t="s">
        <v>5</v>
      </c>
      <c r="G2" s="88" t="s">
        <v>6</v>
      </c>
      <c r="H2" s="89" t="s">
        <v>7</v>
      </c>
      <c r="I2" s="89" t="s">
        <v>8</v>
      </c>
    </row>
    <row r="3" spans="1:9" ht="15.75" x14ac:dyDescent="0.25">
      <c r="A3" s="90">
        <v>210062</v>
      </c>
      <c r="B3" s="90" t="s">
        <v>9</v>
      </c>
      <c r="C3" s="91">
        <v>0.13</v>
      </c>
      <c r="D3" s="92">
        <v>-1.4222222222222223E-2</v>
      </c>
      <c r="E3" s="91">
        <v>0.05</v>
      </c>
      <c r="F3" s="92">
        <v>-1.7777777777777778E-2</v>
      </c>
      <c r="G3" s="91">
        <v>0.15</v>
      </c>
      <c r="H3" s="92">
        <v>-1.4545454545454545E-2</v>
      </c>
      <c r="I3" s="93">
        <v>-9.103E-3</v>
      </c>
    </row>
    <row r="4" spans="1:9" ht="15.75" x14ac:dyDescent="0.25">
      <c r="A4" s="90">
        <v>210013</v>
      </c>
      <c r="B4" s="90" t="s">
        <v>10</v>
      </c>
      <c r="C4" s="91">
        <v>0.22</v>
      </c>
      <c r="D4" s="92">
        <v>-1.0222222222222223E-2</v>
      </c>
      <c r="E4" s="91">
        <v>0.12</v>
      </c>
      <c r="F4" s="92">
        <v>-1.4666666666666668E-2</v>
      </c>
      <c r="G4" s="91">
        <v>0.16</v>
      </c>
      <c r="H4" s="92">
        <v>-1.4181818181818183E-2</v>
      </c>
      <c r="I4" s="93">
        <v>-8.5679999999999992E-3</v>
      </c>
    </row>
    <row r="5" spans="1:9" ht="15.75" x14ac:dyDescent="0.25">
      <c r="A5" s="90">
        <v>210027</v>
      </c>
      <c r="B5" s="90" t="s">
        <v>11</v>
      </c>
      <c r="C5" s="91">
        <v>0.17</v>
      </c>
      <c r="D5" s="92">
        <v>-1.2444444444444444E-2</v>
      </c>
      <c r="E5" s="91">
        <v>0.14000000000000001</v>
      </c>
      <c r="F5" s="92">
        <v>-1.3777777777777778E-2</v>
      </c>
      <c r="G5" s="91">
        <v>0.34</v>
      </c>
      <c r="H5" s="92">
        <v>-7.6363636363636373E-3</v>
      </c>
      <c r="I5" s="93">
        <v>-2.1700000000000001E-3</v>
      </c>
    </row>
    <row r="6" spans="1:9" ht="15.75" x14ac:dyDescent="0.25">
      <c r="A6" s="90">
        <v>210057</v>
      </c>
      <c r="B6" s="90" t="s">
        <v>12</v>
      </c>
      <c r="C6" s="91">
        <v>0.21</v>
      </c>
      <c r="D6" s="92">
        <v>-1.0666666666666666E-2</v>
      </c>
      <c r="E6" s="91">
        <v>0.13</v>
      </c>
      <c r="F6" s="92">
        <v>-1.4222222222222223E-2</v>
      </c>
      <c r="G6" s="91">
        <v>0.39</v>
      </c>
      <c r="H6" s="92">
        <v>-5.8181818181818196E-3</v>
      </c>
      <c r="I6" s="93">
        <v>-1.2800000000000001E-3</v>
      </c>
    </row>
    <row r="7" spans="1:9" ht="15.75" x14ac:dyDescent="0.25">
      <c r="A7" s="90">
        <v>210034</v>
      </c>
      <c r="B7" s="90" t="s">
        <v>13</v>
      </c>
      <c r="C7" s="91">
        <v>0.39</v>
      </c>
      <c r="D7" s="92">
        <v>-2.6666666666666644E-3</v>
      </c>
      <c r="E7" s="91">
        <v>0.35</v>
      </c>
      <c r="F7" s="92">
        <v>-4.4444444444444453E-3</v>
      </c>
      <c r="G7" s="91">
        <v>0.45</v>
      </c>
      <c r="H7" s="92">
        <v>-3.6363636363636355E-3</v>
      </c>
      <c r="I7" s="93">
        <v>-5.8299999999999997E-4</v>
      </c>
    </row>
    <row r="8" spans="1:9" ht="15.75" x14ac:dyDescent="0.25">
      <c r="A8" s="90">
        <v>210015</v>
      </c>
      <c r="B8" s="90" t="s">
        <v>14</v>
      </c>
      <c r="C8" s="91">
        <v>0.27</v>
      </c>
      <c r="D8" s="92">
        <v>-7.9999999999999984E-3</v>
      </c>
      <c r="E8" s="91">
        <v>0.24</v>
      </c>
      <c r="F8" s="92">
        <v>-9.3333333333333341E-3</v>
      </c>
      <c r="G8" s="91">
        <v>0.47</v>
      </c>
      <c r="H8" s="92">
        <v>-2.9090909090909098E-3</v>
      </c>
      <c r="I8" s="93">
        <v>-4.2499999999999998E-4</v>
      </c>
    </row>
    <row r="9" spans="1:9" ht="15.75" x14ac:dyDescent="0.25">
      <c r="A9" s="90">
        <v>210024</v>
      </c>
      <c r="B9" s="90" t="s">
        <v>15</v>
      </c>
      <c r="C9" s="91">
        <v>0.32</v>
      </c>
      <c r="D9" s="92">
        <v>-5.7777777777777775E-3</v>
      </c>
      <c r="E9" s="91">
        <v>0.3</v>
      </c>
      <c r="F9" s="92">
        <v>-6.6666666666666662E-3</v>
      </c>
      <c r="G9" s="91">
        <v>0.47</v>
      </c>
      <c r="H9" s="92">
        <v>-2.9090909090909098E-3</v>
      </c>
      <c r="I9" s="93">
        <v>-4.2499999999999998E-4</v>
      </c>
    </row>
    <row r="10" spans="1:9" ht="15.75" x14ac:dyDescent="0.25">
      <c r="A10" s="90">
        <v>210039</v>
      </c>
      <c r="B10" s="90" t="s">
        <v>16</v>
      </c>
      <c r="C10" s="91">
        <v>0.26</v>
      </c>
      <c r="D10" s="92">
        <v>-8.4444444444444437E-3</v>
      </c>
      <c r="E10" s="91">
        <v>0.24</v>
      </c>
      <c r="F10" s="92">
        <v>-9.3333333333333341E-3</v>
      </c>
      <c r="G10" s="91">
        <v>0.47</v>
      </c>
      <c r="H10" s="92">
        <v>-2.9090909090909098E-3</v>
      </c>
      <c r="I10" s="93">
        <v>-4.2499999999999998E-4</v>
      </c>
    </row>
    <row r="11" spans="1:9" ht="15.75" x14ac:dyDescent="0.25">
      <c r="A11" s="90">
        <v>210048</v>
      </c>
      <c r="B11" s="90" t="s">
        <v>17</v>
      </c>
      <c r="C11" s="91">
        <v>0.3</v>
      </c>
      <c r="D11" s="92">
        <v>-6.6666666666666662E-3</v>
      </c>
      <c r="E11" s="91">
        <v>0.23</v>
      </c>
      <c r="F11" s="92">
        <v>-9.7777777777777776E-3</v>
      </c>
      <c r="G11" s="91">
        <v>0.48</v>
      </c>
      <c r="H11" s="92">
        <v>-2.5454545454545487E-3</v>
      </c>
      <c r="I11" s="93">
        <v>-3.5799999999999997E-4</v>
      </c>
    </row>
    <row r="12" spans="1:9" ht="15.75" x14ac:dyDescent="0.25">
      <c r="A12" s="90">
        <v>210001</v>
      </c>
      <c r="B12" s="90" t="s">
        <v>18</v>
      </c>
      <c r="C12" s="91">
        <v>0.32</v>
      </c>
      <c r="D12" s="92">
        <v>-5.7777777777777775E-3</v>
      </c>
      <c r="E12" s="91">
        <v>0.24</v>
      </c>
      <c r="F12" s="92">
        <v>-9.3333333333333341E-3</v>
      </c>
      <c r="G12" s="91">
        <v>0.51</v>
      </c>
      <c r="H12" s="92">
        <v>-1.4545454545454549E-3</v>
      </c>
      <c r="I12" s="93">
        <v>-2.0000000000000001E-4</v>
      </c>
    </row>
    <row r="13" spans="1:9" ht="15.75" x14ac:dyDescent="0.25">
      <c r="A13" s="90">
        <v>210003</v>
      </c>
      <c r="B13" s="90" t="s">
        <v>19</v>
      </c>
      <c r="C13" s="91">
        <v>0.33</v>
      </c>
      <c r="D13" s="92">
        <v>-5.3333333333333323E-3</v>
      </c>
      <c r="E13" s="91">
        <v>0.25</v>
      </c>
      <c r="F13" s="92">
        <v>-8.8888888888888889E-3</v>
      </c>
      <c r="G13" s="91">
        <v>0.51</v>
      </c>
      <c r="H13" s="92">
        <v>-1.4545454545454549E-3</v>
      </c>
      <c r="I13" s="93">
        <v>-2.0000000000000001E-4</v>
      </c>
    </row>
    <row r="14" spans="1:9" ht="15.75" x14ac:dyDescent="0.25">
      <c r="A14" s="90">
        <v>210012</v>
      </c>
      <c r="B14" s="90" t="s">
        <v>20</v>
      </c>
      <c r="C14" s="91">
        <v>0.33</v>
      </c>
      <c r="D14" s="92">
        <v>-5.3333333333333323E-3</v>
      </c>
      <c r="E14" s="91">
        <v>0.33</v>
      </c>
      <c r="F14" s="92">
        <v>-5.3333333333333323E-3</v>
      </c>
      <c r="G14" s="91">
        <v>0.51</v>
      </c>
      <c r="H14" s="92">
        <v>-1.4545454545454549E-3</v>
      </c>
      <c r="I14" s="93">
        <v>-2.0000000000000001E-4</v>
      </c>
    </row>
    <row r="15" spans="1:9" ht="15.75" x14ac:dyDescent="0.25">
      <c r="A15" s="90">
        <v>210008</v>
      </c>
      <c r="B15" s="90" t="s">
        <v>21</v>
      </c>
      <c r="C15" s="91">
        <v>0.41</v>
      </c>
      <c r="D15" s="92">
        <v>-1.7777777777777774E-3</v>
      </c>
      <c r="E15" s="91">
        <v>0.36</v>
      </c>
      <c r="F15" s="92">
        <v>-4.0000000000000001E-3</v>
      </c>
      <c r="G15" s="91">
        <v>0.52</v>
      </c>
      <c r="H15" s="92">
        <v>-1.0909090909090903E-3</v>
      </c>
      <c r="I15" s="93">
        <v>-1.6000000000000001E-4</v>
      </c>
    </row>
    <row r="16" spans="1:9" ht="15.75" x14ac:dyDescent="0.25">
      <c r="A16" s="90">
        <v>210030</v>
      </c>
      <c r="B16" s="90" t="s">
        <v>22</v>
      </c>
      <c r="C16" s="91">
        <v>0.53</v>
      </c>
      <c r="D16" s="92">
        <v>0</v>
      </c>
      <c r="E16" s="91">
        <v>0.53</v>
      </c>
      <c r="F16" s="92">
        <v>0</v>
      </c>
      <c r="G16" s="91">
        <v>0.53</v>
      </c>
      <c r="H16" s="92">
        <v>-7.2727272727272918E-4</v>
      </c>
      <c r="I16" s="93">
        <v>-1.26E-4</v>
      </c>
    </row>
    <row r="17" spans="1:9" ht="15.75" x14ac:dyDescent="0.25">
      <c r="A17" s="90">
        <v>210043</v>
      </c>
      <c r="B17" s="90" t="s">
        <v>23</v>
      </c>
      <c r="C17" s="91">
        <v>0.34</v>
      </c>
      <c r="D17" s="92">
        <v>-4.8888888888888871E-3</v>
      </c>
      <c r="E17" s="91">
        <v>0.31</v>
      </c>
      <c r="F17" s="92">
        <v>-6.2222222222222227E-3</v>
      </c>
      <c r="G17" s="91">
        <v>0.53</v>
      </c>
      <c r="H17" s="92">
        <v>-7.2727272727272918E-4</v>
      </c>
      <c r="I17" s="93">
        <v>-1.26E-4</v>
      </c>
    </row>
    <row r="18" spans="1:9" ht="15.75" x14ac:dyDescent="0.25">
      <c r="A18" s="90">
        <v>210044</v>
      </c>
      <c r="B18" s="90" t="s">
        <v>24</v>
      </c>
      <c r="C18" s="91">
        <v>0.37</v>
      </c>
      <c r="D18" s="92">
        <v>-3.5555555555555549E-3</v>
      </c>
      <c r="E18" s="91">
        <v>0.35</v>
      </c>
      <c r="F18" s="92">
        <v>-4.4444444444444453E-3</v>
      </c>
      <c r="G18" s="91">
        <v>0.54</v>
      </c>
      <c r="H18" s="92">
        <v>-3.6363636363636459E-4</v>
      </c>
      <c r="I18" s="93">
        <v>-9.7E-5</v>
      </c>
    </row>
    <row r="19" spans="1:9" ht="15.75" x14ac:dyDescent="0.25">
      <c r="A19" s="90">
        <v>210058</v>
      </c>
      <c r="B19" s="90" t="s">
        <v>25</v>
      </c>
      <c r="C19" s="91">
        <v>0.34</v>
      </c>
      <c r="D19" s="92">
        <v>-4.8888888888888871E-3</v>
      </c>
      <c r="E19" s="91">
        <v>0.28000000000000003</v>
      </c>
      <c r="F19" s="92">
        <v>-7.5555555555555549E-3</v>
      </c>
      <c r="G19" s="91">
        <v>0.55000000000000004</v>
      </c>
      <c r="H19" s="92">
        <v>0</v>
      </c>
      <c r="I19" s="93">
        <v>-7.2999999999999999E-5</v>
      </c>
    </row>
    <row r="20" spans="1:9" ht="15.75" x14ac:dyDescent="0.25">
      <c r="A20" s="90">
        <v>210063</v>
      </c>
      <c r="B20" s="90" t="s">
        <v>26</v>
      </c>
      <c r="C20" s="91">
        <v>0.45</v>
      </c>
      <c r="D20" s="92">
        <v>0</v>
      </c>
      <c r="E20" s="91">
        <v>0.45</v>
      </c>
      <c r="F20" s="92">
        <v>0</v>
      </c>
      <c r="G20" s="91">
        <v>0.56000000000000005</v>
      </c>
      <c r="H20" s="92">
        <v>0</v>
      </c>
      <c r="I20" s="93">
        <v>-5.3000000000000001E-5</v>
      </c>
    </row>
    <row r="21" spans="1:9" ht="15.75" x14ac:dyDescent="0.25">
      <c r="A21" s="90">
        <v>210016</v>
      </c>
      <c r="B21" s="90" t="s">
        <v>27</v>
      </c>
      <c r="C21" s="91">
        <v>0.44</v>
      </c>
      <c r="D21" s="92">
        <v>-4.4444444444444522E-4</v>
      </c>
      <c r="E21" s="91">
        <v>0.37</v>
      </c>
      <c r="F21" s="92">
        <v>-3.5555555555555549E-3</v>
      </c>
      <c r="G21" s="91">
        <v>0.57999999999999996</v>
      </c>
      <c r="H21" s="92">
        <v>0</v>
      </c>
      <c r="I21" s="93">
        <v>-2.5000000000000001E-5</v>
      </c>
    </row>
    <row r="22" spans="1:9" ht="15.75" x14ac:dyDescent="0.25">
      <c r="A22" s="90">
        <v>210004</v>
      </c>
      <c r="B22" s="90" t="s">
        <v>28</v>
      </c>
      <c r="C22" s="91">
        <v>0.45</v>
      </c>
      <c r="D22" s="92">
        <v>0</v>
      </c>
      <c r="E22" s="91">
        <v>0.44</v>
      </c>
      <c r="F22" s="92">
        <v>-4.4444444444444522E-4</v>
      </c>
      <c r="G22" s="91">
        <v>0.59</v>
      </c>
      <c r="H22" s="92">
        <v>0</v>
      </c>
      <c r="I22" s="93">
        <v>-1.5999999999999999E-5</v>
      </c>
    </row>
    <row r="23" spans="1:9" ht="15.75" x14ac:dyDescent="0.25">
      <c r="A23" s="90">
        <v>210033</v>
      </c>
      <c r="B23" s="90" t="s">
        <v>29</v>
      </c>
      <c r="C23" s="91">
        <v>0.54</v>
      </c>
      <c r="D23" s="92">
        <v>0</v>
      </c>
      <c r="E23" s="91">
        <v>0.49</v>
      </c>
      <c r="F23" s="92">
        <v>0</v>
      </c>
      <c r="G23" s="91">
        <v>0.59</v>
      </c>
      <c r="H23" s="92">
        <v>0</v>
      </c>
      <c r="I23" s="93">
        <v>-1.5999999999999999E-5</v>
      </c>
    </row>
    <row r="24" spans="1:9" ht="15.75" x14ac:dyDescent="0.25">
      <c r="A24" s="90">
        <v>210002</v>
      </c>
      <c r="B24" s="90" t="s">
        <v>30</v>
      </c>
      <c r="C24" s="91">
        <v>0.46</v>
      </c>
      <c r="D24" s="92">
        <v>0</v>
      </c>
      <c r="E24" s="91">
        <v>0.37</v>
      </c>
      <c r="F24" s="92">
        <v>-3.5555555555555549E-3</v>
      </c>
      <c r="G24" s="91">
        <v>0.6</v>
      </c>
      <c r="H24" s="92">
        <v>0</v>
      </c>
      <c r="I24" s="93">
        <v>-9.0000000000000002E-6</v>
      </c>
    </row>
    <row r="25" spans="1:9" ht="15.75" x14ac:dyDescent="0.25">
      <c r="A25" s="90">
        <v>210006</v>
      </c>
      <c r="B25" s="90" t="s">
        <v>31</v>
      </c>
      <c r="C25" s="91">
        <v>0.43</v>
      </c>
      <c r="D25" s="92">
        <v>-8.8888888888889045E-4</v>
      </c>
      <c r="E25" s="91">
        <v>0.37</v>
      </c>
      <c r="F25" s="92">
        <v>-3.5555555555555549E-3</v>
      </c>
      <c r="G25" s="91">
        <v>0.6</v>
      </c>
      <c r="H25" s="92">
        <v>0</v>
      </c>
      <c r="I25" s="93">
        <v>-9.0000000000000002E-6</v>
      </c>
    </row>
    <row r="26" spans="1:9" ht="15.75" x14ac:dyDescent="0.25">
      <c r="A26" s="90">
        <v>210032</v>
      </c>
      <c r="B26" s="90" t="s">
        <v>32</v>
      </c>
      <c r="C26" s="91">
        <v>0.71</v>
      </c>
      <c r="D26" s="92">
        <v>3.555555555555554E-3</v>
      </c>
      <c r="E26" s="91">
        <v>0.43</v>
      </c>
      <c r="F26" s="92">
        <v>-8.8888888888889045E-4</v>
      </c>
      <c r="G26" s="91">
        <v>0.6</v>
      </c>
      <c r="H26" s="92">
        <v>0</v>
      </c>
      <c r="I26" s="93">
        <v>-9.0000000000000002E-6</v>
      </c>
    </row>
    <row r="27" spans="1:9" ht="15.75" x14ac:dyDescent="0.25">
      <c r="A27" s="90">
        <v>210056</v>
      </c>
      <c r="B27" s="90" t="s">
        <v>33</v>
      </c>
      <c r="C27" s="91">
        <v>0.41</v>
      </c>
      <c r="D27" s="92">
        <v>-1.7777777777777774E-3</v>
      </c>
      <c r="E27" s="91">
        <v>0.38</v>
      </c>
      <c r="F27" s="92">
        <v>-3.1111111111111096E-3</v>
      </c>
      <c r="G27" s="91">
        <v>0.6</v>
      </c>
      <c r="H27" s="92">
        <v>0</v>
      </c>
      <c r="I27" s="93">
        <v>-9.0000000000000002E-6</v>
      </c>
    </row>
    <row r="28" spans="1:9" ht="15.75" x14ac:dyDescent="0.25">
      <c r="A28" s="90">
        <v>210029</v>
      </c>
      <c r="B28" s="90" t="s">
        <v>34</v>
      </c>
      <c r="C28" s="91">
        <v>0.39</v>
      </c>
      <c r="D28" s="92">
        <v>-2.6666666666666644E-3</v>
      </c>
      <c r="E28" s="91">
        <v>0.38</v>
      </c>
      <c r="F28" s="92">
        <v>-3.1111111111111096E-3</v>
      </c>
      <c r="G28" s="91">
        <v>0.61</v>
      </c>
      <c r="H28" s="92">
        <v>0</v>
      </c>
      <c r="I28" s="93">
        <v>-5.0000000000000004E-6</v>
      </c>
    </row>
    <row r="29" spans="1:9" ht="15.75" x14ac:dyDescent="0.25">
      <c r="A29" s="90">
        <v>210019</v>
      </c>
      <c r="B29" s="90" t="s">
        <v>35</v>
      </c>
      <c r="C29" s="91">
        <v>0.59</v>
      </c>
      <c r="D29" s="92">
        <v>8.8888888888888698E-4</v>
      </c>
      <c r="E29" s="91">
        <v>0.53</v>
      </c>
      <c r="F29" s="92">
        <v>0</v>
      </c>
      <c r="G29" s="91">
        <v>0.66</v>
      </c>
      <c r="H29" s="92">
        <v>0</v>
      </c>
      <c r="I29" s="93">
        <v>0</v>
      </c>
    </row>
    <row r="30" spans="1:9" ht="15.75" x14ac:dyDescent="0.25">
      <c r="A30" s="90">
        <v>210022</v>
      </c>
      <c r="B30" s="90" t="s">
        <v>36</v>
      </c>
      <c r="C30" s="91">
        <v>0.49</v>
      </c>
      <c r="D30" s="92">
        <v>0</v>
      </c>
      <c r="E30" s="91">
        <v>0.45</v>
      </c>
      <c r="F30" s="92">
        <v>0</v>
      </c>
      <c r="G30" s="91">
        <v>0.66</v>
      </c>
      <c r="H30" s="92">
        <v>0</v>
      </c>
      <c r="I30" s="93">
        <v>0</v>
      </c>
    </row>
    <row r="31" spans="1:9" ht="15.75" x14ac:dyDescent="0.25">
      <c r="A31" s="90">
        <v>210028</v>
      </c>
      <c r="B31" s="90" t="s">
        <v>37</v>
      </c>
      <c r="C31" s="91">
        <v>0.56999999999999995</v>
      </c>
      <c r="D31" s="92">
        <v>4.4444444444444176E-4</v>
      </c>
      <c r="E31" s="91">
        <v>0.56999999999999995</v>
      </c>
      <c r="F31" s="92">
        <v>4.4444444444444176E-4</v>
      </c>
      <c r="G31" s="91">
        <v>0.65</v>
      </c>
      <c r="H31" s="92">
        <v>0</v>
      </c>
      <c r="I31" s="93">
        <v>0</v>
      </c>
    </row>
    <row r="32" spans="1:9" ht="15.75" x14ac:dyDescent="0.25">
      <c r="A32" s="90">
        <v>210064</v>
      </c>
      <c r="B32" s="90" t="s">
        <v>38</v>
      </c>
      <c r="C32" s="91">
        <v>0.57999999999999996</v>
      </c>
      <c r="D32" s="92">
        <v>6.6666666666666437E-4</v>
      </c>
      <c r="E32" s="91">
        <v>0.57999999999999996</v>
      </c>
      <c r="F32" s="92">
        <v>6.6666666666666437E-4</v>
      </c>
      <c r="G32" s="91">
        <v>0.66</v>
      </c>
      <c r="H32" s="92">
        <v>0</v>
      </c>
      <c r="I32" s="93">
        <v>0</v>
      </c>
    </row>
    <row r="33" spans="1:9" ht="15.75" x14ac:dyDescent="0.25">
      <c r="A33" s="90">
        <v>210065</v>
      </c>
      <c r="B33" s="90" t="s">
        <v>39</v>
      </c>
      <c r="C33" s="91">
        <v>0.65</v>
      </c>
      <c r="D33" s="92">
        <v>2.2222222222222218E-3</v>
      </c>
      <c r="E33" s="91">
        <v>0.61</v>
      </c>
      <c r="F33" s="92">
        <v>1.3333333333333322E-3</v>
      </c>
      <c r="G33" s="91">
        <v>0.65</v>
      </c>
      <c r="H33" s="92">
        <v>0</v>
      </c>
      <c r="I33" s="93">
        <v>0</v>
      </c>
    </row>
    <row r="34" spans="1:9" ht="15.75" x14ac:dyDescent="0.25">
      <c r="A34" s="90">
        <v>210011</v>
      </c>
      <c r="B34" s="90" t="s">
        <v>40</v>
      </c>
      <c r="C34" s="91">
        <v>0.57999999999999996</v>
      </c>
      <c r="D34" s="92">
        <v>6.6666666666666437E-4</v>
      </c>
      <c r="E34" s="91">
        <v>0.54</v>
      </c>
      <c r="F34" s="92">
        <v>0</v>
      </c>
      <c r="G34" s="91">
        <v>0.68</v>
      </c>
      <c r="H34" s="92">
        <v>0</v>
      </c>
      <c r="I34" s="93">
        <v>1.9999999999999999E-6</v>
      </c>
    </row>
    <row r="35" spans="1:9" ht="15.75" x14ac:dyDescent="0.25">
      <c r="A35" s="90">
        <v>210018</v>
      </c>
      <c r="B35" s="90" t="s">
        <v>41</v>
      </c>
      <c r="C35" s="91">
        <v>0.55000000000000004</v>
      </c>
      <c r="D35" s="92">
        <v>0</v>
      </c>
      <c r="E35" s="91">
        <v>0.49</v>
      </c>
      <c r="F35" s="92">
        <v>0</v>
      </c>
      <c r="G35" s="91">
        <v>0.68</v>
      </c>
      <c r="H35" s="92">
        <v>0</v>
      </c>
      <c r="I35" s="93">
        <v>1.9999999999999999E-6</v>
      </c>
    </row>
    <row r="36" spans="1:9" ht="15.75" x14ac:dyDescent="0.25">
      <c r="A36" s="90">
        <v>210040</v>
      </c>
      <c r="B36" s="90" t="s">
        <v>42</v>
      </c>
      <c r="C36" s="91">
        <v>0.62</v>
      </c>
      <c r="D36" s="92">
        <v>1.5555555555555548E-3</v>
      </c>
      <c r="E36" s="91">
        <v>0.6</v>
      </c>
      <c r="F36" s="92">
        <v>1.1111111111111096E-3</v>
      </c>
      <c r="G36" s="91">
        <v>0.69</v>
      </c>
      <c r="H36" s="92">
        <v>0</v>
      </c>
      <c r="I36" s="93">
        <v>5.0000000000000004E-6</v>
      </c>
    </row>
    <row r="37" spans="1:9" ht="15.75" x14ac:dyDescent="0.25">
      <c r="A37" s="90">
        <v>210009</v>
      </c>
      <c r="B37" s="90" t="s">
        <v>43</v>
      </c>
      <c r="C37" s="91">
        <v>0.63</v>
      </c>
      <c r="D37" s="92">
        <v>1.7777777777777757E-3</v>
      </c>
      <c r="E37" s="91">
        <v>0.56000000000000005</v>
      </c>
      <c r="F37" s="92">
        <v>2.2222222222222088E-4</v>
      </c>
      <c r="G37" s="91">
        <v>0.71</v>
      </c>
      <c r="H37" s="92">
        <v>0</v>
      </c>
      <c r="I37" s="93">
        <v>1.5999999999999999E-5</v>
      </c>
    </row>
    <row r="38" spans="1:9" ht="15.75" x14ac:dyDescent="0.25">
      <c r="A38" s="90">
        <v>210035</v>
      </c>
      <c r="B38" s="90" t="s">
        <v>44</v>
      </c>
      <c r="C38" s="91">
        <v>0.64</v>
      </c>
      <c r="D38" s="92">
        <v>1.9999999999999983E-3</v>
      </c>
      <c r="E38" s="91">
        <v>0.57999999999999996</v>
      </c>
      <c r="F38" s="92">
        <v>6.6666666666666437E-4</v>
      </c>
      <c r="G38" s="91">
        <v>0.71</v>
      </c>
      <c r="H38" s="92">
        <v>0</v>
      </c>
      <c r="I38" s="93">
        <v>1.5999999999999999E-5</v>
      </c>
    </row>
    <row r="39" spans="1:9" ht="15.75" x14ac:dyDescent="0.25">
      <c r="A39" s="90">
        <v>210051</v>
      </c>
      <c r="B39" s="90" t="s">
        <v>45</v>
      </c>
      <c r="C39" s="91">
        <v>0.61</v>
      </c>
      <c r="D39" s="92">
        <v>1.3333333333333322E-3</v>
      </c>
      <c r="E39" s="91">
        <v>0.55000000000000004</v>
      </c>
      <c r="F39" s="92">
        <v>0</v>
      </c>
      <c r="G39" s="91">
        <v>0.71</v>
      </c>
      <c r="H39" s="92">
        <v>0</v>
      </c>
      <c r="I39" s="93">
        <v>1.5999999999999999E-5</v>
      </c>
    </row>
    <row r="40" spans="1:9" ht="15.75" x14ac:dyDescent="0.25">
      <c r="A40" s="90">
        <v>210005</v>
      </c>
      <c r="B40" s="90" t="s">
        <v>46</v>
      </c>
      <c r="C40" s="91">
        <v>0.72</v>
      </c>
      <c r="D40" s="92">
        <v>3.7777777777777766E-3</v>
      </c>
      <c r="E40" s="91">
        <v>0.64</v>
      </c>
      <c r="F40" s="92">
        <v>1.9999999999999983E-3</v>
      </c>
      <c r="G40" s="91">
        <v>0.72</v>
      </c>
      <c r="H40" s="92">
        <v>0</v>
      </c>
      <c r="I40" s="93">
        <v>2.5000000000000001E-5</v>
      </c>
    </row>
    <row r="41" spans="1:9" ht="15.75" x14ac:dyDescent="0.25">
      <c r="A41" s="90">
        <v>210010</v>
      </c>
      <c r="B41" s="90" t="s">
        <v>47</v>
      </c>
      <c r="C41" s="91">
        <v>0.81</v>
      </c>
      <c r="D41" s="92">
        <v>5.7777777777777784E-3</v>
      </c>
      <c r="E41" s="91">
        <v>0.6</v>
      </c>
      <c r="F41" s="92">
        <v>1.1111111111111096E-3</v>
      </c>
      <c r="G41" s="91">
        <v>0.72</v>
      </c>
      <c r="H41" s="92">
        <v>0</v>
      </c>
      <c r="I41" s="93">
        <v>2.5000000000000001E-5</v>
      </c>
    </row>
    <row r="42" spans="1:9" ht="15.75" x14ac:dyDescent="0.25">
      <c r="A42" s="90">
        <v>210049</v>
      </c>
      <c r="B42" s="90" t="s">
        <v>48</v>
      </c>
      <c r="C42" s="91">
        <v>0.67</v>
      </c>
      <c r="D42" s="92">
        <v>2.6666666666666661E-3</v>
      </c>
      <c r="E42" s="91">
        <v>0.65</v>
      </c>
      <c r="F42" s="92">
        <v>2.2222222222222218E-3</v>
      </c>
      <c r="G42" s="91">
        <v>0.72</v>
      </c>
      <c r="H42" s="92">
        <v>0</v>
      </c>
      <c r="I42" s="93">
        <v>2.5000000000000001E-5</v>
      </c>
    </row>
    <row r="43" spans="1:9" ht="15.75" x14ac:dyDescent="0.25">
      <c r="A43" s="90">
        <v>210061</v>
      </c>
      <c r="B43" s="90" t="s">
        <v>49</v>
      </c>
      <c r="C43" s="91">
        <v>0.73</v>
      </c>
      <c r="D43" s="92">
        <v>3.9999999999999983E-3</v>
      </c>
      <c r="E43" s="91">
        <v>0.67</v>
      </c>
      <c r="F43" s="92">
        <v>2.6666666666666661E-3</v>
      </c>
      <c r="G43" s="91">
        <v>0.73</v>
      </c>
      <c r="H43" s="92">
        <v>0</v>
      </c>
      <c r="I43" s="93">
        <v>3.6999999999999998E-5</v>
      </c>
    </row>
    <row r="44" spans="1:9" ht="15.75" x14ac:dyDescent="0.25">
      <c r="A44" s="90">
        <v>210017</v>
      </c>
      <c r="B44" s="90" t="s">
        <v>50</v>
      </c>
      <c r="C44" s="91">
        <v>0.6</v>
      </c>
      <c r="D44" s="92">
        <v>1.1111111111111096E-3</v>
      </c>
      <c r="E44" s="91">
        <v>0.53</v>
      </c>
      <c r="F44" s="92">
        <v>0</v>
      </c>
      <c r="G44" s="91">
        <v>0.76</v>
      </c>
      <c r="H44" s="92">
        <v>4.0000000000000105E-4</v>
      </c>
      <c r="I44" s="93">
        <v>3.1E-4</v>
      </c>
    </row>
    <row r="45" spans="1:9" ht="15.75" x14ac:dyDescent="0.25">
      <c r="A45" s="90">
        <v>210038</v>
      </c>
      <c r="B45" s="90" t="s">
        <v>51</v>
      </c>
      <c r="C45" s="91">
        <v>0.62</v>
      </c>
      <c r="D45" s="92">
        <v>1.5555555555555548E-3</v>
      </c>
      <c r="E45" s="91">
        <v>0.62</v>
      </c>
      <c r="F45" s="92">
        <v>1.5555555555555548E-3</v>
      </c>
      <c r="G45" s="91">
        <v>0.76</v>
      </c>
      <c r="H45" s="92">
        <v>4.0000000000000105E-4</v>
      </c>
      <c r="I45" s="93">
        <v>3.1E-4</v>
      </c>
    </row>
    <row r="46" spans="1:9" ht="15.75" x14ac:dyDescent="0.25">
      <c r="A46" s="90">
        <v>210023</v>
      </c>
      <c r="B46" s="90" t="s">
        <v>52</v>
      </c>
      <c r="C46" s="91">
        <v>0.74</v>
      </c>
      <c r="D46" s="92">
        <v>4.222222222222221E-3</v>
      </c>
      <c r="E46" s="91">
        <v>0.74</v>
      </c>
      <c r="F46" s="92">
        <v>4.222222222222221E-3</v>
      </c>
      <c r="G46" s="91">
        <v>0.78</v>
      </c>
      <c r="H46" s="92">
        <v>1.2000000000000014E-3</v>
      </c>
      <c r="I46" s="93">
        <v>5.1199999999999998E-4</v>
      </c>
    </row>
    <row r="47" spans="1:9" ht="15.75" x14ac:dyDescent="0.25">
      <c r="A47" s="90">
        <v>210037</v>
      </c>
      <c r="B47" s="90" t="s">
        <v>53</v>
      </c>
      <c r="C47" s="91">
        <v>0.78</v>
      </c>
      <c r="D47" s="92">
        <v>5.1111111111111105E-3</v>
      </c>
      <c r="E47" s="91">
        <v>0.7</v>
      </c>
      <c r="F47" s="92">
        <v>3.3333333333333314E-3</v>
      </c>
      <c r="G47" s="91">
        <v>0.78</v>
      </c>
      <c r="H47" s="92">
        <v>1.2000000000000014E-3</v>
      </c>
      <c r="I47" s="93">
        <v>5.1199999999999998E-4</v>
      </c>
    </row>
    <row r="48" spans="1:9" ht="15.75" x14ac:dyDescent="0.25">
      <c r="A48" s="90">
        <v>210055</v>
      </c>
      <c r="B48" s="90" t="s">
        <v>54</v>
      </c>
      <c r="C48" s="91">
        <v>0.79</v>
      </c>
      <c r="D48" s="92">
        <v>5.3333333333333332E-3</v>
      </c>
      <c r="E48" s="91">
        <v>0.76</v>
      </c>
      <c r="F48" s="92">
        <v>4.6666666666666662E-3</v>
      </c>
      <c r="G48" s="91">
        <v>0.79</v>
      </c>
      <c r="H48" s="92">
        <v>1.6000000000000007E-3</v>
      </c>
      <c r="I48" s="93">
        <v>6.4000000000000005E-4</v>
      </c>
    </row>
    <row r="49" spans="1:9" ht="15.75" x14ac:dyDescent="0.25">
      <c r="A49" s="90">
        <v>210060</v>
      </c>
      <c r="B49" s="90" t="s">
        <v>55</v>
      </c>
      <c r="C49" s="91">
        <v>0.82</v>
      </c>
      <c r="D49" s="92">
        <v>5.9999999999999984E-3</v>
      </c>
      <c r="E49" s="91">
        <v>0.82</v>
      </c>
      <c r="F49" s="92">
        <v>5.9999999999999984E-3</v>
      </c>
      <c r="G49" s="91">
        <v>0.85</v>
      </c>
      <c r="H49" s="92">
        <v>3.9999999999999992E-3</v>
      </c>
      <c r="I49" s="93">
        <v>1.866E-3</v>
      </c>
    </row>
    <row r="50" spans="1:9" ht="15.75" x14ac:dyDescent="0.25">
      <c r="A50" s="94"/>
      <c r="B50" s="94"/>
      <c r="C50" s="95"/>
      <c r="D50" s="96"/>
      <c r="E50" s="95"/>
      <c r="F50" s="96"/>
      <c r="G50" s="95"/>
      <c r="H50" s="96"/>
      <c r="I50" s="96"/>
    </row>
    <row r="51" spans="1:9" ht="78.75" x14ac:dyDescent="0.25">
      <c r="A51" s="94"/>
      <c r="B51" s="89" t="s">
        <v>56</v>
      </c>
      <c r="C51" s="88" t="s">
        <v>57</v>
      </c>
      <c r="D51" s="89" t="s">
        <v>3</v>
      </c>
      <c r="E51" s="88" t="s">
        <v>58</v>
      </c>
      <c r="F51" s="89" t="s">
        <v>5</v>
      </c>
      <c r="G51" s="88" t="s">
        <v>59</v>
      </c>
      <c r="H51" s="89" t="s">
        <v>7</v>
      </c>
      <c r="I51" s="89" t="s">
        <v>8</v>
      </c>
    </row>
    <row r="52" spans="1:9" ht="15.75" x14ac:dyDescent="0.25">
      <c r="A52" s="94"/>
      <c r="B52" s="97" t="s">
        <v>60</v>
      </c>
      <c r="C52" s="98"/>
      <c r="D52" s="99">
        <f>COUNTIF(D$3:D$49,"&lt;0")</f>
        <v>20</v>
      </c>
      <c r="E52" s="98"/>
      <c r="F52" s="99">
        <f t="shared" ref="F52:H52" si="0">COUNTIF(F$3:F$49,"&lt;0")</f>
        <v>23</v>
      </c>
      <c r="G52" s="98"/>
      <c r="H52" s="99">
        <f t="shared" si="0"/>
        <v>16</v>
      </c>
      <c r="I52" s="99">
        <f>COUNTIF(I$3:I$49,"&lt;0")</f>
        <v>26</v>
      </c>
    </row>
    <row r="53" spans="1:9" ht="15.75" x14ac:dyDescent="0.25">
      <c r="A53" s="94"/>
      <c r="B53" s="97" t="s">
        <v>61</v>
      </c>
      <c r="C53" s="100"/>
      <c r="D53" s="99">
        <f>COUNTIF(D$3:D$49,"0")</f>
        <v>7</v>
      </c>
      <c r="E53" s="100"/>
      <c r="F53" s="99">
        <f t="shared" ref="F53:I53" si="1">COUNTIF(F$3:F$49,"0")</f>
        <v>9</v>
      </c>
      <c r="G53" s="100"/>
      <c r="H53" s="99">
        <f t="shared" si="1"/>
        <v>25</v>
      </c>
      <c r="I53" s="99">
        <f t="shared" si="1"/>
        <v>5</v>
      </c>
    </row>
    <row r="54" spans="1:9" ht="15.75" x14ac:dyDescent="0.25">
      <c r="A54" s="94"/>
      <c r="B54" s="97" t="s">
        <v>62</v>
      </c>
      <c r="C54" s="101"/>
      <c r="D54" s="99">
        <f>COUNTIF(D$3:D$49,"&gt;0")</f>
        <v>20</v>
      </c>
      <c r="E54" s="101"/>
      <c r="F54" s="99">
        <f t="shared" ref="F54:I54" si="2">COUNTIF(F$3:F$49,"&gt;0")</f>
        <v>15</v>
      </c>
      <c r="G54" s="101"/>
      <c r="H54" s="99">
        <f t="shared" si="2"/>
        <v>6</v>
      </c>
      <c r="I54" s="99">
        <f t="shared" si="2"/>
        <v>16</v>
      </c>
    </row>
    <row r="55" spans="1:9" ht="15.75" x14ac:dyDescent="0.25">
      <c r="A55" s="94"/>
      <c r="B55" s="97" t="s">
        <v>63</v>
      </c>
      <c r="C55" s="102">
        <v>0.34</v>
      </c>
      <c r="D55" s="103">
        <f t="shared" ref="D55:I55" si="3">_xlfn.PERCENTILE.EXC(D$3:D$49,0.25)</f>
        <v>-4.8888888888888871E-3</v>
      </c>
      <c r="E55" s="102">
        <v>0.31</v>
      </c>
      <c r="F55" s="103">
        <f t="shared" si="3"/>
        <v>-6.2222222222222227E-3</v>
      </c>
      <c r="G55" s="102">
        <v>0.51</v>
      </c>
      <c r="H55" s="103">
        <f t="shared" si="3"/>
        <v>-1.4545454545454549E-3</v>
      </c>
      <c r="I55" s="103">
        <f t="shared" si="3"/>
        <v>-2.0000000000000001E-4</v>
      </c>
    </row>
    <row r="56" spans="1:9" ht="15.75" x14ac:dyDescent="0.25">
      <c r="A56" s="94"/>
      <c r="B56" s="97" t="s">
        <v>64</v>
      </c>
      <c r="C56" s="102">
        <v>0.49</v>
      </c>
      <c r="D56" s="103">
        <f t="shared" ref="D56:I56" si="4">_xlfn.PERCENTILE.EXC(D$3:D$49,0.5)</f>
        <v>0</v>
      </c>
      <c r="E56" s="102">
        <v>0.45</v>
      </c>
      <c r="F56" s="103">
        <f t="shared" si="4"/>
        <v>0</v>
      </c>
      <c r="G56" s="102">
        <v>0.6</v>
      </c>
      <c r="H56" s="103">
        <f t="shared" si="4"/>
        <v>0</v>
      </c>
      <c r="I56" s="103">
        <f t="shared" si="4"/>
        <v>-9.0000000000000002E-6</v>
      </c>
    </row>
    <row r="57" spans="1:9" ht="15.75" x14ac:dyDescent="0.25">
      <c r="A57" s="94"/>
      <c r="B57" s="97" t="s">
        <v>65</v>
      </c>
      <c r="C57" s="102">
        <v>0.63</v>
      </c>
      <c r="D57" s="103">
        <f t="shared" ref="D57:I57" si="5">_xlfn.PERCENTILE.EXC(D$3:D$49,0.75)</f>
        <v>1.7777777777777757E-3</v>
      </c>
      <c r="E57" s="102">
        <v>0.57999999999999996</v>
      </c>
      <c r="F57" s="103">
        <f t="shared" si="5"/>
        <v>6.6666666666666437E-4</v>
      </c>
      <c r="G57" s="102">
        <v>0.71</v>
      </c>
      <c r="H57" s="103">
        <f t="shared" si="5"/>
        <v>0</v>
      </c>
      <c r="I57" s="103">
        <f t="shared" si="5"/>
        <v>1.5999999999999999E-5</v>
      </c>
    </row>
    <row r="58" spans="1:9" ht="15.75" x14ac:dyDescent="0.25">
      <c r="A58" s="94"/>
      <c r="B58" s="104" t="s">
        <v>66</v>
      </c>
      <c r="C58" s="105">
        <v>0.49595744680851062</v>
      </c>
      <c r="D58" s="106">
        <f t="shared" ref="D58:I58" si="6">AVERAGE(D$3:D$49)</f>
        <v>-1.3144208037825058E-3</v>
      </c>
      <c r="E58" s="105">
        <v>0.44510638297872346</v>
      </c>
      <c r="F58" s="106">
        <f t="shared" si="6"/>
        <v>-2.8037825059101652E-3</v>
      </c>
      <c r="G58" s="105">
        <v>0.59531914893617022</v>
      </c>
      <c r="H58" s="106">
        <f t="shared" si="6"/>
        <v>-1.18220502901354E-3</v>
      </c>
      <c r="I58" s="106">
        <f t="shared" si="6"/>
        <v>-4.3299999999999979E-4</v>
      </c>
    </row>
    <row r="59" spans="1:9" ht="15.75" x14ac:dyDescent="0.25">
      <c r="A59" s="94"/>
      <c r="B59" s="97" t="s">
        <v>67</v>
      </c>
      <c r="C59" s="102">
        <v>0.13</v>
      </c>
      <c r="D59" s="103">
        <f t="shared" ref="D59:I59" si="7">MIN(D$3:D$49)</f>
        <v>-1.4222222222222223E-2</v>
      </c>
      <c r="E59" s="102">
        <v>0.05</v>
      </c>
      <c r="F59" s="103">
        <f t="shared" si="7"/>
        <v>-1.7777777777777778E-2</v>
      </c>
      <c r="G59" s="102">
        <v>0.15</v>
      </c>
      <c r="H59" s="103">
        <f t="shared" si="7"/>
        <v>-1.4545454545454545E-2</v>
      </c>
      <c r="I59" s="103">
        <f t="shared" si="7"/>
        <v>-9.103E-3</v>
      </c>
    </row>
    <row r="60" spans="1:9" ht="15.75" x14ac:dyDescent="0.25">
      <c r="A60" s="94"/>
      <c r="B60" s="97" t="s">
        <v>68</v>
      </c>
      <c r="C60" s="102">
        <v>0.82</v>
      </c>
      <c r="D60" s="103">
        <f t="shared" ref="D60:I60" si="8">MAX(D$3:D$49)</f>
        <v>5.9999999999999984E-3</v>
      </c>
      <c r="E60" s="102">
        <v>0.82</v>
      </c>
      <c r="F60" s="103">
        <f t="shared" si="8"/>
        <v>5.9999999999999984E-3</v>
      </c>
      <c r="G60" s="102">
        <v>0.85</v>
      </c>
      <c r="H60" s="103">
        <f t="shared" si="8"/>
        <v>3.9999999999999992E-3</v>
      </c>
      <c r="I60" s="103">
        <f t="shared" si="8"/>
        <v>1.866E-3</v>
      </c>
    </row>
    <row r="61" spans="1:9" ht="15.75" x14ac:dyDescent="0.25">
      <c r="A61" s="94"/>
      <c r="B61" s="97" t="s">
        <v>69</v>
      </c>
      <c r="C61" s="102">
        <v>0.1828477577048386</v>
      </c>
      <c r="D61" s="103">
        <f t="shared" ref="D61:F61" si="9">STDEV(D3:D49)</f>
        <v>4.8749977854261536E-3</v>
      </c>
      <c r="E61" s="102">
        <v>0.18263615933736188</v>
      </c>
      <c r="F61" s="103">
        <f t="shared" si="9"/>
        <v>5.4827212490878947E-3</v>
      </c>
      <c r="G61" s="102">
        <v>0.14677476183698476</v>
      </c>
      <c r="H61" s="103">
        <f t="shared" ref="H61:I61" si="10">STDEV(H3:H49)</f>
        <v>3.3451784758100236E-3</v>
      </c>
      <c r="I61" s="103">
        <f t="shared" si="10"/>
        <v>1.8628458359981521E-3</v>
      </c>
    </row>
  </sheetData>
  <autoFilter ref="A2:I2">
    <sortState ref="A3:I49">
      <sortCondition ref="I2"/>
    </sortState>
  </autoFilter>
  <mergeCells count="3">
    <mergeCell ref="C52:C54"/>
    <mergeCell ref="E52:E54"/>
    <mergeCell ref="G52:G54"/>
  </mergeCells>
  <conditionalFormatting sqref="D3:H49">
    <cfRule type="cellIs" dxfId="2" priority="3" operator="equal">
      <formula>0</formula>
    </cfRule>
  </conditionalFormatting>
  <conditionalFormatting sqref="I3:I49">
    <cfRule type="cellIs" dxfId="1" priority="2" operator="equal">
      <formula>0</formula>
    </cfRule>
  </conditionalFormatting>
  <conditionalFormatting sqref="C3:C49">
    <cfRule type="cellIs" dxfId="0" priority="1" operator="equal">
      <formula>0</formula>
    </cfRule>
  </conditionalFormatting>
  <pageMargins left="0.7" right="0.7" top="0.75" bottom="0.75" header="0.3" footer="0.3"/>
  <pageSetup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AFDAA-3590-4A3C-ADDE-C27C7FAA8D9A}"/>
</file>

<file path=customXml/itemProps2.xml><?xml version="1.0" encoding="utf-8"?>
<ds:datastoreItem xmlns:ds="http://schemas.openxmlformats.org/officeDocument/2006/customXml" ds:itemID="{D7852235-54C0-46D8-88D3-12014EB43B7F}"/>
</file>

<file path=customXml/itemProps3.xml><?xml version="1.0" encoding="utf-8"?>
<ds:datastoreItem xmlns:ds="http://schemas.openxmlformats.org/officeDocument/2006/customXml" ds:itemID="{B52C6F1C-CE57-40C0-A05E-71B0C8A5E6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All PPCs</vt:lpstr>
      <vt:lpstr>Proposed Payment Program PPCs</vt:lpstr>
      <vt:lpstr>Hospital Modeling</vt:lpstr>
      <vt:lpstr>'All PPCs'!Print_Titles</vt:lpstr>
      <vt:lpstr>'Hospital Modeling'!Print_Titles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Alyson Schuster</cp:lastModifiedBy>
  <cp:lastPrinted>2018-11-19T23:04:17Z</cp:lastPrinted>
  <dcterms:created xsi:type="dcterms:W3CDTF">2018-11-19T21:03:18Z</dcterms:created>
  <dcterms:modified xsi:type="dcterms:W3CDTF">2018-11-19T23:20:34Z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