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Y 2016\"/>
    </mc:Choice>
  </mc:AlternateContent>
  <bookViews>
    <workbookView xWindow="0" yWindow="0" windowWidth="23040" windowHeight="10836"/>
  </bookViews>
  <sheets>
    <sheet name="RY2016 Revenue Adjustments" sheetId="4" r:id="rId1"/>
    <sheet name="RY2016 QBR Scores" sheetId="3" r:id="rId2"/>
  </sheets>
  <definedNames>
    <definedName name="_xlnm.Print_Area" localSheetId="0">'RY2016 Revenue Adjustments'!$A$1:$H$55</definedName>
  </definedNames>
  <calcPr calcId="152511"/>
</workbook>
</file>

<file path=xl/calcChain.xml><?xml version="1.0" encoding="utf-8"?>
<calcChain xmlns="http://schemas.openxmlformats.org/spreadsheetml/2006/main">
  <c r="F6" i="4" l="1"/>
  <c r="G6" i="4" s="1"/>
  <c r="H6" i="4" s="1"/>
  <c r="D54" i="4"/>
  <c r="E9" i="4" s="1"/>
  <c r="F9" i="4" s="1"/>
  <c r="G9" i="4" s="1"/>
  <c r="H9" i="4" s="1"/>
  <c r="C50" i="4"/>
  <c r="E48" i="4" l="1"/>
  <c r="F48" i="4" s="1"/>
  <c r="E32" i="4"/>
  <c r="F32" i="4" s="1"/>
  <c r="E16" i="4"/>
  <c r="F16" i="4" s="1"/>
  <c r="G16" i="4" s="1"/>
  <c r="H16" i="4" s="1"/>
  <c r="E40" i="4"/>
  <c r="F40" i="4" s="1"/>
  <c r="E24" i="4"/>
  <c r="F24" i="4" s="1"/>
  <c r="G24" i="4" s="1"/>
  <c r="H24" i="4" s="1"/>
  <c r="E49" i="4"/>
  <c r="F49" i="4" s="1"/>
  <c r="E33" i="4"/>
  <c r="F33" i="4" s="1"/>
  <c r="E17" i="4"/>
  <c r="F17" i="4" s="1"/>
  <c r="G17" i="4" s="1"/>
  <c r="H17" i="4" s="1"/>
  <c r="E41" i="4"/>
  <c r="F41" i="4" s="1"/>
  <c r="E25" i="4"/>
  <c r="F25" i="4" s="1"/>
  <c r="G25" i="4" s="1"/>
  <c r="H25" i="4" s="1"/>
  <c r="E10" i="4"/>
  <c r="F10" i="4" s="1"/>
  <c r="G10" i="4" s="1"/>
  <c r="H10" i="4" s="1"/>
  <c r="E14" i="4"/>
  <c r="F14" i="4" s="1"/>
  <c r="G14" i="4" s="1"/>
  <c r="H14" i="4" s="1"/>
  <c r="E18" i="4"/>
  <c r="F18" i="4" s="1"/>
  <c r="G18" i="4" s="1"/>
  <c r="H18" i="4" s="1"/>
  <c r="E22" i="4"/>
  <c r="F22" i="4" s="1"/>
  <c r="G22" i="4" s="1"/>
  <c r="H22" i="4" s="1"/>
  <c r="E26" i="4"/>
  <c r="F26" i="4" s="1"/>
  <c r="G26" i="4" s="1"/>
  <c r="H26" i="4" s="1"/>
  <c r="E30" i="4"/>
  <c r="F30" i="4" s="1"/>
  <c r="E34" i="4"/>
  <c r="F34" i="4" s="1"/>
  <c r="E38" i="4"/>
  <c r="F38" i="4" s="1"/>
  <c r="E42" i="4"/>
  <c r="F42" i="4" s="1"/>
  <c r="E46" i="4"/>
  <c r="F46" i="4" s="1"/>
  <c r="E7" i="4"/>
  <c r="F7" i="4" s="1"/>
  <c r="G7" i="4" s="1"/>
  <c r="H7" i="4" s="1"/>
  <c r="E11" i="4"/>
  <c r="F11" i="4" s="1"/>
  <c r="G11" i="4" s="1"/>
  <c r="H11" i="4" s="1"/>
  <c r="E15" i="4"/>
  <c r="F15" i="4" s="1"/>
  <c r="G15" i="4" s="1"/>
  <c r="H15" i="4" s="1"/>
  <c r="E19" i="4"/>
  <c r="F19" i="4" s="1"/>
  <c r="G19" i="4" s="1"/>
  <c r="H19" i="4" s="1"/>
  <c r="E23" i="4"/>
  <c r="F23" i="4" s="1"/>
  <c r="G23" i="4" s="1"/>
  <c r="H23" i="4" s="1"/>
  <c r="E27" i="4"/>
  <c r="F27" i="4" s="1"/>
  <c r="G27" i="4" s="1"/>
  <c r="H27" i="4" s="1"/>
  <c r="E31" i="4"/>
  <c r="F31" i="4" s="1"/>
  <c r="E35" i="4"/>
  <c r="F35" i="4" s="1"/>
  <c r="E39" i="4"/>
  <c r="F39" i="4" s="1"/>
  <c r="E43" i="4"/>
  <c r="F43" i="4" s="1"/>
  <c r="E47" i="4"/>
  <c r="F47" i="4" s="1"/>
  <c r="E8" i="4"/>
  <c r="F8" i="4" s="1"/>
  <c r="G8" i="4" s="1"/>
  <c r="H8" i="4" s="1"/>
  <c r="E45" i="4"/>
  <c r="F45" i="4" s="1"/>
  <c r="E37" i="4"/>
  <c r="F37" i="4" s="1"/>
  <c r="E29" i="4"/>
  <c r="F29" i="4" s="1"/>
  <c r="E21" i="4"/>
  <c r="F21" i="4" s="1"/>
  <c r="G21" i="4" s="1"/>
  <c r="H21" i="4" s="1"/>
  <c r="E13" i="4"/>
  <c r="F13" i="4" s="1"/>
  <c r="G13" i="4" s="1"/>
  <c r="H13" i="4" s="1"/>
  <c r="E44" i="4"/>
  <c r="F44" i="4" s="1"/>
  <c r="E36" i="4"/>
  <c r="F36" i="4" s="1"/>
  <c r="E28" i="4"/>
  <c r="F28" i="4" s="1"/>
  <c r="E20" i="4"/>
  <c r="F20" i="4" s="1"/>
  <c r="G20" i="4" s="1"/>
  <c r="H20" i="4" s="1"/>
  <c r="E12" i="4"/>
  <c r="F12" i="4" s="1"/>
  <c r="G12" i="4" s="1"/>
  <c r="H12" i="4" s="1"/>
  <c r="F54" i="4" l="1"/>
  <c r="F50" i="4"/>
  <c r="F53" i="4"/>
  <c r="G53" i="4" l="1"/>
  <c r="G33" i="4" l="1"/>
  <c r="H33" i="4" s="1"/>
  <c r="G48" i="4"/>
  <c r="H48" i="4" s="1"/>
  <c r="G41" i="4"/>
  <c r="H41" i="4" s="1"/>
  <c r="G40" i="4"/>
  <c r="H40" i="4" s="1"/>
  <c r="G49" i="4"/>
  <c r="H49" i="4" s="1"/>
  <c r="G32" i="4"/>
  <c r="H32" i="4" s="1"/>
  <c r="G43" i="4"/>
  <c r="H43" i="4" s="1"/>
  <c r="G34" i="4"/>
  <c r="H34" i="4" s="1"/>
  <c r="G30" i="4"/>
  <c r="H30" i="4" s="1"/>
  <c r="G47" i="4"/>
  <c r="H47" i="4" s="1"/>
  <c r="G38" i="4"/>
  <c r="H38" i="4" s="1"/>
  <c r="G28" i="4"/>
  <c r="H28" i="4" s="1"/>
  <c r="G31" i="4"/>
  <c r="H31" i="4" s="1"/>
  <c r="G44" i="4"/>
  <c r="H44" i="4" s="1"/>
  <c r="G45" i="4"/>
  <c r="H45" i="4" s="1"/>
  <c r="G35" i="4"/>
  <c r="H35" i="4" s="1"/>
  <c r="G36" i="4"/>
  <c r="H36" i="4" s="1"/>
  <c r="G42" i="4"/>
  <c r="H42" i="4" s="1"/>
  <c r="G37" i="4"/>
  <c r="H37" i="4" s="1"/>
  <c r="G39" i="4"/>
  <c r="H39" i="4" s="1"/>
  <c r="G46" i="4"/>
  <c r="H46" i="4" s="1"/>
  <c r="G29" i="4"/>
  <c r="H29" i="4" s="1"/>
  <c r="G50" i="4" l="1"/>
  <c r="H50" i="4" s="1"/>
</calcChain>
</file>

<file path=xl/sharedStrings.xml><?xml version="1.0" encoding="utf-8"?>
<sst xmlns="http://schemas.openxmlformats.org/spreadsheetml/2006/main" count="122" uniqueCount="78">
  <si>
    <t>QBR PRELIMINARY SCORES FY2016</t>
  </si>
  <si>
    <t>Obs</t>
  </si>
  <si>
    <t>Hospital ID</t>
  </si>
  <si>
    <t>Hospital Name</t>
  </si>
  <si>
    <t>HCAHPS Score</t>
  </si>
  <si>
    <t>Clinical/Process Score</t>
  </si>
  <si>
    <t>Outcome Score</t>
  </si>
  <si>
    <t>QBR Score</t>
  </si>
  <si>
    <t>PRINCE GEORGE</t>
  </si>
  <si>
    <t>UNION MEMORIAL</t>
  </si>
  <si>
    <t>BON SECOURS</t>
  </si>
  <si>
    <t>GARRETT COUNTY</t>
  </si>
  <si>
    <t>ATLANTIC GENERAL</t>
  </si>
  <si>
    <t>DORCHESTER</t>
  </si>
  <si>
    <t>GOOD SAMARITAN</t>
  </si>
  <si>
    <t>ANNE ARUNDEL</t>
  </si>
  <si>
    <t>HARBOR</t>
  </si>
  <si>
    <t>FRANKLIN SQUARE</t>
  </si>
  <si>
    <t>SOUTHERN MARYLAND</t>
  </si>
  <si>
    <t>HOLY CROSS</t>
  </si>
  <si>
    <t>SHADY GROVE</t>
  </si>
  <si>
    <t>LAUREL REGIONAL</t>
  </si>
  <si>
    <t>UMMC MIDTOWN</t>
  </si>
  <si>
    <t>FT. WASHINGTON</t>
  </si>
  <si>
    <t>WASHINGTON ADVENTIST</t>
  </si>
  <si>
    <t>MONTGOMERY GENERAL</t>
  </si>
  <si>
    <t>ST. AGNES</t>
  </si>
  <si>
    <t>SUBURBAN</t>
  </si>
  <si>
    <t>UNIVERSITY OF MARYLAND</t>
  </si>
  <si>
    <t>CHARLES REGIONAL</t>
  </si>
  <si>
    <t>MERITUS</t>
  </si>
  <si>
    <t>EASTON</t>
  </si>
  <si>
    <t>PENINSULA REGIONAL</t>
  </si>
  <si>
    <t>NORTHWEST</t>
  </si>
  <si>
    <t>DOCTORS COMMUNITY</t>
  </si>
  <si>
    <t>CALVERT</t>
  </si>
  <si>
    <t>FREDERICK MEMORIAL</t>
  </si>
  <si>
    <t>HOPKINS BAYVIEW MED CTR</t>
  </si>
  <si>
    <t>HARFORD</t>
  </si>
  <si>
    <t>CHESTERTOWN</t>
  </si>
  <si>
    <t>HOWARD COUNTY</t>
  </si>
  <si>
    <t>G.B.M.C.</t>
  </si>
  <si>
    <t>UNION HOSPITAL  OF CECIL COUNT</t>
  </si>
  <si>
    <t>MERCY</t>
  </si>
  <si>
    <t>SINAI</t>
  </si>
  <si>
    <t>JOHNS HOPKINS</t>
  </si>
  <si>
    <t>CARROLL COUNTY</t>
  </si>
  <si>
    <t>ST. MARY</t>
  </si>
  <si>
    <t>UPPER CHESAPEAKE HEALTH</t>
  </si>
  <si>
    <t>BALTIMORE WASHINGTON MEDICAL CENTER</t>
  </si>
  <si>
    <t>UM ST. JOSEPH</t>
  </si>
  <si>
    <t>WESTERN MARYLAND HEALTH SYSTEM</t>
  </si>
  <si>
    <t>MCGREADY AND KERNAN WERE EXCLUDED DUE TO MISSING DATA IN MULTIPLE DOMAINS</t>
  </si>
  <si>
    <t>QBR Continuous Linear Scaling of Maximum Penalty of 1% of Hospital Inpatient Revenue - For Rate Year FY 2016</t>
  </si>
  <si>
    <t>HOSPITAL NAME</t>
  </si>
  <si>
    <t>FY 2015 PERMANENT INPATIENT   REVENUE*</t>
  </si>
  <si>
    <t>A</t>
  </si>
  <si>
    <t>B</t>
  </si>
  <si>
    <t>C</t>
  </si>
  <si>
    <t>*FY 2015 Permanent IP Revenue = FY 2015 Total GBR Revenue + out of state and other non-GBR revenue  x  percent inpatient revenue from FY 2013</t>
  </si>
  <si>
    <t xml:space="preserve"> QBR FINAL POINTS</t>
  </si>
  <si>
    <t>SCALING BASIS</t>
  </si>
  <si>
    <t>REVENUE IMPACT OF SCALING</t>
  </si>
  <si>
    <t>REVENUE NEUTRAL ADJUSTED REVENUE IMPACT OF SCALING</t>
  </si>
  <si>
    <t>REVENUE NEUTRAL ADJUSTED PERCENT</t>
  </si>
  <si>
    <t>D</t>
  </si>
  <si>
    <t>E</t>
  </si>
  <si>
    <t>G</t>
  </si>
  <si>
    <t>Rewards</t>
  </si>
  <si>
    <t>Penalties</t>
  </si>
  <si>
    <t>Average Score</t>
  </si>
  <si>
    <t>Statewide</t>
  </si>
  <si>
    <t>BASED ON FINAL DATA.  REPORT RUN ON 9/1/2015</t>
  </si>
  <si>
    <t>HOSPITAL ID</t>
  </si>
  <si>
    <t>F = C*E</t>
  </si>
  <si>
    <t>ratio of rewards/penalties</t>
  </si>
  <si>
    <t>H=(C+G)/C-1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</si>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</sst>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"/>
    <numFmt numFmtId="165" formatCode="&quot;$&quot;#,##0"/>
    <numFmt numFmtId="166" formatCode="0.000%"/>
    <numFmt numFmtId="167" formatCode="0.000"/>
    <numFmt numFmtId="168" formatCode="#,##0.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, Albany AMT, Helvetica"/>
    </font>
    <font>
      <sz val="10"/>
      <name val="Arial, Albany AMT, Helvetica"/>
    </font>
    <font>
      <b/>
      <sz val="10"/>
      <name val="Arial, Albany AMT, Helvetica"/>
    </font>
    <font>
      <b/>
      <sz val="12"/>
      <color indexed="63"/>
      <name val="Arial, Albany AMT, Helvetica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20"/>
      <name val="Wingdings"/>
      <charset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rgb="FFE8E6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4F493B"/>
      </right>
      <top/>
      <bottom style="thin">
        <color rgb="FF4F493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33" borderId="0" xfId="0" applyNumberFormat="1" applyFont="1" applyFill="1" applyBorder="1" applyAlignment="1" applyProtection="1"/>
    <xf numFmtId="0" fontId="20" fillId="34" borderId="0" xfId="0" applyNumberFormat="1" applyFont="1" applyFill="1" applyBorder="1" applyAlignment="1" applyProtection="1"/>
    <xf numFmtId="0" fontId="20" fillId="35" borderId="10" xfId="0" applyNumberFormat="1" applyFont="1" applyFill="1" applyBorder="1" applyAlignment="1" applyProtection="1">
      <alignment horizontal="right" wrapText="1"/>
    </xf>
    <xf numFmtId="0" fontId="20" fillId="35" borderId="10" xfId="0" applyNumberFormat="1" applyFont="1" applyFill="1" applyBorder="1" applyAlignment="1" applyProtection="1">
      <alignment horizontal="left" wrapText="1"/>
    </xf>
    <xf numFmtId="0" fontId="19" fillId="36" borderId="10" xfId="0" applyNumberFormat="1" applyFont="1" applyFill="1" applyBorder="1" applyAlignment="1" applyProtection="1">
      <alignment horizontal="right" wrapText="1"/>
    </xf>
    <xf numFmtId="0" fontId="19" fillId="36" borderId="10" xfId="0" applyNumberFormat="1" applyFont="1" applyFill="1" applyBorder="1" applyAlignment="1" applyProtection="1">
      <alignment horizontal="left" wrapText="1"/>
    </xf>
    <xf numFmtId="0" fontId="18" fillId="34" borderId="0" xfId="0" applyNumberFormat="1" applyFont="1" applyFill="1" applyBorder="1" applyAlignment="1" applyProtection="1">
      <alignment horizontal="left"/>
    </xf>
    <xf numFmtId="1" fontId="22" fillId="39" borderId="23" xfId="0" applyNumberFormat="1" applyFont="1" applyFill="1" applyBorder="1" applyAlignment="1">
      <alignment horizontal="center" wrapText="1"/>
    </xf>
    <xf numFmtId="0" fontId="22" fillId="39" borderId="24" xfId="0" applyNumberFormat="1" applyFont="1" applyFill="1" applyBorder="1" applyAlignment="1">
      <alignment horizontal="center" wrapText="1"/>
    </xf>
    <xf numFmtId="1" fontId="22" fillId="39" borderId="20" xfId="0" applyNumberFormat="1" applyFont="1" applyFill="1" applyBorder="1" applyAlignment="1">
      <alignment horizontal="center" wrapText="1"/>
    </xf>
    <xf numFmtId="0" fontId="23" fillId="0" borderId="19" xfId="0" applyNumberFormat="1" applyFont="1" applyBorder="1" applyAlignment="1">
      <alignment horizontal="center" wrapText="1"/>
    </xf>
    <xf numFmtId="0" fontId="25" fillId="36" borderId="21" xfId="0" applyNumberFormat="1" applyFont="1" applyFill="1" applyBorder="1" applyAlignment="1" applyProtection="1">
      <alignment horizontal="left" wrapText="1"/>
    </xf>
    <xf numFmtId="0" fontId="25" fillId="36" borderId="22" xfId="0" applyNumberFormat="1" applyFont="1" applyFill="1" applyBorder="1" applyAlignment="1" applyProtection="1">
      <alignment horizontal="left" wrapText="1"/>
    </xf>
    <xf numFmtId="164" fontId="26" fillId="36" borderId="22" xfId="0" applyNumberFormat="1" applyFont="1" applyFill="1" applyBorder="1" applyAlignment="1" applyProtection="1">
      <alignment horizontal="right" wrapText="1"/>
    </xf>
    <xf numFmtId="167" fontId="27" fillId="36" borderId="10" xfId="0" applyNumberFormat="1" applyFont="1" applyFill="1" applyBorder="1" applyAlignment="1" applyProtection="1">
      <alignment horizontal="right" wrapText="1"/>
    </xf>
    <xf numFmtId="166" fontId="28" fillId="0" borderId="15" xfId="1" applyNumberFormat="1" applyFont="1" applyBorder="1"/>
    <xf numFmtId="165" fontId="27" fillId="0" borderId="15" xfId="0" applyNumberFormat="1" applyFont="1" applyBorder="1" applyAlignment="1">
      <alignment horizontal="right"/>
    </xf>
    <xf numFmtId="165" fontId="27" fillId="0" borderId="15" xfId="0" applyNumberFormat="1" applyFont="1" applyBorder="1" applyAlignment="1"/>
    <xf numFmtId="166" fontId="27" fillId="0" borderId="15" xfId="0" applyNumberFormat="1" applyFont="1" applyBorder="1" applyAlignment="1"/>
    <xf numFmtId="0" fontId="25" fillId="36" borderId="13" xfId="0" applyNumberFormat="1" applyFont="1" applyFill="1" applyBorder="1" applyAlignment="1" applyProtection="1">
      <alignment horizontal="left" wrapText="1"/>
    </xf>
    <xf numFmtId="0" fontId="25" fillId="36" borderId="17" xfId="0" applyNumberFormat="1" applyFont="1" applyFill="1" applyBorder="1" applyAlignment="1" applyProtection="1">
      <alignment horizontal="left" wrapText="1"/>
    </xf>
    <xf numFmtId="164" fontId="28" fillId="0" borderId="14" xfId="0" applyNumberFormat="1" applyFont="1" applyBorder="1" applyAlignment="1">
      <alignment horizontal="right"/>
    </xf>
    <xf numFmtId="166" fontId="28" fillId="0" borderId="14" xfId="0" applyNumberFormat="1" applyFont="1" applyBorder="1"/>
    <xf numFmtId="165" fontId="27" fillId="0" borderId="14" xfId="0" applyNumberFormat="1" applyFont="1" applyBorder="1" applyAlignment="1">
      <alignment horizontal="right"/>
    </xf>
    <xf numFmtId="165" fontId="27" fillId="0" borderId="14" xfId="0" applyNumberFormat="1" applyFont="1" applyBorder="1" applyAlignment="1"/>
    <xf numFmtId="0" fontId="25" fillId="37" borderId="13" xfId="0" applyNumberFormat="1" applyFont="1" applyFill="1" applyBorder="1" applyAlignment="1" applyProtection="1">
      <alignment horizontal="left" wrapText="1"/>
    </xf>
    <xf numFmtId="0" fontId="25" fillId="37" borderId="17" xfId="0" applyNumberFormat="1" applyFont="1" applyFill="1" applyBorder="1" applyAlignment="1" applyProtection="1">
      <alignment horizontal="left" wrapText="1"/>
    </xf>
    <xf numFmtId="164" fontId="28" fillId="37" borderId="14" xfId="0" applyNumberFormat="1" applyFont="1" applyFill="1" applyBorder="1" applyAlignment="1">
      <alignment horizontal="right"/>
    </xf>
    <xf numFmtId="0" fontId="25" fillId="36" borderId="25" xfId="0" applyNumberFormat="1" applyFont="1" applyFill="1" applyBorder="1" applyAlignment="1" applyProtection="1">
      <alignment horizontal="left" wrapText="1"/>
    </xf>
    <xf numFmtId="0" fontId="25" fillId="36" borderId="18" xfId="0" applyNumberFormat="1" applyFont="1" applyFill="1" applyBorder="1" applyAlignment="1" applyProtection="1">
      <alignment horizontal="left" wrapText="1"/>
    </xf>
    <xf numFmtId="164" fontId="28" fillId="0" borderId="26" xfId="0" applyNumberFormat="1" applyFont="1" applyBorder="1" applyAlignment="1">
      <alignment horizontal="right"/>
    </xf>
    <xf numFmtId="0" fontId="25" fillId="36" borderId="29" xfId="0" applyNumberFormat="1" applyFont="1" applyFill="1" applyBorder="1" applyAlignment="1" applyProtection="1">
      <alignment horizontal="left" wrapText="1"/>
    </xf>
    <xf numFmtId="0" fontId="25" fillId="36" borderId="30" xfId="0" applyNumberFormat="1" applyFont="1" applyFill="1" applyBorder="1" applyAlignment="1" applyProtection="1">
      <alignment horizontal="left" wrapText="1"/>
    </xf>
    <xf numFmtId="164" fontId="28" fillId="0" borderId="28" xfId="0" applyNumberFormat="1" applyFont="1" applyBorder="1" applyAlignment="1">
      <alignment horizontal="right"/>
    </xf>
    <xf numFmtId="165" fontId="24" fillId="40" borderId="16" xfId="0" applyNumberFormat="1" applyFont="1" applyFill="1" applyBorder="1" applyAlignment="1">
      <alignment horizontal="right"/>
    </xf>
    <xf numFmtId="0" fontId="28" fillId="40" borderId="16" xfId="0" applyFont="1" applyFill="1" applyBorder="1"/>
    <xf numFmtId="9" fontId="24" fillId="40" borderId="16" xfId="1" applyFont="1" applyFill="1" applyBorder="1" applyAlignment="1">
      <alignment horizontal="right"/>
    </xf>
    <xf numFmtId="0" fontId="28" fillId="0" borderId="0" xfId="0" applyFont="1"/>
    <xf numFmtId="167" fontId="27" fillId="0" borderId="0" xfId="0" applyNumberFormat="1" applyFont="1" applyAlignment="1"/>
    <xf numFmtId="10" fontId="27" fillId="0" borderId="0" xfId="0" applyNumberFormat="1" applyFont="1" applyAlignment="1"/>
    <xf numFmtId="10" fontId="27" fillId="38" borderId="14" xfId="0" applyNumberFormat="1" applyFont="1" applyFill="1" applyBorder="1" applyAlignment="1"/>
    <xf numFmtId="3" fontId="27" fillId="38" borderId="14" xfId="0" applyNumberFormat="1" applyFont="1" applyFill="1" applyBorder="1" applyAlignment="1"/>
    <xf numFmtId="168" fontId="27" fillId="0" borderId="0" xfId="0" applyNumberFormat="1" applyFont="1" applyAlignment="1"/>
    <xf numFmtId="0" fontId="27" fillId="0" borderId="0" xfId="0" applyNumberFormat="1" applyFont="1" applyAlignment="1"/>
    <xf numFmtId="1" fontId="24" fillId="0" borderId="11" xfId="0" applyNumberFormat="1" applyFont="1" applyBorder="1" applyAlignment="1">
      <alignment horizontal="center" vertical="center" wrapText="1"/>
    </xf>
    <xf numFmtId="0" fontId="24" fillId="0" borderId="12" xfId="0" applyNumberFormat="1" applyFont="1" applyBorder="1" applyAlignment="1">
      <alignment horizontal="center" vertical="center" wrapText="1"/>
    </xf>
    <xf numFmtId="10" fontId="24" fillId="0" borderId="11" xfId="0" applyNumberFormat="1" applyFont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wrapText="1"/>
    </xf>
    <xf numFmtId="0" fontId="23" fillId="0" borderId="0" xfId="0" applyNumberFormat="1" applyFont="1" applyBorder="1" applyAlignment="1">
      <alignment horizontal="center" wrapText="1"/>
    </xf>
    <xf numFmtId="0" fontId="23" fillId="0" borderId="0" xfId="0" applyNumberFormat="1" applyFont="1" applyBorder="1" applyAlignment="1">
      <alignment horizontal="center" wrapText="1"/>
    </xf>
    <xf numFmtId="0" fontId="24" fillId="40" borderId="23" xfId="0" applyNumberFormat="1" applyFont="1" applyFill="1" applyBorder="1" applyAlignment="1">
      <alignment horizontal="center"/>
    </xf>
    <xf numFmtId="0" fontId="24" fillId="40" borderId="27" xfId="0" applyNumberFormat="1" applyFont="1" applyFill="1" applyBorder="1" applyAlignment="1">
      <alignment horizontal="center"/>
    </xf>
    <xf numFmtId="0" fontId="24" fillId="0" borderId="0" xfId="0" applyNumberFormat="1" applyFont="1" applyBorder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21" fillId="34" borderId="0" xfId="0" applyNumberFormat="1" applyFont="1" applyFill="1" applyBorder="1" applyAlignment="1" applyProtection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4" sqref="A4"/>
      <selection pane="bottomRight" sqref="A1:H55"/>
    </sheetView>
  </sheetViews>
  <sheetFormatPr defaultRowHeight="14.4"/>
  <cols>
    <col min="1" max="1" width="13.33203125" customWidth="1"/>
    <col min="2" max="2" width="78.77734375" customWidth="1"/>
    <col min="3" max="3" width="31.6640625" customWidth="1"/>
    <col min="4" max="4" width="19.5546875" customWidth="1"/>
    <col min="5" max="5" width="18.33203125" customWidth="1"/>
    <col min="6" max="6" width="22.88671875" customWidth="1"/>
    <col min="7" max="7" width="27.6640625" bestFit="1" customWidth="1"/>
    <col min="8" max="8" width="31.21875" bestFit="1" customWidth="1"/>
  </cols>
  <sheetData>
    <row r="1" spans="1:8" ht="23.25" customHeight="1">
      <c r="A1" s="50" t="s">
        <v>53</v>
      </c>
      <c r="B1" s="50"/>
      <c r="C1" s="50"/>
      <c r="D1" s="50"/>
      <c r="E1" s="50"/>
      <c r="F1" s="50"/>
      <c r="G1" s="50"/>
      <c r="H1" s="50"/>
    </row>
    <row r="2" spans="1:8" ht="23.25" customHeight="1">
      <c r="A2" s="49"/>
      <c r="B2" s="49"/>
      <c r="C2" s="49"/>
      <c r="D2" s="49"/>
      <c r="E2" s="49"/>
      <c r="F2" s="49"/>
      <c r="G2" s="49"/>
      <c r="H2" s="49"/>
    </row>
    <row r="3" spans="1:8" ht="23.25" customHeight="1" thickBot="1">
      <c r="A3" s="11"/>
      <c r="B3" s="11"/>
      <c r="C3" s="11"/>
      <c r="D3" s="11"/>
      <c r="E3" s="11"/>
      <c r="F3" s="11"/>
      <c r="G3" s="48" t="s">
        <v>77</v>
      </c>
      <c r="H3" s="48"/>
    </row>
    <row r="4" spans="1:8" ht="73.5" customHeight="1" thickBot="1">
      <c r="A4" s="45" t="s">
        <v>73</v>
      </c>
      <c r="B4" s="46" t="s">
        <v>54</v>
      </c>
      <c r="C4" s="47" t="s">
        <v>55</v>
      </c>
      <c r="D4" s="45" t="s">
        <v>60</v>
      </c>
      <c r="E4" s="45" t="s">
        <v>61</v>
      </c>
      <c r="F4" s="45" t="s">
        <v>62</v>
      </c>
      <c r="G4" s="45" t="s">
        <v>63</v>
      </c>
      <c r="H4" s="45" t="s">
        <v>64</v>
      </c>
    </row>
    <row r="5" spans="1:8" ht="16.2" thickBot="1">
      <c r="A5" s="8" t="s">
        <v>56</v>
      </c>
      <c r="B5" s="9" t="s">
        <v>57</v>
      </c>
      <c r="C5" s="9" t="s">
        <v>58</v>
      </c>
      <c r="D5" s="8" t="s">
        <v>65</v>
      </c>
      <c r="E5" s="8" t="s">
        <v>66</v>
      </c>
      <c r="F5" s="8" t="s">
        <v>74</v>
      </c>
      <c r="G5" s="8" t="s">
        <v>67</v>
      </c>
      <c r="H5" s="10" t="s">
        <v>76</v>
      </c>
    </row>
    <row r="6" spans="1:8" ht="17.399999999999999">
      <c r="A6" s="12">
        <v>210003</v>
      </c>
      <c r="B6" s="13" t="s">
        <v>8</v>
      </c>
      <c r="C6" s="14">
        <v>176633176.79310009</v>
      </c>
      <c r="D6" s="15">
        <v>0.20430000000000001</v>
      </c>
      <c r="E6" s="16">
        <v>-0.01</v>
      </c>
      <c r="F6" s="17">
        <f>E6*C6</f>
        <v>-1766331.767931001</v>
      </c>
      <c r="G6" s="18">
        <f>IF(F6&lt;0,F6,F6-(F6*(1-$G$53)))</f>
        <v>-1766331.767931001</v>
      </c>
      <c r="H6" s="19">
        <f>(C6+G6)/C6-1</f>
        <v>-1.000000000000012E-2</v>
      </c>
    </row>
    <row r="7" spans="1:8" ht="17.399999999999999">
      <c r="A7" s="20">
        <v>210024</v>
      </c>
      <c r="B7" s="21" t="s">
        <v>9</v>
      </c>
      <c r="C7" s="22">
        <v>239732514.10006928</v>
      </c>
      <c r="D7" s="15">
        <v>0.23569999999999999</v>
      </c>
      <c r="E7" s="23">
        <f>$E$6- ((D7-$D$6)*($E$6/($D$54-$D$6)))</f>
        <v>-8.4790338738619745E-3</v>
      </c>
      <c r="F7" s="24">
        <f t="shared" ref="F7:F49" si="0">E7*C7</f>
        <v>-2032700.1077205809</v>
      </c>
      <c r="G7" s="25">
        <f t="shared" ref="G7:G49" si="1">IF(F7&lt;0,F7,F7-(F7*(1-$G$53)))</f>
        <v>-2032700.1077205809</v>
      </c>
      <c r="H7" s="19">
        <f t="shared" ref="H7:H50" si="2">(C7+G7)/C7-1</f>
        <v>-8.479033873861952E-3</v>
      </c>
    </row>
    <row r="8" spans="1:8" ht="17.399999999999999">
      <c r="A8" s="20">
        <v>210013</v>
      </c>
      <c r="B8" s="21" t="s">
        <v>10</v>
      </c>
      <c r="C8" s="22">
        <v>75937921.766913384</v>
      </c>
      <c r="D8" s="15">
        <v>0.2369</v>
      </c>
      <c r="E8" s="23">
        <f t="shared" ref="E8:E49" si="3">$E$6- ((D8-$D$6)*($E$6/($D$54-$D$6)))</f>
        <v>-8.4209077798694382E-3</v>
      </c>
      <c r="F8" s="24">
        <f t="shared" si="0"/>
        <v>-639466.23619411769</v>
      </c>
      <c r="G8" s="25">
        <f t="shared" si="1"/>
        <v>-639466.23619411769</v>
      </c>
      <c r="H8" s="19">
        <f t="shared" si="2"/>
        <v>-8.4209077798694798E-3</v>
      </c>
    </row>
    <row r="9" spans="1:8" ht="17.399999999999999">
      <c r="A9" s="20">
        <v>210017</v>
      </c>
      <c r="B9" s="21" t="s">
        <v>11</v>
      </c>
      <c r="C9" s="22">
        <v>18608187.373107091</v>
      </c>
      <c r="D9" s="15">
        <v>0.24340000000000001</v>
      </c>
      <c r="E9" s="23">
        <f t="shared" si="3"/>
        <v>-8.1060581040765332E-3</v>
      </c>
      <c r="F9" s="24">
        <f t="shared" si="0"/>
        <v>-150839.04805794935</v>
      </c>
      <c r="G9" s="25">
        <f t="shared" si="1"/>
        <v>-150839.04805794935</v>
      </c>
      <c r="H9" s="19">
        <f t="shared" si="2"/>
        <v>-8.1060581040766078E-3</v>
      </c>
    </row>
    <row r="10" spans="1:8" ht="17.399999999999999">
      <c r="A10" s="20">
        <v>210061</v>
      </c>
      <c r="B10" s="21" t="s">
        <v>12</v>
      </c>
      <c r="C10" s="22">
        <v>38616312.7827501</v>
      </c>
      <c r="D10" s="15">
        <v>0.26190000000000002</v>
      </c>
      <c r="E10" s="23">
        <f t="shared" si="3"/>
        <v>-7.2099474883582683E-3</v>
      </c>
      <c r="F10" s="24">
        <f t="shared" si="0"/>
        <v>-278421.58735764638</v>
      </c>
      <c r="G10" s="25">
        <f t="shared" si="1"/>
        <v>-278421.58735764638</v>
      </c>
      <c r="H10" s="19">
        <f t="shared" si="2"/>
        <v>-7.2099474883583481E-3</v>
      </c>
    </row>
    <row r="11" spans="1:8" ht="17.399999999999999">
      <c r="A11" s="20">
        <v>210010</v>
      </c>
      <c r="B11" s="21" t="s">
        <v>13</v>
      </c>
      <c r="C11" s="22">
        <v>23804066.198739279</v>
      </c>
      <c r="D11" s="15">
        <v>0.3</v>
      </c>
      <c r="E11" s="23">
        <f t="shared" si="3"/>
        <v>-5.3644440040952505E-3</v>
      </c>
      <c r="F11" s="24">
        <f t="shared" si="0"/>
        <v>-127695.58019291334</v>
      </c>
      <c r="G11" s="25">
        <f t="shared" si="1"/>
        <v>-127695.58019291334</v>
      </c>
      <c r="H11" s="19">
        <f t="shared" si="2"/>
        <v>-5.3644440040951924E-3</v>
      </c>
    </row>
    <row r="12" spans="1:8" ht="17.399999999999999">
      <c r="A12" s="20">
        <v>210062</v>
      </c>
      <c r="B12" s="21" t="s">
        <v>18</v>
      </c>
      <c r="C12" s="22">
        <v>161253765.9433578</v>
      </c>
      <c r="D12" s="15">
        <v>0.30630000000000002</v>
      </c>
      <c r="E12" s="23">
        <f t="shared" si="3"/>
        <v>-5.0592820106344343E-3</v>
      </c>
      <c r="F12" s="24">
        <f t="shared" si="0"/>
        <v>-815828.27718428569</v>
      </c>
      <c r="G12" s="25">
        <f t="shared" si="1"/>
        <v>-815828.27718428569</v>
      </c>
      <c r="H12" s="19">
        <f t="shared" si="2"/>
        <v>-5.0592820106344361E-3</v>
      </c>
    </row>
    <row r="13" spans="1:8" ht="17.399999999999999">
      <c r="A13" s="20">
        <v>210056</v>
      </c>
      <c r="B13" s="21" t="s">
        <v>14</v>
      </c>
      <c r="C13" s="22">
        <v>178635337.97973096</v>
      </c>
      <c r="D13" s="15">
        <v>0.31630000000000003</v>
      </c>
      <c r="E13" s="23">
        <f t="shared" si="3"/>
        <v>-4.5748978940299669E-3</v>
      </c>
      <c r="F13" s="24">
        <f t="shared" si="0"/>
        <v>-817238.43152280257</v>
      </c>
      <c r="G13" s="25">
        <f t="shared" si="1"/>
        <v>-817238.43152280257</v>
      </c>
      <c r="H13" s="19">
        <f t="shared" si="2"/>
        <v>-4.5748978940300944E-3</v>
      </c>
    </row>
    <row r="14" spans="1:8" ht="17.399999999999999">
      <c r="A14" s="20">
        <v>210023</v>
      </c>
      <c r="B14" s="21" t="s">
        <v>15</v>
      </c>
      <c r="C14" s="22">
        <v>308739340.58293843</v>
      </c>
      <c r="D14" s="15">
        <v>0.32400000000000001</v>
      </c>
      <c r="E14" s="23">
        <f t="shared" si="3"/>
        <v>-4.2019221242445282E-3</v>
      </c>
      <c r="F14" s="24">
        <f t="shared" si="0"/>
        <v>-1297298.6658201155</v>
      </c>
      <c r="G14" s="25">
        <f t="shared" si="1"/>
        <v>-1297298.6658201155</v>
      </c>
      <c r="H14" s="19">
        <f t="shared" si="2"/>
        <v>-4.2019221242445282E-3</v>
      </c>
    </row>
    <row r="15" spans="1:8" ht="17.399999999999999">
      <c r="A15" s="20">
        <v>210034</v>
      </c>
      <c r="B15" s="21" t="s">
        <v>16</v>
      </c>
      <c r="C15" s="22">
        <v>122412281.83896479</v>
      </c>
      <c r="D15" s="15">
        <v>0.33739999999999998</v>
      </c>
      <c r="E15" s="23">
        <f t="shared" si="3"/>
        <v>-3.5528474079945431E-3</v>
      </c>
      <c r="F15" s="24">
        <f t="shared" si="0"/>
        <v>-434912.15823826357</v>
      </c>
      <c r="G15" s="25">
        <f t="shared" si="1"/>
        <v>-434912.15823826357</v>
      </c>
      <c r="H15" s="19">
        <f t="shared" si="2"/>
        <v>-3.5528474079945527E-3</v>
      </c>
    </row>
    <row r="16" spans="1:8" ht="17.399999999999999">
      <c r="A16" s="20">
        <v>210015</v>
      </c>
      <c r="B16" s="21" t="s">
        <v>17</v>
      </c>
      <c r="C16" s="22">
        <v>282129811.54413939</v>
      </c>
      <c r="D16" s="15">
        <v>0.33829999999999999</v>
      </c>
      <c r="E16" s="23">
        <f t="shared" si="3"/>
        <v>-3.5092528375001404E-3</v>
      </c>
      <c r="F16" s="24">
        <f t="shared" si="0"/>
        <v>-990064.84170465101</v>
      </c>
      <c r="G16" s="25">
        <f t="shared" si="1"/>
        <v>-990064.84170465101</v>
      </c>
      <c r="H16" s="19">
        <f t="shared" si="2"/>
        <v>-3.5092528375001431E-3</v>
      </c>
    </row>
    <row r="17" spans="1:8" ht="17.399999999999999">
      <c r="A17" s="20">
        <v>210004</v>
      </c>
      <c r="B17" s="21" t="s">
        <v>19</v>
      </c>
      <c r="C17" s="22">
        <v>319832140.29772568</v>
      </c>
      <c r="D17" s="15">
        <v>0.34689999999999999</v>
      </c>
      <c r="E17" s="23">
        <f t="shared" si="3"/>
        <v>-3.092682497220299E-3</v>
      </c>
      <c r="F17" s="24">
        <f t="shared" si="0"/>
        <v>-989139.26234728331</v>
      </c>
      <c r="G17" s="25">
        <f t="shared" si="1"/>
        <v>-989139.26234728331</v>
      </c>
      <c r="H17" s="19">
        <f t="shared" si="2"/>
        <v>-3.0926824972202782E-3</v>
      </c>
    </row>
    <row r="18" spans="1:8" ht="17.399999999999999">
      <c r="A18" s="20">
        <v>210057</v>
      </c>
      <c r="B18" s="21" t="s">
        <v>20</v>
      </c>
      <c r="C18" s="22">
        <v>231030091.92073187</v>
      </c>
      <c r="D18" s="15">
        <v>0.36630000000000001</v>
      </c>
      <c r="E18" s="23">
        <f t="shared" si="3"/>
        <v>-2.1529773110076315E-3</v>
      </c>
      <c r="F18" s="24">
        <f t="shared" si="0"/>
        <v>-497402.54606534325</v>
      </c>
      <c r="G18" s="25">
        <f t="shared" si="1"/>
        <v>-497402.54606534325</v>
      </c>
      <c r="H18" s="19">
        <f t="shared" si="2"/>
        <v>-2.1529773110076089E-3</v>
      </c>
    </row>
    <row r="19" spans="1:8" ht="17.399999999999999">
      <c r="A19" s="20">
        <v>210055</v>
      </c>
      <c r="B19" s="21" t="s">
        <v>21</v>
      </c>
      <c r="C19" s="22">
        <v>77138956.347697735</v>
      </c>
      <c r="D19" s="15">
        <v>0.36890000000000001</v>
      </c>
      <c r="E19" s="23">
        <f t="shared" si="3"/>
        <v>-2.0270374406904709E-3</v>
      </c>
      <c r="F19" s="24">
        <f t="shared" si="0"/>
        <v>-156363.55265257118</v>
      </c>
      <c r="G19" s="25">
        <f t="shared" si="1"/>
        <v>-156363.55265257118</v>
      </c>
      <c r="H19" s="19">
        <f t="shared" si="2"/>
        <v>-2.0270374406904379E-3</v>
      </c>
    </row>
    <row r="20" spans="1:8" ht="17.399999999999999">
      <c r="A20" s="20">
        <v>210038</v>
      </c>
      <c r="B20" s="21" t="s">
        <v>22</v>
      </c>
      <c r="C20" s="22">
        <v>137603928.29800704</v>
      </c>
      <c r="D20" s="15">
        <v>0.36969999999999997</v>
      </c>
      <c r="E20" s="23">
        <f t="shared" si="3"/>
        <v>-1.9882867113621139E-3</v>
      </c>
      <c r="F20" s="24">
        <f t="shared" si="0"/>
        <v>-273596.06206615252</v>
      </c>
      <c r="G20" s="25">
        <f t="shared" si="1"/>
        <v>-273596.06206615252</v>
      </c>
      <c r="H20" s="19">
        <f t="shared" si="2"/>
        <v>-1.9882867113619751E-3</v>
      </c>
    </row>
    <row r="21" spans="1:8" ht="17.399999999999999">
      <c r="A21" s="20">
        <v>210060</v>
      </c>
      <c r="B21" s="21" t="s">
        <v>23</v>
      </c>
      <c r="C21" s="22">
        <v>17901765.039087564</v>
      </c>
      <c r="D21" s="15">
        <v>0.37290000000000001</v>
      </c>
      <c r="E21" s="23">
        <f t="shared" si="3"/>
        <v>-1.8332837940486842E-3</v>
      </c>
      <c r="F21" s="24">
        <f t="shared" si="0"/>
        <v>-32819.015731026542</v>
      </c>
      <c r="G21" s="25">
        <f t="shared" si="1"/>
        <v>-32819.015731026542</v>
      </c>
      <c r="H21" s="19">
        <f t="shared" si="2"/>
        <v>-1.833283794048679E-3</v>
      </c>
    </row>
    <row r="22" spans="1:8" ht="17.399999999999999">
      <c r="A22" s="20">
        <v>210016</v>
      </c>
      <c r="B22" s="21" t="s">
        <v>24</v>
      </c>
      <c r="C22" s="22">
        <v>160049372.86731926</v>
      </c>
      <c r="D22" s="15">
        <v>0.37909999999999999</v>
      </c>
      <c r="E22" s="23">
        <f t="shared" si="3"/>
        <v>-1.5329656417539146E-3</v>
      </c>
      <c r="F22" s="24">
        <f t="shared" si="0"/>
        <v>-245350.18958986163</v>
      </c>
      <c r="G22" s="25">
        <f t="shared" si="1"/>
        <v>-245350.18958986163</v>
      </c>
      <c r="H22" s="19">
        <f t="shared" si="2"/>
        <v>-1.5329656417538695E-3</v>
      </c>
    </row>
    <row r="23" spans="1:8" ht="17.399999999999999">
      <c r="A23" s="20">
        <v>210018</v>
      </c>
      <c r="B23" s="21" t="s">
        <v>25</v>
      </c>
      <c r="C23" s="22">
        <v>87866457.560213342</v>
      </c>
      <c r="D23" s="15">
        <v>0.3866</v>
      </c>
      <c r="E23" s="23">
        <f t="shared" si="3"/>
        <v>-1.1696775543005647E-3</v>
      </c>
      <c r="F23" s="24">
        <f t="shared" si="0"/>
        <v>-102775.42318408471</v>
      </c>
      <c r="G23" s="25">
        <f t="shared" si="1"/>
        <v>-102775.42318408471</v>
      </c>
      <c r="H23" s="19">
        <f t="shared" si="2"/>
        <v>-1.16967755430053E-3</v>
      </c>
    </row>
    <row r="24" spans="1:8" ht="17.399999999999999">
      <c r="A24" s="26">
        <v>210011</v>
      </c>
      <c r="B24" s="27" t="s">
        <v>26</v>
      </c>
      <c r="C24" s="28">
        <v>238960906.15791523</v>
      </c>
      <c r="D24" s="15">
        <v>0.39029999999999998</v>
      </c>
      <c r="E24" s="23">
        <f t="shared" si="3"/>
        <v>-9.9045543115691172E-4</v>
      </c>
      <c r="F24" s="24">
        <f t="shared" si="0"/>
        <v>-236680.12733828425</v>
      </c>
      <c r="G24" s="25">
        <f t="shared" si="1"/>
        <v>-236680.12733828425</v>
      </c>
      <c r="H24" s="19">
        <f t="shared" si="2"/>
        <v>-9.9045543115694468E-4</v>
      </c>
    </row>
    <row r="25" spans="1:8" ht="17.399999999999999">
      <c r="A25" s="20">
        <v>210022</v>
      </c>
      <c r="B25" s="21" t="s">
        <v>27</v>
      </c>
      <c r="C25" s="22">
        <v>182880097.32100031</v>
      </c>
      <c r="D25" s="15">
        <v>0.3911</v>
      </c>
      <c r="E25" s="23">
        <f t="shared" si="3"/>
        <v>-9.51704701828553E-4</v>
      </c>
      <c r="F25" s="24">
        <f t="shared" si="0"/>
        <v>-174047.84849125936</v>
      </c>
      <c r="G25" s="25">
        <f t="shared" si="1"/>
        <v>-174047.84849125936</v>
      </c>
      <c r="H25" s="19">
        <f t="shared" si="2"/>
        <v>-9.5170470182848188E-4</v>
      </c>
    </row>
    <row r="26" spans="1:8" ht="17.399999999999999">
      <c r="A26" s="20">
        <v>210002</v>
      </c>
      <c r="B26" s="21" t="s">
        <v>28</v>
      </c>
      <c r="C26" s="22">
        <v>869783533.92804456</v>
      </c>
      <c r="D26" s="15">
        <v>0.39229999999999998</v>
      </c>
      <c r="E26" s="23">
        <f t="shared" si="3"/>
        <v>-8.935786078360184E-4</v>
      </c>
      <c r="F26" s="24">
        <f t="shared" si="0"/>
        <v>-777219.95936611434</v>
      </c>
      <c r="G26" s="25">
        <f t="shared" si="1"/>
        <v>-777219.95936611434</v>
      </c>
      <c r="H26" s="19">
        <f t="shared" si="2"/>
        <v>-8.9357860783600973E-4</v>
      </c>
    </row>
    <row r="27" spans="1:8" ht="17.399999999999999">
      <c r="A27" s="20">
        <v>210035</v>
      </c>
      <c r="B27" s="21" t="s">
        <v>29</v>
      </c>
      <c r="C27" s="22">
        <v>76417733.969486862</v>
      </c>
      <c r="D27" s="15">
        <v>0.39889999999999998</v>
      </c>
      <c r="E27" s="23">
        <f t="shared" si="3"/>
        <v>-5.7388509087707117E-4</v>
      </c>
      <c r="F27" s="24">
        <f t="shared" si="0"/>
        <v>-43854.998203698815</v>
      </c>
      <c r="G27" s="25">
        <f t="shared" si="1"/>
        <v>-43854.998203698815</v>
      </c>
      <c r="H27" s="19">
        <f t="shared" si="2"/>
        <v>-5.7388509087696882E-4</v>
      </c>
    </row>
    <row r="28" spans="1:8" ht="17.399999999999999">
      <c r="A28" s="20">
        <v>210001</v>
      </c>
      <c r="B28" s="21" t="s">
        <v>30</v>
      </c>
      <c r="C28" s="22">
        <v>188367775.66637173</v>
      </c>
      <c r="D28" s="15">
        <v>0.41489999999999999</v>
      </c>
      <c r="E28" s="23">
        <f t="shared" si="3"/>
        <v>2.0112949569007707E-4</v>
      </c>
      <c r="F28" s="24">
        <f t="shared" si="0"/>
        <v>37886.315724038919</v>
      </c>
      <c r="G28" s="25">
        <f t="shared" si="1"/>
        <v>23049.785113105154</v>
      </c>
      <c r="H28" s="19">
        <f t="shared" si="2"/>
        <v>1.2236586131342264E-4</v>
      </c>
    </row>
    <row r="29" spans="1:8" ht="17.399999999999999">
      <c r="A29" s="20">
        <v>210037</v>
      </c>
      <c r="B29" s="21" t="s">
        <v>31</v>
      </c>
      <c r="C29" s="22">
        <v>95655306.194311619</v>
      </c>
      <c r="D29" s="15">
        <v>0.42</v>
      </c>
      <c r="E29" s="23">
        <f t="shared" si="3"/>
        <v>4.4816539515835606E-4</v>
      </c>
      <c r="F29" s="24">
        <f t="shared" si="0"/>
        <v>42869.39809956721</v>
      </c>
      <c r="G29" s="25">
        <f t="shared" si="1"/>
        <v>26081.459630982605</v>
      </c>
      <c r="H29" s="19">
        <f t="shared" si="2"/>
        <v>2.7266087652266791E-4</v>
      </c>
    </row>
    <row r="30" spans="1:8" ht="17.399999999999999">
      <c r="A30" s="20">
        <v>210019</v>
      </c>
      <c r="B30" s="21" t="s">
        <v>32</v>
      </c>
      <c r="C30" s="22">
        <v>232896407.52417737</v>
      </c>
      <c r="D30" s="15">
        <v>0.43940000000000001</v>
      </c>
      <c r="E30" s="23">
        <f t="shared" si="3"/>
        <v>1.3878705813710236E-3</v>
      </c>
      <c r="F30" s="24">
        <f t="shared" si="0"/>
        <v>323230.07250980288</v>
      </c>
      <c r="G30" s="25">
        <f t="shared" si="1"/>
        <v>196651.04856625252</v>
      </c>
      <c r="H30" s="19">
        <f t="shared" si="2"/>
        <v>8.4437132653425451E-4</v>
      </c>
    </row>
    <row r="31" spans="1:8" ht="17.399999999999999">
      <c r="A31" s="20">
        <v>210040</v>
      </c>
      <c r="B31" s="21" t="s">
        <v>33</v>
      </c>
      <c r="C31" s="22">
        <v>141883177.42320305</v>
      </c>
      <c r="D31" s="15">
        <v>0.44569999999999999</v>
      </c>
      <c r="E31" s="23">
        <f t="shared" si="3"/>
        <v>1.6930325748318372E-3</v>
      </c>
      <c r="F31" s="24">
        <f t="shared" si="0"/>
        <v>240212.84119812786</v>
      </c>
      <c r="G31" s="25">
        <f t="shared" si="1"/>
        <v>146143.9114680702</v>
      </c>
      <c r="H31" s="19">
        <f t="shared" si="2"/>
        <v>1.0300298747338843E-3</v>
      </c>
    </row>
    <row r="32" spans="1:8" ht="17.399999999999999">
      <c r="A32" s="20">
        <v>210051</v>
      </c>
      <c r="B32" s="21" t="s">
        <v>34</v>
      </c>
      <c r="C32" s="22">
        <v>136010793.59213874</v>
      </c>
      <c r="D32" s="15">
        <v>0.44569999999999999</v>
      </c>
      <c r="E32" s="23">
        <f t="shared" si="3"/>
        <v>1.6930325748318372E-3</v>
      </c>
      <c r="F32" s="24">
        <f t="shared" si="0"/>
        <v>230270.7040802202</v>
      </c>
      <c r="G32" s="25">
        <f t="shared" si="1"/>
        <v>140095.18068616962</v>
      </c>
      <c r="H32" s="19">
        <f t="shared" si="2"/>
        <v>1.0300298747338843E-3</v>
      </c>
    </row>
    <row r="33" spans="1:8" ht="17.399999999999999">
      <c r="A33" s="20">
        <v>210039</v>
      </c>
      <c r="B33" s="21" t="s">
        <v>35</v>
      </c>
      <c r="C33" s="22">
        <v>67061372.875340432</v>
      </c>
      <c r="D33" s="15">
        <v>0.4466</v>
      </c>
      <c r="E33" s="23">
        <f t="shared" si="3"/>
        <v>1.7366271453262399E-3</v>
      </c>
      <c r="F33" s="24">
        <f t="shared" si="0"/>
        <v>116460.60053816099</v>
      </c>
      <c r="G33" s="25">
        <f t="shared" si="1"/>
        <v>70853.86280631501</v>
      </c>
      <c r="H33" s="19">
        <f t="shared" si="2"/>
        <v>1.0565525244767837E-3</v>
      </c>
    </row>
    <row r="34" spans="1:8" ht="17.399999999999999">
      <c r="A34" s="20">
        <v>210005</v>
      </c>
      <c r="B34" s="21" t="s">
        <v>36</v>
      </c>
      <c r="C34" s="22">
        <v>190475900.63276893</v>
      </c>
      <c r="D34" s="15">
        <v>0.45540000000000003</v>
      </c>
      <c r="E34" s="23">
        <f t="shared" si="3"/>
        <v>2.1628851679381701E-3</v>
      </c>
      <c r="F34" s="24">
        <f t="shared" si="0"/>
        <v>411977.50032828061</v>
      </c>
      <c r="G34" s="25">
        <f t="shared" si="1"/>
        <v>250644.39950216262</v>
      </c>
      <c r="H34" s="19">
        <f t="shared" si="2"/>
        <v>1.3158850997396776E-3</v>
      </c>
    </row>
    <row r="35" spans="1:8" ht="17.399999999999999">
      <c r="A35" s="20">
        <v>210029</v>
      </c>
      <c r="B35" s="21" t="s">
        <v>37</v>
      </c>
      <c r="C35" s="22">
        <v>354237613.19429564</v>
      </c>
      <c r="D35" s="15">
        <v>0.46</v>
      </c>
      <c r="E35" s="23">
        <f t="shared" si="3"/>
        <v>2.3857018615762275E-3</v>
      </c>
      <c r="F35" s="24">
        <f t="shared" si="0"/>
        <v>845105.33323795069</v>
      </c>
      <c r="G35" s="25">
        <f t="shared" si="1"/>
        <v>514156.5221321882</v>
      </c>
      <c r="H35" s="19">
        <f t="shared" si="2"/>
        <v>1.4514453095364477E-3</v>
      </c>
    </row>
    <row r="36" spans="1:8" ht="17.399999999999999">
      <c r="A36" s="20">
        <v>210006</v>
      </c>
      <c r="B36" s="21" t="s">
        <v>38</v>
      </c>
      <c r="C36" s="22">
        <v>46774506.169993863</v>
      </c>
      <c r="D36" s="15">
        <v>0.46129999999999999</v>
      </c>
      <c r="E36" s="23">
        <f t="shared" si="3"/>
        <v>2.4486717967348061E-3</v>
      </c>
      <c r="F36" s="24">
        <f t="shared" si="0"/>
        <v>114535.41406466214</v>
      </c>
      <c r="G36" s="25">
        <f t="shared" si="1"/>
        <v>69682.592027703809</v>
      </c>
      <c r="H36" s="19">
        <f t="shared" si="2"/>
        <v>1.4897558036091052E-3</v>
      </c>
    </row>
    <row r="37" spans="1:8" ht="17.399999999999999">
      <c r="A37" s="20">
        <v>210030</v>
      </c>
      <c r="B37" s="21" t="s">
        <v>39</v>
      </c>
      <c r="C37" s="22">
        <v>29287619.338239305</v>
      </c>
      <c r="D37" s="15">
        <v>0.46229999999999999</v>
      </c>
      <c r="E37" s="23">
        <f t="shared" si="3"/>
        <v>2.4971102083952527E-3</v>
      </c>
      <c r="F37" s="24">
        <f t="shared" si="0"/>
        <v>73134.413229111582</v>
      </c>
      <c r="G37" s="25">
        <f t="shared" si="1"/>
        <v>44494.495626938384</v>
      </c>
      <c r="H37" s="19">
        <f t="shared" si="2"/>
        <v>1.5192254144344997E-3</v>
      </c>
    </row>
    <row r="38" spans="1:8" ht="17.399999999999999">
      <c r="A38" s="20">
        <v>210048</v>
      </c>
      <c r="B38" s="21" t="s">
        <v>40</v>
      </c>
      <c r="C38" s="22">
        <v>167430726.52151412</v>
      </c>
      <c r="D38" s="15">
        <v>0.4763</v>
      </c>
      <c r="E38" s="23">
        <f t="shared" si="3"/>
        <v>3.1752479716415077E-3</v>
      </c>
      <c r="F38" s="24">
        <f t="shared" si="0"/>
        <v>531634.07477790164</v>
      </c>
      <c r="G38" s="25">
        <f t="shared" si="1"/>
        <v>323442.67179983133</v>
      </c>
      <c r="H38" s="19">
        <f t="shared" si="2"/>
        <v>1.9317999659893559E-3</v>
      </c>
    </row>
    <row r="39" spans="1:8" ht="17.399999999999999">
      <c r="A39" s="20">
        <v>210044</v>
      </c>
      <c r="B39" s="21" t="s">
        <v>41</v>
      </c>
      <c r="C39" s="22">
        <v>200727664.89423743</v>
      </c>
      <c r="D39" s="15">
        <v>0.4783</v>
      </c>
      <c r="E39" s="23">
        <f t="shared" si="3"/>
        <v>3.272124794962401E-3</v>
      </c>
      <c r="F39" s="24">
        <f t="shared" si="0"/>
        <v>656805.96933533822</v>
      </c>
      <c r="G39" s="25">
        <f t="shared" si="1"/>
        <v>399596.42854843265</v>
      </c>
      <c r="H39" s="19">
        <f t="shared" si="2"/>
        <v>1.9907391876399227E-3</v>
      </c>
    </row>
    <row r="40" spans="1:8" ht="17.399999999999999">
      <c r="A40" s="26">
        <v>210032</v>
      </c>
      <c r="B40" s="27" t="s">
        <v>42</v>
      </c>
      <c r="C40" s="28">
        <v>67638499.193023294</v>
      </c>
      <c r="D40" s="15">
        <v>0.48809999999999998</v>
      </c>
      <c r="E40" s="23">
        <f t="shared" si="3"/>
        <v>3.7468212292347761E-3</v>
      </c>
      <c r="F40" s="24">
        <f t="shared" si="0"/>
        <v>253429.36468999894</v>
      </c>
      <c r="G40" s="25">
        <f t="shared" si="1"/>
        <v>154184.75736738899</v>
      </c>
      <c r="H40" s="19">
        <f t="shared" si="2"/>
        <v>2.2795413737284331E-3</v>
      </c>
    </row>
    <row r="41" spans="1:8" ht="17.399999999999999">
      <c r="A41" s="20">
        <v>210008</v>
      </c>
      <c r="B41" s="21" t="s">
        <v>43</v>
      </c>
      <c r="C41" s="22">
        <v>232326849.09600797</v>
      </c>
      <c r="D41" s="15">
        <v>0.50429999999999997</v>
      </c>
      <c r="E41" s="23">
        <f t="shared" si="3"/>
        <v>4.5315234981340123E-3</v>
      </c>
      <c r="F41" s="24">
        <f t="shared" si="0"/>
        <v>1052794.5759259949</v>
      </c>
      <c r="G41" s="25">
        <f t="shared" si="1"/>
        <v>640513.29034191626</v>
      </c>
      <c r="H41" s="19">
        <f t="shared" si="2"/>
        <v>2.7569490690988463E-3</v>
      </c>
    </row>
    <row r="42" spans="1:8" ht="17.399999999999999">
      <c r="A42" s="20">
        <v>210012</v>
      </c>
      <c r="B42" s="21" t="s">
        <v>44</v>
      </c>
      <c r="C42" s="22">
        <v>428400532.04580384</v>
      </c>
      <c r="D42" s="15">
        <v>0.50490000000000002</v>
      </c>
      <c r="E42" s="23">
        <f t="shared" si="3"/>
        <v>4.5605865451302831E-3</v>
      </c>
      <c r="F42" s="24">
        <f t="shared" si="0"/>
        <v>1953757.7023747477</v>
      </c>
      <c r="G42" s="25">
        <f t="shared" si="1"/>
        <v>1188653.3261992019</v>
      </c>
      <c r="H42" s="19">
        <f t="shared" si="2"/>
        <v>2.7746308355940386E-3</v>
      </c>
    </row>
    <row r="43" spans="1:8" ht="17.399999999999999">
      <c r="A43" s="20">
        <v>210009</v>
      </c>
      <c r="B43" s="21" t="s">
        <v>45</v>
      </c>
      <c r="C43" s="22">
        <v>1303085115.2168677</v>
      </c>
      <c r="D43" s="15">
        <v>0.51200000000000001</v>
      </c>
      <c r="E43" s="23">
        <f t="shared" si="3"/>
        <v>4.9044992679194536E-3</v>
      </c>
      <c r="F43" s="24">
        <f t="shared" si="0"/>
        <v>6390979.9936178643</v>
      </c>
      <c r="G43" s="25">
        <f t="shared" si="1"/>
        <v>3888230.1617303225</v>
      </c>
      <c r="H43" s="19">
        <f t="shared" si="2"/>
        <v>2.9838650724540727E-3</v>
      </c>
    </row>
    <row r="44" spans="1:8" ht="17.399999999999999">
      <c r="A44" s="20">
        <v>210033</v>
      </c>
      <c r="B44" s="21" t="s">
        <v>46</v>
      </c>
      <c r="C44" s="22">
        <v>136537812.50573516</v>
      </c>
      <c r="D44" s="15">
        <v>0.51600000000000001</v>
      </c>
      <c r="E44" s="23">
        <f t="shared" si="3"/>
        <v>5.0982529145612403E-3</v>
      </c>
      <c r="F44" s="24">
        <f t="shared" si="0"/>
        <v>696104.30055518041</v>
      </c>
      <c r="G44" s="25">
        <f t="shared" si="1"/>
        <v>423505.27459508722</v>
      </c>
      <c r="H44" s="19">
        <f t="shared" si="2"/>
        <v>3.1017435157554285E-3</v>
      </c>
    </row>
    <row r="45" spans="1:8" ht="17.399999999999999">
      <c r="A45" s="20">
        <v>210028</v>
      </c>
      <c r="B45" s="21" t="s">
        <v>47</v>
      </c>
      <c r="C45" s="22">
        <v>69990405.246821031</v>
      </c>
      <c r="D45" s="15">
        <v>0.52510000000000001</v>
      </c>
      <c r="E45" s="23">
        <f t="shared" si="3"/>
        <v>5.5390424606713059E-3</v>
      </c>
      <c r="F45" s="24">
        <f t="shared" si="0"/>
        <v>387679.82650173345</v>
      </c>
      <c r="G45" s="25">
        <f t="shared" si="1"/>
        <v>235861.85467701682</v>
      </c>
      <c r="H45" s="19">
        <f t="shared" si="2"/>
        <v>3.3699169742660295E-3</v>
      </c>
    </row>
    <row r="46" spans="1:8" ht="17.399999999999999">
      <c r="A46" s="20">
        <v>210049</v>
      </c>
      <c r="B46" s="21" t="s">
        <v>48</v>
      </c>
      <c r="C46" s="22">
        <v>153131633.20136976</v>
      </c>
      <c r="D46" s="15">
        <v>0.53110000000000002</v>
      </c>
      <c r="E46" s="23">
        <f t="shared" si="3"/>
        <v>5.8296729306339858E-3</v>
      </c>
      <c r="F46" s="24">
        <f t="shared" si="0"/>
        <v>892707.33689779788</v>
      </c>
      <c r="G46" s="25">
        <f t="shared" si="1"/>
        <v>543117.26783532696</v>
      </c>
      <c r="H46" s="19">
        <f t="shared" si="2"/>
        <v>3.5467346392179522E-3</v>
      </c>
    </row>
    <row r="47" spans="1:8" ht="21" customHeight="1">
      <c r="A47" s="20">
        <v>210043</v>
      </c>
      <c r="B47" s="21" t="s">
        <v>49</v>
      </c>
      <c r="C47" s="22">
        <v>224082797.58895046</v>
      </c>
      <c r="D47" s="15">
        <v>0.55200000000000005</v>
      </c>
      <c r="E47" s="23">
        <f t="shared" si="3"/>
        <v>6.8420357343373251E-3</v>
      </c>
      <c r="F47" s="24">
        <f t="shared" si="0"/>
        <v>1533182.5085538768</v>
      </c>
      <c r="G47" s="25">
        <f t="shared" si="1"/>
        <v>932778.1465674527</v>
      </c>
      <c r="H47" s="19">
        <f t="shared" si="2"/>
        <v>4.1626495054676305E-3</v>
      </c>
    </row>
    <row r="48" spans="1:8" ht="18" thickBot="1">
      <c r="A48" s="29">
        <v>210063</v>
      </c>
      <c r="B48" s="30" t="s">
        <v>50</v>
      </c>
      <c r="C48" s="31">
        <v>230010193.36690876</v>
      </c>
      <c r="D48" s="15">
        <v>0.60909999999999997</v>
      </c>
      <c r="E48" s="23">
        <f t="shared" si="3"/>
        <v>9.6078690401488285E-3</v>
      </c>
      <c r="F48" s="24">
        <f t="shared" si="0"/>
        <v>2209907.8157685683</v>
      </c>
      <c r="G48" s="25">
        <f t="shared" si="1"/>
        <v>1344493.3691696208</v>
      </c>
      <c r="H48" s="19">
        <f t="shared" si="2"/>
        <v>5.8453642835947228E-3</v>
      </c>
    </row>
    <row r="49" spans="1:8" ht="18" customHeight="1" thickBot="1">
      <c r="A49" s="32">
        <v>210027</v>
      </c>
      <c r="B49" s="33" t="s">
        <v>51</v>
      </c>
      <c r="C49" s="34">
        <v>182494313.32286581</v>
      </c>
      <c r="D49" s="15">
        <v>0.65690000000000004</v>
      </c>
      <c r="E49" s="23">
        <f t="shared" si="3"/>
        <v>1.1923225117518184E-2</v>
      </c>
      <c r="F49" s="24">
        <f t="shared" si="0"/>
        <v>2175920.7804154269</v>
      </c>
      <c r="G49" s="25">
        <f t="shared" si="1"/>
        <v>1323815.880568523</v>
      </c>
      <c r="H49" s="19">
        <f t="shared" si="2"/>
        <v>7.254011681046002E-3</v>
      </c>
    </row>
    <row r="50" spans="1:8" ht="18" thickBot="1">
      <c r="A50" s="51" t="s">
        <v>71</v>
      </c>
      <c r="B50" s="52"/>
      <c r="C50" s="35">
        <f>SUM(C6:C49)</f>
        <v>8904474715.4219875</v>
      </c>
      <c r="D50" s="36"/>
      <c r="E50" s="36"/>
      <c r="F50" s="35">
        <f>SUM(F6:F49)</f>
        <v>8290541.1554643437</v>
      </c>
      <c r="G50" s="35">
        <f>SUM(G6:G49)</f>
        <v>0</v>
      </c>
      <c r="H50" s="37">
        <f t="shared" si="2"/>
        <v>0</v>
      </c>
    </row>
    <row r="51" spans="1:8">
      <c r="A51" s="53" t="s">
        <v>59</v>
      </c>
      <c r="B51" s="53"/>
      <c r="C51" s="53"/>
      <c r="D51" s="53"/>
      <c r="E51" s="53"/>
      <c r="F51" s="53"/>
      <c r="G51" s="53"/>
      <c r="H51" s="53"/>
    </row>
    <row r="52" spans="1:8" ht="9.75" customHeight="1">
      <c r="A52" s="53"/>
      <c r="B52" s="53"/>
      <c r="C52" s="53"/>
      <c r="D52" s="53"/>
      <c r="E52" s="53"/>
      <c r="F52" s="53"/>
      <c r="G52" s="53"/>
      <c r="H52" s="53"/>
    </row>
    <row r="53" spans="1:8" ht="17.399999999999999">
      <c r="A53" s="38"/>
      <c r="B53" s="38"/>
      <c r="C53" s="39"/>
      <c r="D53" s="40"/>
      <c r="E53" s="41" t="s">
        <v>68</v>
      </c>
      <c r="F53" s="42">
        <f>SUMIF(F6:F49,"&gt;0")</f>
        <v>21170586.842424352</v>
      </c>
      <c r="G53" s="43">
        <f>ABS(F54/F53)</f>
        <v>0.60839341785034096</v>
      </c>
      <c r="H53" s="54" t="s">
        <v>75</v>
      </c>
    </row>
    <row r="54" spans="1:8" ht="17.399999999999999">
      <c r="A54" s="38"/>
      <c r="B54" s="38"/>
      <c r="C54" s="44" t="s">
        <v>70</v>
      </c>
      <c r="D54" s="40">
        <f>AVERAGE(D6:D49)</f>
        <v>0.41074772727272735</v>
      </c>
      <c r="E54" s="41" t="s">
        <v>69</v>
      </c>
      <c r="F54" s="42">
        <f>SUMIF(F6:F49,"&lt;0")</f>
        <v>-12880045.686960008</v>
      </c>
      <c r="G54" s="38"/>
      <c r="H54" s="54"/>
    </row>
  </sheetData>
  <sortState ref="A4:I47">
    <sortCondition ref="D4:D47"/>
  </sortState>
  <mergeCells count="4">
    <mergeCell ref="A1:H1"/>
    <mergeCell ref="A50:B50"/>
    <mergeCell ref="A51:H52"/>
    <mergeCell ref="H53:H54"/>
  </mergeCells>
  <pageMargins left="0.5" right="0" top="0.5" bottom="0.5" header="0.3" footer="0.25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G4" sqref="G4:G47"/>
    </sheetView>
  </sheetViews>
  <sheetFormatPr defaultColWidth="9.109375" defaultRowHeight="14.4"/>
  <cols>
    <col min="1" max="1" width="11.44140625" style="1" bestFit="1" customWidth="1"/>
    <col min="2" max="2" width="17.109375" style="1" bestFit="1" customWidth="1"/>
    <col min="3" max="3" width="50" style="1" bestFit="1" customWidth="1"/>
    <col min="4" max="4" width="17.109375" style="1" bestFit="1" customWidth="1"/>
    <col min="5" max="5" width="31.44140625" style="1" bestFit="1" customWidth="1"/>
    <col min="6" max="6" width="18.5546875" style="1" bestFit="1" customWidth="1"/>
    <col min="7" max="7" width="12.88671875" style="1" bestFit="1" customWidth="1"/>
    <col min="8" max="16384" width="9.109375" style="1"/>
  </cols>
  <sheetData>
    <row r="1" spans="1:7" ht="15.9" customHeight="1">
      <c r="A1" s="55" t="s">
        <v>0</v>
      </c>
      <c r="B1" s="55"/>
      <c r="C1" s="55"/>
      <c r="D1" s="55"/>
      <c r="E1" s="55"/>
      <c r="F1" s="55"/>
      <c r="G1" s="55"/>
    </row>
    <row r="2" spans="1:7" ht="14.1" customHeight="1">
      <c r="A2" s="2"/>
    </row>
    <row r="3" spans="1:7" ht="14.1" customHeight="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15.9" customHeight="1">
      <c r="A4" s="3">
        <v>23</v>
      </c>
      <c r="B4" s="5">
        <v>210001</v>
      </c>
      <c r="C4" s="6" t="s">
        <v>30</v>
      </c>
      <c r="D4" s="5">
        <v>0.23</v>
      </c>
      <c r="E4" s="5">
        <v>0.44290000000000002</v>
      </c>
      <c r="F4" s="5">
        <v>0.63329999999999997</v>
      </c>
      <c r="G4" s="5">
        <v>0.41489999999999999</v>
      </c>
    </row>
    <row r="5" spans="1:7" ht="15.9" customHeight="1">
      <c r="A5" s="3">
        <v>21</v>
      </c>
      <c r="B5" s="5">
        <v>210002</v>
      </c>
      <c r="C5" s="6" t="s">
        <v>28</v>
      </c>
      <c r="D5" s="5">
        <v>0.17</v>
      </c>
      <c r="E5" s="5">
        <v>0.71430000000000005</v>
      </c>
      <c r="F5" s="5">
        <v>0.36670000000000003</v>
      </c>
      <c r="G5" s="5">
        <v>0.39229999999999998</v>
      </c>
    </row>
    <row r="6" spans="1:7" ht="15.9" customHeight="1">
      <c r="A6" s="3">
        <v>1</v>
      </c>
      <c r="B6" s="5">
        <v>210003</v>
      </c>
      <c r="C6" s="6" t="s">
        <v>8</v>
      </c>
      <c r="D6" s="5">
        <v>0.05</v>
      </c>
      <c r="E6" s="5">
        <v>0.31430000000000002</v>
      </c>
      <c r="F6" s="5">
        <v>0.3</v>
      </c>
      <c r="G6" s="5">
        <v>0.20430000000000001</v>
      </c>
    </row>
    <row r="7" spans="1:7" ht="15.9" customHeight="1">
      <c r="A7" s="3">
        <v>12</v>
      </c>
      <c r="B7" s="5">
        <v>210004</v>
      </c>
      <c r="C7" s="6" t="s">
        <v>19</v>
      </c>
      <c r="D7" s="5">
        <v>0.11</v>
      </c>
      <c r="E7" s="5">
        <v>0.7429</v>
      </c>
      <c r="F7" s="5">
        <v>0.26669999999999999</v>
      </c>
      <c r="G7" s="5">
        <v>0.34689999999999999</v>
      </c>
    </row>
    <row r="8" spans="1:7" ht="15.9" customHeight="1">
      <c r="A8" s="3">
        <v>29</v>
      </c>
      <c r="B8" s="5">
        <v>210005</v>
      </c>
      <c r="C8" s="6" t="s">
        <v>36</v>
      </c>
      <c r="D8" s="5">
        <v>0.31</v>
      </c>
      <c r="E8" s="5">
        <v>0.6714</v>
      </c>
      <c r="F8" s="5">
        <v>0.43330000000000002</v>
      </c>
      <c r="G8" s="5">
        <v>0.45540000000000003</v>
      </c>
    </row>
    <row r="9" spans="1:7" ht="15.9" customHeight="1">
      <c r="A9" s="3">
        <v>31</v>
      </c>
      <c r="B9" s="5">
        <v>210006</v>
      </c>
      <c r="C9" s="6" t="s">
        <v>38</v>
      </c>
      <c r="D9" s="5">
        <v>0.28000000000000003</v>
      </c>
      <c r="E9" s="5">
        <v>0.81430000000000002</v>
      </c>
      <c r="F9" s="5">
        <v>0.35</v>
      </c>
      <c r="G9" s="5">
        <v>0.46129999999999999</v>
      </c>
    </row>
    <row r="10" spans="1:7" ht="15.9" customHeight="1">
      <c r="A10" s="3">
        <v>36</v>
      </c>
      <c r="B10" s="5">
        <v>210008</v>
      </c>
      <c r="C10" s="6" t="s">
        <v>43</v>
      </c>
      <c r="D10" s="5">
        <v>0.5</v>
      </c>
      <c r="E10" s="5">
        <v>0.61429999999999996</v>
      </c>
      <c r="F10" s="5">
        <v>0.4</v>
      </c>
      <c r="G10" s="5">
        <v>0.50429999999999997</v>
      </c>
    </row>
    <row r="11" spans="1:7" ht="15.9" customHeight="1">
      <c r="A11" s="3">
        <v>38</v>
      </c>
      <c r="B11" s="5">
        <v>210009</v>
      </c>
      <c r="C11" s="6" t="s">
        <v>45</v>
      </c>
      <c r="D11" s="5">
        <v>0.43</v>
      </c>
      <c r="E11" s="5">
        <v>0.6</v>
      </c>
      <c r="F11" s="5">
        <v>0.5333</v>
      </c>
      <c r="G11" s="5">
        <v>0.51200000000000001</v>
      </c>
    </row>
    <row r="12" spans="1:7" ht="15.9" customHeight="1">
      <c r="A12" s="3">
        <v>6</v>
      </c>
      <c r="B12" s="5">
        <v>210010</v>
      </c>
      <c r="C12" s="6" t="s">
        <v>13</v>
      </c>
      <c r="D12" s="5">
        <v>0.3</v>
      </c>
      <c r="E12" s="5">
        <v>0.5</v>
      </c>
      <c r="F12" s="5">
        <v>0.1</v>
      </c>
      <c r="G12" s="5">
        <v>0.3</v>
      </c>
    </row>
    <row r="13" spans="1:7" ht="15.9" customHeight="1">
      <c r="A13" s="3">
        <v>19</v>
      </c>
      <c r="B13" s="5">
        <v>210011</v>
      </c>
      <c r="C13" s="6" t="s">
        <v>26</v>
      </c>
      <c r="D13" s="5">
        <v>0.14000000000000001</v>
      </c>
      <c r="E13" s="5">
        <v>0.71430000000000005</v>
      </c>
      <c r="F13" s="5">
        <v>0.4</v>
      </c>
      <c r="G13" s="5">
        <v>0.39029999999999998</v>
      </c>
    </row>
    <row r="14" spans="1:7" ht="15.9" customHeight="1">
      <c r="A14" s="3">
        <v>37</v>
      </c>
      <c r="B14" s="5">
        <v>210012</v>
      </c>
      <c r="C14" s="6" t="s">
        <v>44</v>
      </c>
      <c r="D14" s="5">
        <v>0.28000000000000003</v>
      </c>
      <c r="E14" s="5">
        <v>0.84289999999999998</v>
      </c>
      <c r="F14" s="5">
        <v>0.4667</v>
      </c>
      <c r="G14" s="5">
        <v>0.50490000000000002</v>
      </c>
    </row>
    <row r="15" spans="1:7" ht="15.9" customHeight="1">
      <c r="A15" s="3">
        <v>3</v>
      </c>
      <c r="B15" s="5">
        <v>210013</v>
      </c>
      <c r="C15" s="6" t="s">
        <v>10</v>
      </c>
      <c r="D15" s="5">
        <v>0.11</v>
      </c>
      <c r="E15" s="5">
        <v>0.1429</v>
      </c>
      <c r="F15" s="5">
        <v>0.5</v>
      </c>
      <c r="G15" s="5">
        <v>0.2369</v>
      </c>
    </row>
    <row r="16" spans="1:7" ht="15.9" customHeight="1">
      <c r="A16" s="3">
        <v>11</v>
      </c>
      <c r="B16" s="5">
        <v>210015</v>
      </c>
      <c r="C16" s="6" t="s">
        <v>17</v>
      </c>
      <c r="D16" s="5">
        <v>0.21</v>
      </c>
      <c r="E16" s="5">
        <v>0.31430000000000002</v>
      </c>
      <c r="F16" s="5">
        <v>0.5333</v>
      </c>
      <c r="G16" s="5">
        <v>0.33829999999999999</v>
      </c>
    </row>
    <row r="17" spans="1:7" ht="15.9" customHeight="1">
      <c r="A17" s="3">
        <v>17</v>
      </c>
      <c r="B17" s="5">
        <v>210016</v>
      </c>
      <c r="C17" s="6" t="s">
        <v>24</v>
      </c>
      <c r="D17" s="5">
        <v>0.18</v>
      </c>
      <c r="E17" s="5">
        <v>0.7571</v>
      </c>
      <c r="F17" s="5">
        <v>0.26669999999999999</v>
      </c>
      <c r="G17" s="5">
        <v>0.37909999999999999</v>
      </c>
    </row>
    <row r="18" spans="1:7" ht="15.9" customHeight="1">
      <c r="A18" s="3">
        <v>4</v>
      </c>
      <c r="B18" s="5">
        <v>210017</v>
      </c>
      <c r="C18" s="6" t="s">
        <v>11</v>
      </c>
      <c r="D18" s="5">
        <v>0.33</v>
      </c>
      <c r="E18" s="5">
        <v>0.37140000000000001</v>
      </c>
      <c r="F18" s="5">
        <v>0</v>
      </c>
      <c r="G18" s="5">
        <v>0.24340000000000001</v>
      </c>
    </row>
    <row r="19" spans="1:7" ht="15.9" customHeight="1">
      <c r="A19" s="3">
        <v>18</v>
      </c>
      <c r="B19" s="5">
        <v>210018</v>
      </c>
      <c r="C19" s="6" t="s">
        <v>25</v>
      </c>
      <c r="D19" s="5">
        <v>0.17</v>
      </c>
      <c r="E19" s="5">
        <v>0.52859999999999996</v>
      </c>
      <c r="F19" s="5">
        <v>0.5333</v>
      </c>
      <c r="G19" s="5">
        <v>0.3866</v>
      </c>
    </row>
    <row r="20" spans="1:7" ht="15.9" customHeight="1">
      <c r="A20" s="3">
        <v>25</v>
      </c>
      <c r="B20" s="5">
        <v>210019</v>
      </c>
      <c r="C20" s="6" t="s">
        <v>32</v>
      </c>
      <c r="D20" s="5">
        <v>0.12</v>
      </c>
      <c r="E20" s="5">
        <v>0.57140000000000002</v>
      </c>
      <c r="F20" s="5">
        <v>0.73329999999999995</v>
      </c>
      <c r="G20" s="5">
        <v>0.43940000000000001</v>
      </c>
    </row>
    <row r="21" spans="1:7" ht="15.9" customHeight="1">
      <c r="A21" s="3">
        <v>20</v>
      </c>
      <c r="B21" s="5">
        <v>210022</v>
      </c>
      <c r="C21" s="6" t="s">
        <v>27</v>
      </c>
      <c r="D21" s="5">
        <v>0.21</v>
      </c>
      <c r="E21" s="5">
        <v>0.55710000000000004</v>
      </c>
      <c r="F21" s="5">
        <v>0.4667</v>
      </c>
      <c r="G21" s="5">
        <v>0.3911</v>
      </c>
    </row>
    <row r="22" spans="1:7" ht="15.9" customHeight="1">
      <c r="A22" s="3">
        <v>9</v>
      </c>
      <c r="B22" s="5">
        <v>210023</v>
      </c>
      <c r="C22" s="6" t="s">
        <v>15</v>
      </c>
      <c r="D22" s="5">
        <v>0.31</v>
      </c>
      <c r="E22" s="5">
        <v>0.4</v>
      </c>
      <c r="F22" s="5">
        <v>0.26669999999999999</v>
      </c>
      <c r="G22" s="5">
        <v>0.32400000000000001</v>
      </c>
    </row>
    <row r="23" spans="1:7" ht="15.9" customHeight="1">
      <c r="A23" s="3">
        <v>2</v>
      </c>
      <c r="B23" s="5">
        <v>210024</v>
      </c>
      <c r="C23" s="6" t="s">
        <v>9</v>
      </c>
      <c r="D23" s="5">
        <v>0.3</v>
      </c>
      <c r="E23" s="5">
        <v>8.5699999999999998E-2</v>
      </c>
      <c r="F23" s="5">
        <v>0.3</v>
      </c>
      <c r="G23" s="5">
        <v>0.23569999999999999</v>
      </c>
    </row>
    <row r="24" spans="1:7" ht="15.9" customHeight="1">
      <c r="A24" s="3">
        <v>44</v>
      </c>
      <c r="B24" s="5">
        <v>210027</v>
      </c>
      <c r="C24" s="6" t="s">
        <v>51</v>
      </c>
      <c r="D24" s="5">
        <v>0.41</v>
      </c>
      <c r="E24" s="5">
        <v>0.84289999999999998</v>
      </c>
      <c r="F24" s="5">
        <v>0.8</v>
      </c>
      <c r="G24" s="5">
        <v>0.65690000000000004</v>
      </c>
    </row>
    <row r="25" spans="1:7" ht="15.9" customHeight="1">
      <c r="A25" s="3">
        <v>40</v>
      </c>
      <c r="B25" s="5">
        <v>210028</v>
      </c>
      <c r="C25" s="6" t="s">
        <v>47</v>
      </c>
      <c r="D25" s="5">
        <v>0.37</v>
      </c>
      <c r="E25" s="5">
        <v>0.55710000000000004</v>
      </c>
      <c r="F25" s="5">
        <v>0.7</v>
      </c>
      <c r="G25" s="5">
        <v>0.52510000000000001</v>
      </c>
    </row>
    <row r="26" spans="1:7" ht="15.9" customHeight="1">
      <c r="A26" s="3">
        <v>30</v>
      </c>
      <c r="B26" s="5">
        <v>210029</v>
      </c>
      <c r="C26" s="6" t="s">
        <v>37</v>
      </c>
      <c r="D26" s="5">
        <v>0.3</v>
      </c>
      <c r="E26" s="5">
        <v>0.4</v>
      </c>
      <c r="F26" s="5">
        <v>0.73329999999999995</v>
      </c>
      <c r="G26" s="5">
        <v>0.46</v>
      </c>
    </row>
    <row r="27" spans="1:7" ht="15.9" customHeight="1">
      <c r="A27" s="3">
        <v>32</v>
      </c>
      <c r="B27" s="5">
        <v>210030</v>
      </c>
      <c r="C27" s="6" t="s">
        <v>39</v>
      </c>
      <c r="D27" s="5">
        <v>0.32</v>
      </c>
      <c r="E27" s="5">
        <v>0.4143</v>
      </c>
      <c r="F27" s="5">
        <v>0.7</v>
      </c>
      <c r="G27" s="5">
        <v>0.46229999999999999</v>
      </c>
    </row>
    <row r="28" spans="1:7" ht="15.9" customHeight="1">
      <c r="A28" s="3">
        <v>35</v>
      </c>
      <c r="B28" s="5">
        <v>210032</v>
      </c>
      <c r="C28" s="6" t="s">
        <v>42</v>
      </c>
      <c r="D28" s="5">
        <v>0.39</v>
      </c>
      <c r="E28" s="5">
        <v>0.55710000000000004</v>
      </c>
      <c r="F28" s="5">
        <v>0.55000000000000004</v>
      </c>
      <c r="G28" s="5">
        <v>0.48809999999999998</v>
      </c>
    </row>
    <row r="29" spans="1:7" ht="15.9" customHeight="1">
      <c r="A29" s="3">
        <v>39</v>
      </c>
      <c r="B29" s="5">
        <v>210033</v>
      </c>
      <c r="C29" s="6" t="s">
        <v>46</v>
      </c>
      <c r="D29" s="5">
        <v>0.28999999999999998</v>
      </c>
      <c r="E29" s="5">
        <v>0.6</v>
      </c>
      <c r="F29" s="5">
        <v>0.73329999999999995</v>
      </c>
      <c r="G29" s="5">
        <v>0.51600000000000001</v>
      </c>
    </row>
    <row r="30" spans="1:7" ht="15.9" customHeight="1">
      <c r="A30" s="3">
        <v>10</v>
      </c>
      <c r="B30" s="5">
        <v>210034</v>
      </c>
      <c r="C30" s="6" t="s">
        <v>16</v>
      </c>
      <c r="D30" s="5">
        <v>0.24</v>
      </c>
      <c r="E30" s="5">
        <v>0.27139999999999997</v>
      </c>
      <c r="F30" s="5">
        <v>0.5333</v>
      </c>
      <c r="G30" s="5">
        <v>0.33739999999999998</v>
      </c>
    </row>
    <row r="31" spans="1:7" ht="15.9" customHeight="1">
      <c r="A31" s="3">
        <v>22</v>
      </c>
      <c r="B31" s="5">
        <v>210035</v>
      </c>
      <c r="C31" s="6" t="s">
        <v>29</v>
      </c>
      <c r="D31" s="5">
        <v>0.28999999999999998</v>
      </c>
      <c r="E31" s="5">
        <v>0.54290000000000005</v>
      </c>
      <c r="F31" s="5">
        <v>0.4</v>
      </c>
      <c r="G31" s="5">
        <v>0.39889999999999998</v>
      </c>
    </row>
    <row r="32" spans="1:7" ht="15.9" customHeight="1">
      <c r="A32" s="3">
        <v>24</v>
      </c>
      <c r="B32" s="5">
        <v>210037</v>
      </c>
      <c r="C32" s="6" t="s">
        <v>31</v>
      </c>
      <c r="D32" s="5">
        <v>0.3</v>
      </c>
      <c r="E32" s="5">
        <v>0.5</v>
      </c>
      <c r="F32" s="5">
        <v>0.5</v>
      </c>
      <c r="G32" s="5">
        <v>0.42</v>
      </c>
    </row>
    <row r="33" spans="1:7" ht="15.9" customHeight="1">
      <c r="A33" s="3">
        <v>15</v>
      </c>
      <c r="B33" s="5">
        <v>210038</v>
      </c>
      <c r="C33" s="6" t="s">
        <v>22</v>
      </c>
      <c r="D33" s="5">
        <v>0.16</v>
      </c>
      <c r="E33" s="5">
        <v>0.88570000000000004</v>
      </c>
      <c r="F33" s="5">
        <v>0.1333</v>
      </c>
      <c r="G33" s="5">
        <v>0.36969999999999997</v>
      </c>
    </row>
    <row r="34" spans="1:7" ht="15.9" customHeight="1">
      <c r="A34" s="3">
        <v>28</v>
      </c>
      <c r="B34" s="5">
        <v>210039</v>
      </c>
      <c r="C34" s="6" t="s">
        <v>35</v>
      </c>
      <c r="D34" s="5">
        <v>0.27</v>
      </c>
      <c r="E34" s="5">
        <v>0.62860000000000005</v>
      </c>
      <c r="F34" s="5">
        <v>0.5</v>
      </c>
      <c r="G34" s="5">
        <v>0.4466</v>
      </c>
    </row>
    <row r="35" spans="1:7" ht="15.9" customHeight="1">
      <c r="A35" s="3">
        <v>26</v>
      </c>
      <c r="B35" s="5">
        <v>210040</v>
      </c>
      <c r="C35" s="6" t="s">
        <v>33</v>
      </c>
      <c r="D35" s="5">
        <v>0.15</v>
      </c>
      <c r="E35" s="5">
        <v>0.68569999999999998</v>
      </c>
      <c r="F35" s="5">
        <v>0.6</v>
      </c>
      <c r="G35" s="5">
        <v>0.44569999999999999</v>
      </c>
    </row>
    <row r="36" spans="1:7" ht="15.9" customHeight="1">
      <c r="A36" s="3">
        <v>42</v>
      </c>
      <c r="B36" s="5">
        <v>210043</v>
      </c>
      <c r="C36" s="6" t="s">
        <v>49</v>
      </c>
      <c r="D36" s="5">
        <v>0.28000000000000003</v>
      </c>
      <c r="E36" s="5">
        <v>0.8</v>
      </c>
      <c r="F36" s="5">
        <v>0.66669999999999996</v>
      </c>
      <c r="G36" s="5">
        <v>0.55200000000000005</v>
      </c>
    </row>
    <row r="37" spans="1:7" ht="15.9" customHeight="1">
      <c r="A37" s="3">
        <v>34</v>
      </c>
      <c r="B37" s="5">
        <v>210044</v>
      </c>
      <c r="C37" s="6" t="s">
        <v>41</v>
      </c>
      <c r="D37" s="5">
        <v>0.31</v>
      </c>
      <c r="E37" s="5">
        <v>0.71430000000000005</v>
      </c>
      <c r="F37" s="5">
        <v>0.4667</v>
      </c>
      <c r="G37" s="5">
        <v>0.4783</v>
      </c>
    </row>
    <row r="38" spans="1:7" ht="15.9" customHeight="1">
      <c r="A38" s="3">
        <v>33</v>
      </c>
      <c r="B38" s="5">
        <v>210048</v>
      </c>
      <c r="C38" s="6" t="s">
        <v>40</v>
      </c>
      <c r="D38" s="5">
        <v>0.23</v>
      </c>
      <c r="E38" s="5">
        <v>0.61429999999999996</v>
      </c>
      <c r="F38" s="5">
        <v>0.66669999999999996</v>
      </c>
      <c r="G38" s="5">
        <v>0.4763</v>
      </c>
    </row>
    <row r="39" spans="1:7" ht="15.9" customHeight="1">
      <c r="A39" s="3">
        <v>41</v>
      </c>
      <c r="B39" s="5">
        <v>210049</v>
      </c>
      <c r="C39" s="6" t="s">
        <v>48</v>
      </c>
      <c r="D39" s="5">
        <v>0.16</v>
      </c>
      <c r="E39" s="5">
        <v>0.7571</v>
      </c>
      <c r="F39" s="5">
        <v>0.8</v>
      </c>
      <c r="G39" s="5">
        <v>0.53110000000000002</v>
      </c>
    </row>
    <row r="40" spans="1:7" ht="15.9" customHeight="1">
      <c r="A40" s="3">
        <v>27</v>
      </c>
      <c r="B40" s="5">
        <v>210051</v>
      </c>
      <c r="C40" s="6" t="s">
        <v>34</v>
      </c>
      <c r="D40" s="5">
        <v>0.3</v>
      </c>
      <c r="E40" s="5">
        <v>0.68569999999999998</v>
      </c>
      <c r="F40" s="5">
        <v>0.4</v>
      </c>
      <c r="G40" s="5">
        <v>0.44569999999999999</v>
      </c>
    </row>
    <row r="41" spans="1:7" ht="15.9" customHeight="1">
      <c r="A41" s="3">
        <v>14</v>
      </c>
      <c r="B41" s="5">
        <v>210055</v>
      </c>
      <c r="C41" s="6" t="s">
        <v>21</v>
      </c>
      <c r="D41" s="5">
        <v>0.14000000000000001</v>
      </c>
      <c r="E41" s="5">
        <v>0.54290000000000005</v>
      </c>
      <c r="F41" s="5">
        <v>0.5</v>
      </c>
      <c r="G41" s="5">
        <v>0.36890000000000001</v>
      </c>
    </row>
    <row r="42" spans="1:7" ht="15.9" customHeight="1">
      <c r="A42" s="3">
        <v>8</v>
      </c>
      <c r="B42" s="5">
        <v>210056</v>
      </c>
      <c r="C42" s="6" t="s">
        <v>14</v>
      </c>
      <c r="D42" s="5">
        <v>0.18</v>
      </c>
      <c r="E42" s="5">
        <v>0.31430000000000002</v>
      </c>
      <c r="F42" s="5">
        <v>0.5</v>
      </c>
      <c r="G42" s="5">
        <v>0.31630000000000003</v>
      </c>
    </row>
    <row r="43" spans="1:7" ht="15.9" customHeight="1">
      <c r="A43" s="3">
        <v>13</v>
      </c>
      <c r="B43" s="5">
        <v>210057</v>
      </c>
      <c r="C43" s="6" t="s">
        <v>20</v>
      </c>
      <c r="D43" s="5">
        <v>0.08</v>
      </c>
      <c r="E43" s="5">
        <v>0.61429999999999996</v>
      </c>
      <c r="F43" s="5">
        <v>0.5</v>
      </c>
      <c r="G43" s="5">
        <v>0.36630000000000001</v>
      </c>
    </row>
    <row r="44" spans="1:7" ht="15.9" customHeight="1">
      <c r="A44" s="3">
        <v>16</v>
      </c>
      <c r="B44" s="5">
        <v>210060</v>
      </c>
      <c r="C44" s="6" t="s">
        <v>23</v>
      </c>
      <c r="D44" s="5">
        <v>0.15</v>
      </c>
      <c r="E44" s="5">
        <v>0.84289999999999998</v>
      </c>
      <c r="F44" s="5">
        <v>0.2</v>
      </c>
      <c r="G44" s="5">
        <v>0.37290000000000001</v>
      </c>
    </row>
    <row r="45" spans="1:7" ht="15.9" customHeight="1">
      <c r="A45" s="3">
        <v>5</v>
      </c>
      <c r="B45" s="5">
        <v>210061</v>
      </c>
      <c r="C45" s="6" t="s">
        <v>12</v>
      </c>
      <c r="D45" s="5">
        <v>0.21</v>
      </c>
      <c r="E45" s="5">
        <v>0.2429</v>
      </c>
      <c r="F45" s="5">
        <v>0.35</v>
      </c>
      <c r="G45" s="5">
        <v>0.26190000000000002</v>
      </c>
    </row>
    <row r="46" spans="1:7" ht="15.9" customHeight="1">
      <c r="A46" s="3">
        <v>7</v>
      </c>
      <c r="B46" s="5">
        <v>210062</v>
      </c>
      <c r="C46" s="6" t="s">
        <v>18</v>
      </c>
      <c r="D46" s="5">
        <v>0.08</v>
      </c>
      <c r="E46" s="5">
        <v>0.4143</v>
      </c>
      <c r="F46" s="5">
        <v>0.5</v>
      </c>
      <c r="G46" s="5">
        <v>0.30630000000000002</v>
      </c>
    </row>
    <row r="47" spans="1:7" ht="15.9" customHeight="1">
      <c r="A47" s="3">
        <v>43</v>
      </c>
      <c r="B47" s="5">
        <v>210063</v>
      </c>
      <c r="C47" s="6" t="s">
        <v>50</v>
      </c>
      <c r="D47" s="5">
        <v>0.33</v>
      </c>
      <c r="E47" s="5">
        <v>0.7571</v>
      </c>
      <c r="F47" s="5">
        <v>0.83330000000000004</v>
      </c>
      <c r="G47" s="5">
        <v>0.60909999999999997</v>
      </c>
    </row>
    <row r="48" spans="1:7" ht="14.1" customHeight="1">
      <c r="A48" s="2"/>
    </row>
    <row r="49" spans="1:1" s="7" customFormat="1" ht="14.1" customHeight="1">
      <c r="A49" s="7" t="s">
        <v>52</v>
      </c>
    </row>
    <row r="50" spans="1:1" s="7" customFormat="1" ht="14.1" customHeight="1">
      <c r="A50" s="7" t="s">
        <v>72</v>
      </c>
    </row>
    <row r="51" spans="1:1" ht="14.1" customHeight="1">
      <c r="A51" s="2"/>
    </row>
  </sheetData>
  <sortState ref="A4:G47">
    <sortCondition ref="B4:B47"/>
  </sortState>
  <mergeCells count="1">
    <mergeCell ref="A1:G1"/>
  </mergeCells>
  <pageMargins left="0.08" right="0.08" top="1" bottom="1" header="0.5" footer="0.5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DE3770-F8D6-4ACB-9D7B-2DF85EDEC4B4}"/>
</file>

<file path=customXml/itemProps2.xml><?xml version="1.0" encoding="utf-8"?>
<ds:datastoreItem xmlns:ds="http://schemas.openxmlformats.org/officeDocument/2006/customXml" ds:itemID="{327B87CC-A0A1-45A8-97FE-846C72824665}"/>
</file>

<file path=customXml/itemProps3.xml><?xml version="1.0" encoding="utf-8"?>
<ds:datastoreItem xmlns:ds="http://schemas.openxmlformats.org/officeDocument/2006/customXml" ds:itemID="{6857D44A-C37F-40CF-9FB2-20D2351E46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RY2016 Revenue Adjustments</vt:lpstr>
      <vt:lpstr>RY2016 QBR Scores</vt:lpstr>
      <vt:lpstr>'RY2016 Revenue Adjustments'!Print_Area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Ellen Englert</cp:lastModifiedBy>
  <cp:lastPrinted>2015-09-08T13:39:42Z</cp:lastPrinted>
  <dcterms:created xsi:type="dcterms:W3CDTF">2015-08-31T12:33:13Z</dcterms:created>
  <dcterms:modified xsi:type="dcterms:W3CDTF">2015-09-08T13:43:57Z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