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hoa Do\Desktop\HSCRC\Non-Specialty Hospitals\FY2022\"/>
    </mc:Choice>
  </mc:AlternateContent>
  <xr:revisionPtr revIDLastSave="0" documentId="13_ncr:1_{81F5B93C-84F9-46A9-A9A0-BFF081DB4D4C}" xr6:coauthVersionLast="47" xr6:coauthVersionMax="47" xr10:uidLastSave="{00000000-0000-0000-0000-000000000000}"/>
  <bookViews>
    <workbookView xWindow="-110" yWindow="-110" windowWidth="19420" windowHeight="10420" activeTab="1" xr2:uid="{C92486D1-EA02-4A5F-A3AB-88853C7DBEE1}"/>
  </bookViews>
  <sheets>
    <sheet name="FY2022 Prj Inflation" sheetId="1" r:id="rId1"/>
    <sheet name="FY22 Prj Infl Carroll Rx Adj" sheetId="2" r:id="rId2"/>
  </sheets>
  <definedNames>
    <definedName name="_Order1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6" i="2"/>
  <c r="I52" i="2"/>
  <c r="I48" i="2"/>
  <c r="I44" i="2"/>
  <c r="I10" i="2"/>
  <c r="I8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I59" i="2"/>
  <c r="I58" i="2"/>
  <c r="I55" i="2"/>
  <c r="I54" i="2"/>
  <c r="I51" i="2"/>
  <c r="I50" i="2"/>
  <c r="I47" i="2"/>
  <c r="I46" i="2"/>
  <c r="I43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5" i="2"/>
  <c r="I14" i="2"/>
  <c r="I13" i="2"/>
  <c r="I12" i="2"/>
  <c r="I11" i="2"/>
  <c r="I9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I45" i="2" l="1"/>
  <c r="I49" i="2"/>
  <c r="I53" i="2"/>
  <c r="I57" i="2"/>
  <c r="I16" i="2"/>
  <c r="D4" i="2"/>
  <c r="B59" i="2" l="1"/>
  <c r="B58" i="2"/>
  <c r="B57" i="2"/>
  <c r="B56" i="2"/>
  <c r="B55" i="2"/>
  <c r="B54" i="2"/>
  <c r="B53" i="2"/>
  <c r="B52" i="2"/>
  <c r="B51" i="2"/>
  <c r="B50" i="2"/>
  <c r="B46" i="2"/>
  <c r="B45" i="2"/>
  <c r="B44" i="2"/>
  <c r="B43" i="2"/>
  <c r="B42" i="2"/>
  <c r="G41" i="2"/>
  <c r="B41" i="2"/>
  <c r="G40" i="2"/>
  <c r="B40" i="2"/>
  <c r="G39" i="2"/>
  <c r="B39" i="2"/>
  <c r="G38" i="2"/>
  <c r="B38" i="2"/>
  <c r="G37" i="2"/>
  <c r="B37" i="2"/>
  <c r="G36" i="2"/>
  <c r="B36" i="2"/>
  <c r="G35" i="2"/>
  <c r="B35" i="2"/>
  <c r="G34" i="2"/>
  <c r="B34" i="2"/>
  <c r="G33" i="2"/>
  <c r="B33" i="2"/>
  <c r="G32" i="2"/>
  <c r="B32" i="2"/>
  <c r="G31" i="2"/>
  <c r="B31" i="2"/>
  <c r="G30" i="2"/>
  <c r="B30" i="2"/>
  <c r="G29" i="2"/>
  <c r="B29" i="2"/>
  <c r="G28" i="2"/>
  <c r="B28" i="2"/>
  <c r="G27" i="2"/>
  <c r="B27" i="2"/>
  <c r="G26" i="2"/>
  <c r="B26" i="2"/>
  <c r="G25" i="2"/>
  <c r="B25" i="2"/>
  <c r="G24" i="2"/>
  <c r="B24" i="2"/>
  <c r="G23" i="2"/>
  <c r="B23" i="2"/>
  <c r="G22" i="2"/>
  <c r="B22" i="2"/>
  <c r="G21" i="2"/>
  <c r="B21" i="2"/>
  <c r="G20" i="2"/>
  <c r="B20" i="2"/>
  <c r="G19" i="2"/>
  <c r="B19" i="2"/>
  <c r="G18" i="2"/>
  <c r="B18" i="2"/>
  <c r="G17" i="2"/>
  <c r="B17" i="2"/>
  <c r="G16" i="2"/>
  <c r="B16" i="2"/>
  <c r="G15" i="2"/>
  <c r="B15" i="2"/>
  <c r="G14" i="2"/>
  <c r="B14" i="2"/>
  <c r="G13" i="2"/>
  <c r="B13" i="2"/>
  <c r="G12" i="2"/>
  <c r="B12" i="2"/>
  <c r="G11" i="2"/>
  <c r="B11" i="2"/>
  <c r="G10" i="2"/>
  <c r="B10" i="2"/>
  <c r="G9" i="2"/>
  <c r="B9" i="2"/>
  <c r="G8" i="2"/>
  <c r="B8" i="2"/>
  <c r="I7" i="2"/>
  <c r="F7" i="2"/>
  <c r="E7" i="2"/>
  <c r="J5" i="2"/>
  <c r="J9" i="2" l="1"/>
  <c r="J15" i="2"/>
  <c r="J20" i="2"/>
  <c r="J25" i="2"/>
  <c r="L25" i="2" s="1"/>
  <c r="M25" i="2" s="1"/>
  <c r="J31" i="2"/>
  <c r="J36" i="2"/>
  <c r="J41" i="2"/>
  <c r="L41" i="2" s="1"/>
  <c r="M41" i="2" s="1"/>
  <c r="J17" i="2"/>
  <c r="J28" i="2"/>
  <c r="J39" i="2"/>
  <c r="J8" i="2"/>
  <c r="J19" i="2"/>
  <c r="L19" i="2" s="1"/>
  <c r="M19" i="2" s="1"/>
  <c r="J35" i="2"/>
  <c r="J11" i="2"/>
  <c r="J16" i="2"/>
  <c r="L16" i="2" s="1"/>
  <c r="M16" i="2" s="1"/>
  <c r="J21" i="2"/>
  <c r="L21" i="2" s="1"/>
  <c r="M21" i="2" s="1"/>
  <c r="J27" i="2"/>
  <c r="J32" i="2"/>
  <c r="J37" i="2"/>
  <c r="J12" i="2"/>
  <c r="L12" i="2" s="1"/>
  <c r="M12" i="2" s="1"/>
  <c r="J23" i="2"/>
  <c r="J33" i="2"/>
  <c r="J13" i="2"/>
  <c r="L13" i="2" s="1"/>
  <c r="M13" i="2" s="1"/>
  <c r="J24" i="2"/>
  <c r="L24" i="2" s="1"/>
  <c r="M24" i="2" s="1"/>
  <c r="J29" i="2"/>
  <c r="J40" i="2"/>
  <c r="J10" i="2"/>
  <c r="L10" i="2" s="1"/>
  <c r="M10" i="2" s="1"/>
  <c r="J26" i="2"/>
  <c r="L26" i="2" s="1"/>
  <c r="M26" i="2" s="1"/>
  <c r="J14" i="2"/>
  <c r="J30" i="2"/>
  <c r="J18" i="2"/>
  <c r="J34" i="2"/>
  <c r="L34" i="2" s="1"/>
  <c r="M34" i="2" s="1"/>
  <c r="J22" i="2"/>
  <c r="J38" i="2"/>
  <c r="L38" i="2" s="1"/>
  <c r="M38" i="2" s="1"/>
  <c r="G7" i="2"/>
  <c r="J45" i="2"/>
  <c r="J52" i="2"/>
  <c r="L22" i="2"/>
  <c r="M22" i="2" s="1"/>
  <c r="J59" i="2"/>
  <c r="J55" i="2"/>
  <c r="J51" i="2"/>
  <c r="J44" i="2"/>
  <c r="L37" i="2"/>
  <c r="M37" i="2" s="1"/>
  <c r="L33" i="2"/>
  <c r="M33" i="2" s="1"/>
  <c r="L29" i="2"/>
  <c r="M29" i="2" s="1"/>
  <c r="L17" i="2"/>
  <c r="M17" i="2" s="1"/>
  <c r="J58" i="2"/>
  <c r="J54" i="2"/>
  <c r="J50" i="2"/>
  <c r="J43" i="2"/>
  <c r="L40" i="2"/>
  <c r="M40" i="2" s="1"/>
  <c r="L36" i="2"/>
  <c r="M36" i="2" s="1"/>
  <c r="L32" i="2"/>
  <c r="M32" i="2" s="1"/>
  <c r="L28" i="2"/>
  <c r="M28" i="2" s="1"/>
  <c r="L20" i="2"/>
  <c r="M20" i="2" s="1"/>
  <c r="J57" i="2"/>
  <c r="J53" i="2"/>
  <c r="J49" i="2"/>
  <c r="J48" i="2"/>
  <c r="J47" i="2"/>
  <c r="J46" i="2"/>
  <c r="L39" i="2"/>
  <c r="M39" i="2" s="1"/>
  <c r="L35" i="2"/>
  <c r="M35" i="2" s="1"/>
  <c r="L31" i="2"/>
  <c r="M31" i="2" s="1"/>
  <c r="L27" i="2"/>
  <c r="M27" i="2" s="1"/>
  <c r="L23" i="2"/>
  <c r="M23" i="2" s="1"/>
  <c r="L15" i="2"/>
  <c r="M15" i="2" s="1"/>
  <c r="L11" i="2"/>
  <c r="M11" i="2" s="1"/>
  <c r="L18" i="2"/>
  <c r="M18" i="2" s="1"/>
  <c r="L9" i="2"/>
  <c r="M9" i="2" s="1"/>
  <c r="L14" i="2"/>
  <c r="M14" i="2" s="1"/>
  <c r="L30" i="2"/>
  <c r="M30" i="2" s="1"/>
  <c r="J56" i="2"/>
  <c r="L45" i="2" l="1"/>
  <c r="L58" i="2"/>
  <c r="L52" i="2"/>
  <c r="L43" i="2"/>
  <c r="L56" i="2"/>
  <c r="L49" i="2"/>
  <c r="L50" i="2"/>
  <c r="L51" i="2"/>
  <c r="L47" i="2"/>
  <c r="L57" i="2"/>
  <c r="L59" i="2"/>
  <c r="L48" i="2"/>
  <c r="L44" i="2"/>
  <c r="L46" i="2"/>
  <c r="L53" i="2"/>
  <c r="L54" i="2"/>
  <c r="L55" i="2"/>
  <c r="L8" i="2"/>
  <c r="J7" i="2"/>
  <c r="M54" i="2" l="1"/>
  <c r="M57" i="2"/>
  <c r="M49" i="2"/>
  <c r="M43" i="2"/>
  <c r="M58" i="2"/>
  <c r="M48" i="2"/>
  <c r="M46" i="2"/>
  <c r="M51" i="2"/>
  <c r="M55" i="2"/>
  <c r="M53" i="2"/>
  <c r="M44" i="2"/>
  <c r="M59" i="2"/>
  <c r="M47" i="2"/>
  <c r="M50" i="2"/>
  <c r="M56" i="2"/>
  <c r="M52" i="2"/>
  <c r="M45" i="2"/>
  <c r="L7" i="2"/>
  <c r="M7" i="2" s="1"/>
  <c r="D5" i="2" s="1"/>
  <c r="M8" i="2"/>
  <c r="D58" i="2" l="1"/>
  <c r="H58" i="2" s="1"/>
  <c r="D54" i="2"/>
  <c r="H54" i="2" s="1"/>
  <c r="D50" i="2"/>
  <c r="H50" i="2" s="1"/>
  <c r="D43" i="2"/>
  <c r="H43" i="2" s="1"/>
  <c r="D40" i="2"/>
  <c r="H40" i="2" s="1"/>
  <c r="N40" i="2" s="1"/>
  <c r="O40" i="2" s="1"/>
  <c r="D36" i="2"/>
  <c r="H36" i="2" s="1"/>
  <c r="N36" i="2" s="1"/>
  <c r="O36" i="2" s="1"/>
  <c r="D32" i="2"/>
  <c r="H32" i="2" s="1"/>
  <c r="N32" i="2" s="1"/>
  <c r="O32" i="2" s="1"/>
  <c r="D28" i="2"/>
  <c r="H28" i="2" s="1"/>
  <c r="N28" i="2" s="1"/>
  <c r="O28" i="2" s="1"/>
  <c r="D24" i="2"/>
  <c r="H24" i="2" s="1"/>
  <c r="N24" i="2" s="1"/>
  <c r="O24" i="2" s="1"/>
  <c r="D20" i="2"/>
  <c r="H20" i="2" s="1"/>
  <c r="N20" i="2" s="1"/>
  <c r="O20" i="2" s="1"/>
  <c r="D16" i="2"/>
  <c r="H16" i="2" s="1"/>
  <c r="N16" i="2" s="1"/>
  <c r="O16" i="2" s="1"/>
  <c r="D12" i="2"/>
  <c r="H12" i="2" s="1"/>
  <c r="N12" i="2" s="1"/>
  <c r="O12" i="2" s="1"/>
  <c r="D57" i="2"/>
  <c r="H57" i="2" s="1"/>
  <c r="D53" i="2"/>
  <c r="H53" i="2" s="1"/>
  <c r="D49" i="2"/>
  <c r="H49" i="2" s="1"/>
  <c r="D48" i="2"/>
  <c r="H48" i="2" s="1"/>
  <c r="D47" i="2"/>
  <c r="H47" i="2" s="1"/>
  <c r="D46" i="2"/>
  <c r="H46" i="2" s="1"/>
  <c r="D39" i="2"/>
  <c r="H39" i="2" s="1"/>
  <c r="N39" i="2" s="1"/>
  <c r="O39" i="2" s="1"/>
  <c r="D35" i="2"/>
  <c r="H35" i="2" s="1"/>
  <c r="N35" i="2" s="1"/>
  <c r="O35" i="2" s="1"/>
  <c r="D31" i="2"/>
  <c r="H31" i="2" s="1"/>
  <c r="N31" i="2" s="1"/>
  <c r="O31" i="2" s="1"/>
  <c r="D27" i="2"/>
  <c r="H27" i="2" s="1"/>
  <c r="N27" i="2" s="1"/>
  <c r="O27" i="2" s="1"/>
  <c r="D23" i="2"/>
  <c r="H23" i="2" s="1"/>
  <c r="N23" i="2" s="1"/>
  <c r="O23" i="2" s="1"/>
  <c r="D19" i="2"/>
  <c r="H19" i="2" s="1"/>
  <c r="N19" i="2" s="1"/>
  <c r="O19" i="2" s="1"/>
  <c r="D15" i="2"/>
  <c r="H15" i="2" s="1"/>
  <c r="N15" i="2" s="1"/>
  <c r="O15" i="2" s="1"/>
  <c r="D56" i="2"/>
  <c r="H56" i="2" s="1"/>
  <c r="D52" i="2"/>
  <c r="H52" i="2" s="1"/>
  <c r="D45" i="2"/>
  <c r="H45" i="2" s="1"/>
  <c r="D42" i="2"/>
  <c r="D38" i="2"/>
  <c r="H38" i="2" s="1"/>
  <c r="N38" i="2" s="1"/>
  <c r="O38" i="2" s="1"/>
  <c r="D34" i="2"/>
  <c r="H34" i="2" s="1"/>
  <c r="N34" i="2" s="1"/>
  <c r="O34" i="2" s="1"/>
  <c r="D30" i="2"/>
  <c r="H30" i="2" s="1"/>
  <c r="N30" i="2" s="1"/>
  <c r="O30" i="2" s="1"/>
  <c r="D26" i="2"/>
  <c r="H26" i="2" s="1"/>
  <c r="N26" i="2" s="1"/>
  <c r="O26" i="2" s="1"/>
  <c r="D22" i="2"/>
  <c r="H22" i="2" s="1"/>
  <c r="N22" i="2" s="1"/>
  <c r="O22" i="2" s="1"/>
  <c r="D18" i="2"/>
  <c r="H18" i="2" s="1"/>
  <c r="D14" i="2"/>
  <c r="H14" i="2" s="1"/>
  <c r="N14" i="2" s="1"/>
  <c r="O14" i="2" s="1"/>
  <c r="D51" i="2"/>
  <c r="H51" i="2" s="1"/>
  <c r="D44" i="2"/>
  <c r="H44" i="2" s="1"/>
  <c r="D41" i="2"/>
  <c r="H41" i="2" s="1"/>
  <c r="N41" i="2" s="1"/>
  <c r="O41" i="2" s="1"/>
  <c r="D25" i="2"/>
  <c r="H25" i="2" s="1"/>
  <c r="N25" i="2" s="1"/>
  <c r="O25" i="2" s="1"/>
  <c r="D8" i="2"/>
  <c r="H8" i="2" s="1"/>
  <c r="D13" i="2"/>
  <c r="H13" i="2" s="1"/>
  <c r="N13" i="2" s="1"/>
  <c r="O13" i="2" s="1"/>
  <c r="D11" i="2"/>
  <c r="H11" i="2" s="1"/>
  <c r="N11" i="2" s="1"/>
  <c r="O11" i="2" s="1"/>
  <c r="D37" i="2"/>
  <c r="H37" i="2" s="1"/>
  <c r="N37" i="2" s="1"/>
  <c r="O37" i="2" s="1"/>
  <c r="D21" i="2"/>
  <c r="H21" i="2" s="1"/>
  <c r="N21" i="2" s="1"/>
  <c r="O21" i="2" s="1"/>
  <c r="D9" i="2"/>
  <c r="H9" i="2" s="1"/>
  <c r="N9" i="2" s="1"/>
  <c r="O9" i="2" s="1"/>
  <c r="D55" i="2"/>
  <c r="H55" i="2" s="1"/>
  <c r="D29" i="2"/>
  <c r="H29" i="2" s="1"/>
  <c r="N29" i="2" s="1"/>
  <c r="O29" i="2" s="1"/>
  <c r="D59" i="2"/>
  <c r="H59" i="2" s="1"/>
  <c r="D33" i="2"/>
  <c r="H33" i="2" s="1"/>
  <c r="D17" i="2"/>
  <c r="H17" i="2" s="1"/>
  <c r="N17" i="2" s="1"/>
  <c r="O17" i="2" s="1"/>
  <c r="D10" i="2"/>
  <c r="H10" i="2" s="1"/>
  <c r="N10" i="2" s="1"/>
  <c r="O10" i="2" s="1"/>
  <c r="N45" i="2" l="1"/>
  <c r="N48" i="2"/>
  <c r="N43" i="2"/>
  <c r="N52" i="2"/>
  <c r="N49" i="2"/>
  <c r="N50" i="2"/>
  <c r="N55" i="2"/>
  <c r="N56" i="2"/>
  <c r="N46" i="2"/>
  <c r="N53" i="2"/>
  <c r="N54" i="2"/>
  <c r="N44" i="2"/>
  <c r="N59" i="2"/>
  <c r="N51" i="2"/>
  <c r="N47" i="2"/>
  <c r="N57" i="2"/>
  <c r="N58" i="2"/>
  <c r="N18" i="2"/>
  <c r="O18" i="2" s="1"/>
  <c r="N33" i="2"/>
  <c r="O33" i="2" s="1"/>
  <c r="H7" i="2"/>
  <c r="D7" i="2" s="1"/>
  <c r="N8" i="2"/>
  <c r="O57" i="2" l="1"/>
  <c r="O51" i="2"/>
  <c r="O44" i="2"/>
  <c r="O53" i="2"/>
  <c r="O56" i="2"/>
  <c r="O50" i="2"/>
  <c r="O52" i="2"/>
  <c r="O48" i="2"/>
  <c r="O58" i="2"/>
  <c r="O47" i="2"/>
  <c r="O59" i="2"/>
  <c r="O54" i="2"/>
  <c r="O46" i="2"/>
  <c r="O55" i="2"/>
  <c r="O49" i="2"/>
  <c r="O43" i="2"/>
  <c r="O45" i="2"/>
  <c r="O8" i="2"/>
  <c r="N7" i="2"/>
  <c r="O7" i="2" s="1"/>
  <c r="G59" i="1" l="1"/>
  <c r="B59" i="1"/>
  <c r="G58" i="1"/>
  <c r="B58" i="1"/>
  <c r="G57" i="1"/>
  <c r="B57" i="1"/>
  <c r="G56" i="1"/>
  <c r="B56" i="1"/>
  <c r="G55" i="1"/>
  <c r="B55" i="1"/>
  <c r="G54" i="1"/>
  <c r="B54" i="1"/>
  <c r="B53" i="1"/>
  <c r="G52" i="1"/>
  <c r="B52" i="1"/>
  <c r="B51" i="1"/>
  <c r="G50" i="1"/>
  <c r="B50" i="1"/>
  <c r="G48" i="1"/>
  <c r="G47" i="1"/>
  <c r="G46" i="1"/>
  <c r="B46" i="1"/>
  <c r="G45" i="1"/>
  <c r="B45" i="1"/>
  <c r="G44" i="1"/>
  <c r="B44" i="1"/>
  <c r="G43" i="1"/>
  <c r="B43" i="1"/>
  <c r="B42" i="1"/>
  <c r="G41" i="1"/>
  <c r="B41" i="1"/>
  <c r="G40" i="1"/>
  <c r="B40" i="1"/>
  <c r="G39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G25" i="1"/>
  <c r="B25" i="1"/>
  <c r="G24" i="1"/>
  <c r="B24" i="1"/>
  <c r="G23" i="1"/>
  <c r="B23" i="1"/>
  <c r="G22" i="1"/>
  <c r="B22" i="1"/>
  <c r="G21" i="1"/>
  <c r="B21" i="1"/>
  <c r="B20" i="1"/>
  <c r="G19" i="1"/>
  <c r="B19" i="1"/>
  <c r="B18" i="1"/>
  <c r="G17" i="1"/>
  <c r="B17" i="1"/>
  <c r="G16" i="1"/>
  <c r="B16" i="1"/>
  <c r="G15" i="1"/>
  <c r="B15" i="1"/>
  <c r="G14" i="1"/>
  <c r="B14" i="1"/>
  <c r="G13" i="1"/>
  <c r="B13" i="1"/>
  <c r="G12" i="1"/>
  <c r="B12" i="1"/>
  <c r="G11" i="1"/>
  <c r="B11" i="1"/>
  <c r="G10" i="1"/>
  <c r="B10" i="1"/>
  <c r="G9" i="1"/>
  <c r="B9" i="1"/>
  <c r="F7" i="1"/>
  <c r="G8" i="1"/>
  <c r="B8" i="1"/>
  <c r="I7" i="1"/>
  <c r="J5" i="1"/>
  <c r="J19" i="1" s="1"/>
  <c r="L19" i="1" l="1"/>
  <c r="J10" i="1"/>
  <c r="J12" i="1"/>
  <c r="J11" i="1"/>
  <c r="J14" i="1"/>
  <c r="J8" i="1"/>
  <c r="J16" i="1"/>
  <c r="M19" i="1"/>
  <c r="E7" i="1"/>
  <c r="J15" i="1"/>
  <c r="G18" i="1"/>
  <c r="J24" i="1"/>
  <c r="J59" i="1"/>
  <c r="L59" i="1" s="1"/>
  <c r="M59" i="1" s="1"/>
  <c r="J58" i="1"/>
  <c r="L58" i="1" s="1"/>
  <c r="M58" i="1" s="1"/>
  <c r="J57" i="1"/>
  <c r="L57" i="1" s="1"/>
  <c r="M57" i="1" s="1"/>
  <c r="J56" i="1"/>
  <c r="L56" i="1" s="1"/>
  <c r="M56" i="1" s="1"/>
  <c r="J55" i="1"/>
  <c r="L55" i="1" s="1"/>
  <c r="M55" i="1" s="1"/>
  <c r="J54" i="1"/>
  <c r="L54" i="1" s="1"/>
  <c r="M54" i="1" s="1"/>
  <c r="J53" i="1"/>
  <c r="L53" i="1" s="1"/>
  <c r="J52" i="1"/>
  <c r="L52" i="1" s="1"/>
  <c r="M52" i="1" s="1"/>
  <c r="J51" i="1"/>
  <c r="L51" i="1" s="1"/>
  <c r="J50" i="1"/>
  <c r="L50" i="1" s="1"/>
  <c r="M50" i="1" s="1"/>
  <c r="J49" i="1"/>
  <c r="L49" i="1" s="1"/>
  <c r="J46" i="1"/>
  <c r="L46" i="1" s="1"/>
  <c r="M46" i="1" s="1"/>
  <c r="J45" i="1"/>
  <c r="L45" i="1" s="1"/>
  <c r="M45" i="1" s="1"/>
  <c r="J44" i="1"/>
  <c r="L44" i="1" s="1"/>
  <c r="M44" i="1" s="1"/>
  <c r="J43" i="1"/>
  <c r="L43" i="1" s="1"/>
  <c r="M43" i="1" s="1"/>
  <c r="J47" i="1"/>
  <c r="L47" i="1" s="1"/>
  <c r="M47" i="1" s="1"/>
  <c r="J38" i="1"/>
  <c r="J36" i="1"/>
  <c r="J34" i="1"/>
  <c r="J32" i="1"/>
  <c r="J30" i="1"/>
  <c r="J28" i="1"/>
  <c r="J26" i="1"/>
  <c r="J41" i="1"/>
  <c r="J40" i="1"/>
  <c r="J37" i="1"/>
  <c r="J35" i="1"/>
  <c r="J33" i="1"/>
  <c r="J31" i="1"/>
  <c r="J29" i="1"/>
  <c r="J27" i="1"/>
  <c r="J25" i="1"/>
  <c r="J23" i="1"/>
  <c r="J48" i="1"/>
  <c r="L48" i="1" s="1"/>
  <c r="M48" i="1" s="1"/>
  <c r="J39" i="1"/>
  <c r="J22" i="1"/>
  <c r="J21" i="1"/>
  <c r="J20" i="1"/>
  <c r="J9" i="1"/>
  <c r="J13" i="1"/>
  <c r="J17" i="1"/>
  <c r="J18" i="1"/>
  <c r="G20" i="1"/>
  <c r="G26" i="1"/>
  <c r="G28" i="1"/>
  <c r="G30" i="1"/>
  <c r="G32" i="1"/>
  <c r="G34" i="1"/>
  <c r="G36" i="1"/>
  <c r="G38" i="1"/>
  <c r="G49" i="1"/>
  <c r="G53" i="1"/>
  <c r="G27" i="1"/>
  <c r="G29" i="1"/>
  <c r="G31" i="1"/>
  <c r="G33" i="1"/>
  <c r="G35" i="1"/>
  <c r="G37" i="1"/>
  <c r="G51" i="1"/>
  <c r="L39" i="1" l="1"/>
  <c r="L27" i="1"/>
  <c r="L35" i="1"/>
  <c r="L26" i="1"/>
  <c r="M26" i="1" s="1"/>
  <c r="L34" i="1"/>
  <c r="L16" i="1"/>
  <c r="L12" i="1"/>
  <c r="L18" i="1"/>
  <c r="L20" i="1"/>
  <c r="L29" i="1"/>
  <c r="L37" i="1"/>
  <c r="M37" i="1" s="1"/>
  <c r="L28" i="1"/>
  <c r="M28" i="1" s="1"/>
  <c r="L36" i="1"/>
  <c r="L8" i="1"/>
  <c r="L10" i="1"/>
  <c r="L17" i="1"/>
  <c r="L21" i="1"/>
  <c r="L23" i="1"/>
  <c r="L31" i="1"/>
  <c r="L40" i="1"/>
  <c r="L30" i="1"/>
  <c r="L38" i="1"/>
  <c r="L15" i="1"/>
  <c r="L14" i="1"/>
  <c r="L13" i="1"/>
  <c r="L22" i="1"/>
  <c r="L25" i="1"/>
  <c r="L33" i="1"/>
  <c r="M33" i="1" s="1"/>
  <c r="L41" i="1"/>
  <c r="L32" i="1"/>
  <c r="M32" i="1" s="1"/>
  <c r="L24" i="1"/>
  <c r="L11" i="1"/>
  <c r="M20" i="1"/>
  <c r="M29" i="1"/>
  <c r="M36" i="1"/>
  <c r="M31" i="1"/>
  <c r="M30" i="1"/>
  <c r="M38" i="1"/>
  <c r="M51" i="1"/>
  <c r="G7" i="1"/>
  <c r="J7" i="1"/>
  <c r="L9" i="1"/>
  <c r="M27" i="1"/>
  <c r="M35" i="1"/>
  <c r="M34" i="1"/>
  <c r="M49" i="1"/>
  <c r="M53" i="1"/>
  <c r="M11" i="1" l="1"/>
  <c r="M22" i="1"/>
  <c r="M14" i="1"/>
  <c r="M40" i="1"/>
  <c r="M23" i="1"/>
  <c r="M17" i="1"/>
  <c r="M8" i="1"/>
  <c r="M18" i="1"/>
  <c r="M16" i="1"/>
  <c r="M24" i="1"/>
  <c r="M41" i="1"/>
  <c r="M25" i="1"/>
  <c r="M13" i="1"/>
  <c r="M15" i="1"/>
  <c r="M21" i="1"/>
  <c r="M10" i="1"/>
  <c r="M12" i="1"/>
  <c r="M39" i="1"/>
  <c r="M9" i="1"/>
  <c r="L7" i="1"/>
  <c r="M7" i="1" l="1"/>
  <c r="D5" i="1" s="1"/>
  <c r="D57" i="1" l="1"/>
  <c r="H57" i="1" s="1"/>
  <c r="N57" i="1" s="1"/>
  <c r="O57" i="1" s="1"/>
  <c r="D53" i="1"/>
  <c r="H53" i="1" s="1"/>
  <c r="N53" i="1" s="1"/>
  <c r="O53" i="1" s="1"/>
  <c r="D49" i="1"/>
  <c r="H49" i="1" s="1"/>
  <c r="N49" i="1" s="1"/>
  <c r="O49" i="1" s="1"/>
  <c r="D45" i="1"/>
  <c r="H45" i="1" s="1"/>
  <c r="N45" i="1" s="1"/>
  <c r="O45" i="1" s="1"/>
  <c r="D38" i="1"/>
  <c r="H38" i="1" s="1"/>
  <c r="D30" i="1"/>
  <c r="H30" i="1" s="1"/>
  <c r="D21" i="1"/>
  <c r="H21" i="1" s="1"/>
  <c r="D17" i="1"/>
  <c r="H17" i="1" s="1"/>
  <c r="D13" i="1"/>
  <c r="H13" i="1" s="1"/>
  <c r="D9" i="1"/>
  <c r="H9" i="1" s="1"/>
  <c r="D35" i="1"/>
  <c r="H35" i="1" s="1"/>
  <c r="D27" i="1"/>
  <c r="H27" i="1" s="1"/>
  <c r="D39" i="1"/>
  <c r="H39" i="1" s="1"/>
  <c r="D44" i="1"/>
  <c r="H44" i="1" s="1"/>
  <c r="N44" i="1" s="1"/>
  <c r="O44" i="1" s="1"/>
  <c r="D28" i="1"/>
  <c r="H28" i="1" s="1"/>
  <c r="D16" i="1"/>
  <c r="H16" i="1" s="1"/>
  <c r="D12" i="1"/>
  <c r="H12" i="1" s="1"/>
  <c r="D33" i="1"/>
  <c r="H33" i="1" s="1"/>
  <c r="D25" i="1"/>
  <c r="H25" i="1" s="1"/>
  <c r="D40" i="1"/>
  <c r="H40" i="1" s="1"/>
  <c r="D14" i="1"/>
  <c r="H14" i="1" s="1"/>
  <c r="D29" i="1"/>
  <c r="H29" i="1" s="1"/>
  <c r="D56" i="1"/>
  <c r="H56" i="1" s="1"/>
  <c r="N56" i="1" s="1"/>
  <c r="O56" i="1" s="1"/>
  <c r="D52" i="1"/>
  <c r="H52" i="1" s="1"/>
  <c r="N52" i="1" s="1"/>
  <c r="O52" i="1" s="1"/>
  <c r="D24" i="1"/>
  <c r="H24" i="1" s="1"/>
  <c r="D36" i="1"/>
  <c r="H36" i="1" s="1"/>
  <c r="D20" i="1"/>
  <c r="H20" i="1" s="1"/>
  <c r="D41" i="1"/>
  <c r="H41" i="1" s="1"/>
  <c r="D8" i="1"/>
  <c r="H8" i="1" s="1"/>
  <c r="D48" i="1"/>
  <c r="H48" i="1" s="1"/>
  <c r="N48" i="1" s="1"/>
  <c r="O48" i="1" s="1"/>
  <c r="D10" i="1"/>
  <c r="H10" i="1" s="1"/>
  <c r="D47" i="1"/>
  <c r="H47" i="1" s="1"/>
  <c r="N47" i="1" s="1"/>
  <c r="O47" i="1" s="1"/>
  <c r="D59" i="1"/>
  <c r="H59" i="1" s="1"/>
  <c r="N59" i="1" s="1"/>
  <c r="O59" i="1" s="1"/>
  <c r="D55" i="1"/>
  <c r="H55" i="1" s="1"/>
  <c r="N55" i="1" s="1"/>
  <c r="O55" i="1" s="1"/>
  <c r="D51" i="1"/>
  <c r="H51" i="1" s="1"/>
  <c r="N51" i="1" s="1"/>
  <c r="O51" i="1" s="1"/>
  <c r="D23" i="1"/>
  <c r="H23" i="1" s="1"/>
  <c r="D43" i="1"/>
  <c r="H43" i="1" s="1"/>
  <c r="N43" i="1" s="1"/>
  <c r="O43" i="1" s="1"/>
  <c r="D34" i="1"/>
  <c r="H34" i="1" s="1"/>
  <c r="D26" i="1"/>
  <c r="H26" i="1" s="1"/>
  <c r="D19" i="1"/>
  <c r="H19" i="1" s="1"/>
  <c r="D15" i="1"/>
  <c r="H15" i="1" s="1"/>
  <c r="D11" i="1"/>
  <c r="H11" i="1" s="1"/>
  <c r="D31" i="1"/>
  <c r="H31" i="1" s="1"/>
  <c r="D18" i="1"/>
  <c r="H18" i="1" s="1"/>
  <c r="D58" i="1"/>
  <c r="H58" i="1" s="1"/>
  <c r="N58" i="1" s="1"/>
  <c r="O58" i="1" s="1"/>
  <c r="D54" i="1"/>
  <c r="H54" i="1" s="1"/>
  <c r="N54" i="1" s="1"/>
  <c r="O54" i="1" s="1"/>
  <c r="D50" i="1"/>
  <c r="H50" i="1" s="1"/>
  <c r="N50" i="1" s="1"/>
  <c r="O50" i="1" s="1"/>
  <c r="D46" i="1"/>
  <c r="H46" i="1" s="1"/>
  <c r="N46" i="1" s="1"/>
  <c r="O46" i="1" s="1"/>
  <c r="D42" i="1"/>
  <c r="D32" i="1"/>
  <c r="H32" i="1" s="1"/>
  <c r="D22" i="1"/>
  <c r="H22" i="1" s="1"/>
  <c r="D37" i="1"/>
  <c r="H37" i="1" s="1"/>
  <c r="N8" i="1"/>
  <c r="N15" i="1" l="1"/>
  <c r="N37" i="1"/>
  <c r="N18" i="1"/>
  <c r="N19" i="1"/>
  <c r="N23" i="1"/>
  <c r="N41" i="1"/>
  <c r="N40" i="1"/>
  <c r="N16" i="1"/>
  <c r="N27" i="1"/>
  <c r="N17" i="1"/>
  <c r="N22" i="1"/>
  <c r="N31" i="1"/>
  <c r="N10" i="1"/>
  <c r="N20" i="1"/>
  <c r="N25" i="1"/>
  <c r="N28" i="1"/>
  <c r="N35" i="1"/>
  <c r="N21" i="1"/>
  <c r="N26" i="1"/>
  <c r="N32" i="1"/>
  <c r="N11" i="1"/>
  <c r="N34" i="1"/>
  <c r="N36" i="1"/>
  <c r="N29" i="1"/>
  <c r="N33" i="1"/>
  <c r="N9" i="1"/>
  <c r="N30" i="1"/>
  <c r="N24" i="1"/>
  <c r="N14" i="1"/>
  <c r="N12" i="1"/>
  <c r="N39" i="1"/>
  <c r="N13" i="1"/>
  <c r="N38" i="1"/>
  <c r="H7" i="1"/>
  <c r="D7" i="1" s="1"/>
  <c r="O8" i="1"/>
  <c r="O12" i="1" l="1"/>
  <c r="O9" i="1"/>
  <c r="O29" i="1"/>
  <c r="O34" i="1"/>
  <c r="O32" i="1"/>
  <c r="O21" i="1"/>
  <c r="O28" i="1"/>
  <c r="O20" i="1"/>
  <c r="O31" i="1"/>
  <c r="O17" i="1"/>
  <c r="O16" i="1"/>
  <c r="O41" i="1"/>
  <c r="O19" i="1"/>
  <c r="O37" i="1"/>
  <c r="O13" i="1"/>
  <c r="O24" i="1"/>
  <c r="N7" i="1"/>
  <c r="O7" i="1" s="1"/>
  <c r="O38" i="1"/>
  <c r="O39" i="1"/>
  <c r="O14" i="1"/>
  <c r="O30" i="1"/>
  <c r="O33" i="1"/>
  <c r="O36" i="1"/>
  <c r="O11" i="1"/>
  <c r="O26" i="1"/>
  <c r="O35" i="1"/>
  <c r="O25" i="1"/>
  <c r="O10" i="1"/>
  <c r="O22" i="1"/>
  <c r="O27" i="1"/>
  <c r="O40" i="1"/>
  <c r="O23" i="1"/>
  <c r="O18" i="1"/>
  <c r="O15" i="1"/>
</calcChain>
</file>

<file path=xl/sharedStrings.xml><?xml version="1.0" encoding="utf-8"?>
<sst xmlns="http://schemas.openxmlformats.org/spreadsheetml/2006/main" count="143" uniqueCount="73">
  <si>
    <t xml:space="preserve">Assumed CDS-A </t>
  </si>
  <si>
    <t>Related Rx Inf. Of</t>
  </si>
  <si>
    <t xml:space="preserve">&lt;&lt; to make drug portion of the update factor to be </t>
  </si>
  <si>
    <t>Hosp ID</t>
  </si>
  <si>
    <t>Hosp ID 2</t>
  </si>
  <si>
    <t>Hosp Name</t>
  </si>
  <si>
    <t>FY2021 Inf Proj</t>
  </si>
  <si>
    <t>FY20 CDS-A Cost</t>
  </si>
  <si>
    <t>Rx Inf</t>
  </si>
  <si>
    <t>Total Inf</t>
  </si>
  <si>
    <t>ü</t>
  </si>
  <si>
    <t>Meritus Medical Center</t>
  </si>
  <si>
    <t>University of Maryland Medical Center</t>
  </si>
  <si>
    <t>Prince Georges Hospital Center</t>
  </si>
  <si>
    <t>Holy Cross Hospital</t>
  </si>
  <si>
    <t>Frederick Memorial Hospital</t>
  </si>
  <si>
    <t>Harford Memorial Hospital</t>
  </si>
  <si>
    <t>Mercy Medical Center</t>
  </si>
  <si>
    <t>Johns Hopkins Hospital</t>
  </si>
  <si>
    <t>University of Maryland Shore Medical Center at Dorchester</t>
  </si>
  <si>
    <t>St. Agnes Hospital</t>
  </si>
  <si>
    <t>Sinai Hospital</t>
  </si>
  <si>
    <t>Bon Secours Hospital</t>
  </si>
  <si>
    <t>MedStar Franklin Square Hospital Center</t>
  </si>
  <si>
    <t>Washington Adventist Hospital</t>
  </si>
  <si>
    <t>Garrett County Memorial Hospital</t>
  </si>
  <si>
    <t>MedStar Montgomery Medical Center</t>
  </si>
  <si>
    <t>Peninsula Regional Medical Center</t>
  </si>
  <si>
    <t>Suburban Hospital</t>
  </si>
  <si>
    <t>Anne Arundel Medical Center</t>
  </si>
  <si>
    <t>MedStar Union Memorial Hospital</t>
  </si>
  <si>
    <t>Western Maryland Regional Medical Center</t>
  </si>
  <si>
    <t>MedStar St. Mary's Hospital</t>
  </si>
  <si>
    <t>Johns Hopkins Bayview Medical Center</t>
  </si>
  <si>
    <t>University of Maryland Shore Medical Center at Chestertown</t>
  </si>
  <si>
    <t>Union Hospital of Cecil County</t>
  </si>
  <si>
    <t>Carroll Hospital Center</t>
  </si>
  <si>
    <t>MedStar Harbor Hospital Center</t>
  </si>
  <si>
    <t>University of Maryland Charles Regional Medical Center</t>
  </si>
  <si>
    <t>University of Maryland Shore Medical Center at Easton</t>
  </si>
  <si>
    <t>University of Maryland Medical Center Midtown Campus</t>
  </si>
  <si>
    <t>Calvert Memorial Hospital</t>
  </si>
  <si>
    <t>Northwest Hospital Center</t>
  </si>
  <si>
    <t>University of Maryland Baltimore Washington Medical Center</t>
  </si>
  <si>
    <t>Greater Baltimore Medical Center</t>
  </si>
  <si>
    <t>McCready Memorial Hospital</t>
  </si>
  <si>
    <t>Howard County General Hospital</t>
  </si>
  <si>
    <t>Upper Chesapeake Medical Center</t>
  </si>
  <si>
    <t>Doctors Community Hospital</t>
  </si>
  <si>
    <t>Laurel Regional Hospital</t>
  </si>
  <si>
    <t>MedStar Good Samaritan Hospital</t>
  </si>
  <si>
    <t>Shady Grove Adventist Hospital</t>
  </si>
  <si>
    <t>University of Maryland Rehabilitation &amp; Orthopaedic Institute</t>
  </si>
  <si>
    <t>Fort Washington Medical Center</t>
  </si>
  <si>
    <t>Atlantic General Hospital</t>
  </si>
  <si>
    <t>MedStar Southern Maryland Hospital Center</t>
  </si>
  <si>
    <t>University of Maryland St. Joseph Medical Center</t>
  </si>
  <si>
    <t>Germantown Emergency Center</t>
  </si>
  <si>
    <t>University of Maryland Queen Anne's Freestanding Emergency Center</t>
  </si>
  <si>
    <t>Bowie Emergency Center</t>
  </si>
  <si>
    <t>Levindale</t>
  </si>
  <si>
    <t>University of Maryland - MIEMSS</t>
  </si>
  <si>
    <t>Holy Cross Hospital - Germantown</t>
  </si>
  <si>
    <t>FY21 Final GBR</t>
  </si>
  <si>
    <t>FY21 Reversed</t>
  </si>
  <si>
    <t>FY21 Markup</t>
  </si>
  <si>
    <t>FY2022 Rx Est Inf Amt</t>
  </si>
  <si>
    <t>FY21 CDS-A Cost</t>
  </si>
  <si>
    <t>FY22 Permanent GBR B4 Update Factor</t>
  </si>
  <si>
    <t>FY2022 Inf Amt</t>
  </si>
  <si>
    <t>Latest FY20 Update Factor As of 20210525&gt;&gt;</t>
  </si>
  <si>
    <t>Bob's Email 20210621</t>
  </si>
  <si>
    <t>Latest FY20 Update Factor As of 20210621&gt;&gt;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</si>
</sst>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0.0000000%"/>
    <numFmt numFmtId="165" formatCode="0.000%"/>
    <numFmt numFmtId="166" formatCode="#,##0.0000"/>
  </numFmts>
  <fonts count="5" x14ac:knownFonts="1">
    <font>
      <sz val="11"/>
      <color theme="1"/>
      <name val="Times New Roman"/>
      <family val="2"/>
    </font>
    <font>
      <b/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sz val="18"/>
      <color theme="1"/>
      <name val="Wingdings"/>
      <charset val="2"/>
    </font>
    <font>
      <b/>
      <i/>
      <u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quotePrefix="1"/>
    <xf numFmtId="10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/>
    </xf>
    <xf numFmtId="0" fontId="1" fillId="0" borderId="0" xfId="0" applyFont="1"/>
    <xf numFmtId="10" fontId="0" fillId="2" borderId="0" xfId="0" applyNumberFormat="1" applyFill="1"/>
    <xf numFmtId="9" fontId="2" fillId="0" borderId="0" xfId="0" applyNumberFormat="1" applyFont="1"/>
    <xf numFmtId="9" fontId="0" fillId="2" borderId="0" xfId="0" applyNumberFormat="1" applyFill="1" applyAlignment="1">
      <alignment horizontal="center"/>
    </xf>
    <xf numFmtId="9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0" xfId="0" applyFont="1"/>
    <xf numFmtId="10" fontId="2" fillId="0" borderId="0" xfId="0" applyNumberFormat="1" applyFont="1"/>
    <xf numFmtId="6" fontId="2" fillId="0" borderId="0" xfId="0" applyNumberFormat="1" applyFont="1"/>
    <xf numFmtId="6" fontId="0" fillId="0" borderId="0" xfId="0" applyNumberFormat="1"/>
    <xf numFmtId="165" fontId="2" fillId="0" borderId="0" xfId="0" applyNumberFormat="1" applyFont="1"/>
    <xf numFmtId="10" fontId="4" fillId="0" borderId="0" xfId="0" applyNumberFormat="1" applyFont="1"/>
    <xf numFmtId="166" fontId="0" fillId="0" borderId="0" xfId="0" applyNumberFormat="1"/>
    <xf numFmtId="165" fontId="0" fillId="0" borderId="0" xfId="0" applyNumberFormat="1"/>
    <xf numFmtId="8" fontId="0" fillId="0" borderId="0" xfId="0" applyNumberFormat="1"/>
    <xf numFmtId="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B957A-7731-4310-B82B-89340A244813}">
  <dimension ref="A1:R59"/>
  <sheetViews>
    <sheetView workbookViewId="0">
      <pane xSplit="2" ySplit="7" topLeftCell="C8" activePane="bottomRight" state="frozen"/>
      <selection activeCell="C3" sqref="C3"/>
      <selection pane="topRight" activeCell="C3" sqref="C3"/>
      <selection pane="bottomLeft" activeCell="C3" sqref="C3"/>
      <selection pane="bottomRight" activeCell="A8" sqref="A8"/>
    </sheetView>
  </sheetViews>
  <sheetFormatPr defaultRowHeight="14" x14ac:dyDescent="0.3"/>
  <cols>
    <col min="2" max="2" width="8.7265625" customWidth="1"/>
    <col min="3" max="3" width="49.7265625" customWidth="1"/>
    <col min="5" max="5" width="15.90625" bestFit="1" customWidth="1"/>
    <col min="6" max="6" width="15.90625" customWidth="1"/>
    <col min="7" max="7" width="17.6328125" customWidth="1"/>
    <col min="8" max="8" width="14.81640625" customWidth="1"/>
    <col min="9" max="12" width="17.1796875" customWidth="1"/>
    <col min="13" max="13" width="7.6328125" bestFit="1" customWidth="1"/>
    <col min="14" max="14" width="14" bestFit="1" customWidth="1"/>
    <col min="15" max="15" width="11" bestFit="1" customWidth="1"/>
    <col min="17" max="17" width="13.90625" bestFit="1" customWidth="1"/>
    <col min="18" max="18" width="11" bestFit="1" customWidth="1"/>
  </cols>
  <sheetData>
    <row r="1" spans="1:18" x14ac:dyDescent="0.3">
      <c r="I1" s="1"/>
      <c r="J1" s="1"/>
      <c r="K1" s="1"/>
    </row>
    <row r="2" spans="1:18" x14ac:dyDescent="0.3">
      <c r="N2" s="2"/>
      <c r="O2" s="3"/>
    </row>
    <row r="3" spans="1:18" x14ac:dyDescent="0.3">
      <c r="J3" s="21"/>
      <c r="L3" t="s">
        <v>0</v>
      </c>
      <c r="N3" s="2"/>
      <c r="O3" s="3"/>
    </row>
    <row r="4" spans="1:18" x14ac:dyDescent="0.3">
      <c r="C4" s="4" t="s">
        <v>72</v>
      </c>
      <c r="D4" s="5">
        <v>2.5700000000000001E-2</v>
      </c>
      <c r="I4" t="s">
        <v>71</v>
      </c>
      <c r="L4" t="s">
        <v>1</v>
      </c>
    </row>
    <row r="5" spans="1:18" x14ac:dyDescent="0.3">
      <c r="D5" s="6">
        <f>D4-M7</f>
        <v>2.442536541417125E-2</v>
      </c>
      <c r="E5" s="20"/>
      <c r="J5" s="7">
        <f>L5</f>
        <v>0.06</v>
      </c>
      <c r="L5" s="8">
        <v>0.06</v>
      </c>
      <c r="M5" s="9" t="s">
        <v>2</v>
      </c>
    </row>
    <row r="6" spans="1:18" s="10" customFormat="1" ht="43.5" x14ac:dyDescent="0.45">
      <c r="A6" s="10" t="s">
        <v>3</v>
      </c>
      <c r="B6" s="10" t="s">
        <v>4</v>
      </c>
      <c r="C6" s="10" t="s">
        <v>5</v>
      </c>
      <c r="D6" s="11" t="s">
        <v>6</v>
      </c>
      <c r="E6" s="11" t="s">
        <v>63</v>
      </c>
      <c r="F6" s="11" t="s">
        <v>64</v>
      </c>
      <c r="G6" s="11" t="s">
        <v>68</v>
      </c>
      <c r="H6" s="11" t="s">
        <v>69</v>
      </c>
      <c r="I6" s="11" t="s">
        <v>7</v>
      </c>
      <c r="J6" s="11" t="s">
        <v>67</v>
      </c>
      <c r="K6" s="11" t="s">
        <v>65</v>
      </c>
      <c r="L6" s="11" t="s">
        <v>66</v>
      </c>
      <c r="M6" s="11" t="s">
        <v>8</v>
      </c>
      <c r="N6" s="11" t="s">
        <v>9</v>
      </c>
      <c r="O6" s="12" t="s">
        <v>10</v>
      </c>
    </row>
    <row r="7" spans="1:18" x14ac:dyDescent="0.3">
      <c r="A7" s="13">
        <v>999</v>
      </c>
      <c r="B7" s="13"/>
      <c r="C7" s="13"/>
      <c r="D7" s="14">
        <f>H7/G7</f>
        <v>2.4425365414171243E-2</v>
      </c>
      <c r="E7" s="15">
        <f t="shared" ref="E7:J7" si="0">SUM(E8:E59)</f>
        <v>19105021604.546963</v>
      </c>
      <c r="F7" s="15">
        <f t="shared" si="0"/>
        <v>-762959755.03792787</v>
      </c>
      <c r="G7" s="15">
        <f t="shared" si="0"/>
        <v>18342061849.509037</v>
      </c>
      <c r="H7" s="15">
        <f t="shared" si="0"/>
        <v>448011563.12358785</v>
      </c>
      <c r="I7" s="15">
        <f t="shared" si="0"/>
        <v>331410543.38807726</v>
      </c>
      <c r="J7" s="16">
        <f t="shared" si="0"/>
        <v>351295175.99136215</v>
      </c>
      <c r="K7" s="15"/>
      <c r="L7" s="15">
        <f>SUM(L8:L59)</f>
        <v>23379426.408794291</v>
      </c>
      <c r="M7" s="17">
        <f>L7/G7</f>
        <v>1.2746345858287514E-3</v>
      </c>
      <c r="N7" s="15">
        <f>SUM(N8:N59)</f>
        <v>471390989.53238207</v>
      </c>
      <c r="O7" s="18">
        <f t="shared" ref="O7:O41" si="1">N7/G7</f>
        <v>2.569999999999999E-2</v>
      </c>
    </row>
    <row r="8" spans="1:18" x14ac:dyDescent="0.3">
      <c r="A8">
        <v>1</v>
      </c>
      <c r="B8">
        <f>A8</f>
        <v>1</v>
      </c>
      <c r="C8" t="s">
        <v>11</v>
      </c>
      <c r="D8" s="2">
        <f>$D$5</f>
        <v>2.442536541417125E-2</v>
      </c>
      <c r="E8" s="16">
        <v>437448588.34371638</v>
      </c>
      <c r="F8" s="16">
        <v>-40468875.550524764</v>
      </c>
      <c r="G8" s="16">
        <f t="shared" ref="G8:G41" si="2">SUM(E8:F8)</f>
        <v>396979712.79319161</v>
      </c>
      <c r="H8" s="16">
        <f t="shared" ref="H8:H41" si="3">G8*D8</f>
        <v>9696374.5469864588</v>
      </c>
      <c r="I8" s="16">
        <v>13319942.360516131</v>
      </c>
      <c r="J8" s="16">
        <f t="shared" ref="J8:J41" si="4">I8*(1+$J$5)</f>
        <v>14119138.902147099</v>
      </c>
      <c r="K8" s="19">
        <v>1.1141497861488601</v>
      </c>
      <c r="L8" s="16">
        <f>J8*K8*$L$5</f>
        <v>943850.13530599442</v>
      </c>
      <c r="M8" s="2">
        <f t="shared" ref="M8:M41" si="5">L8/G8</f>
        <v>2.3775777574752224E-3</v>
      </c>
      <c r="N8" s="16">
        <f t="shared" ref="N8:N41" si="6">H8+L8</f>
        <v>10640224.682292454</v>
      </c>
      <c r="O8" s="2">
        <f t="shared" si="1"/>
        <v>2.6802943171646474E-2</v>
      </c>
      <c r="P8" s="2"/>
      <c r="Q8" s="16"/>
      <c r="R8" s="16"/>
    </row>
    <row r="9" spans="1:18" x14ac:dyDescent="0.3">
      <c r="A9">
        <v>2</v>
      </c>
      <c r="B9">
        <f t="shared" ref="B9:B59" si="7">A9</f>
        <v>2</v>
      </c>
      <c r="C9" t="s">
        <v>12</v>
      </c>
      <c r="D9" s="2">
        <f t="shared" ref="D9:D59" si="8">$D$5</f>
        <v>2.442536541417125E-2</v>
      </c>
      <c r="E9" s="16">
        <v>1732118380.1943429</v>
      </c>
      <c r="F9" s="16">
        <v>-71008849.261431247</v>
      </c>
      <c r="G9" s="16">
        <f t="shared" si="2"/>
        <v>1661109530.9329116</v>
      </c>
      <c r="H9" s="16">
        <f t="shared" si="3"/>
        <v>40573207.28599897</v>
      </c>
      <c r="I9" s="16">
        <v>56731589.57902237</v>
      </c>
      <c r="J9" s="16">
        <f t="shared" si="4"/>
        <v>60135484.953763716</v>
      </c>
      <c r="K9" s="19">
        <v>1.1105551626804377</v>
      </c>
      <c r="L9" s="16">
        <f t="shared" ref="L9:L59" si="9">J9*K9*$L$5</f>
        <v>4007026.3965416448</v>
      </c>
      <c r="M9" s="2">
        <f t="shared" si="5"/>
        <v>2.4122589882987549E-3</v>
      </c>
      <c r="N9" s="16">
        <f t="shared" si="6"/>
        <v>44580233.682540618</v>
      </c>
      <c r="O9" s="2">
        <f t="shared" si="1"/>
        <v>2.683762440247001E-2</v>
      </c>
      <c r="P9" s="2"/>
      <c r="Q9" s="16"/>
      <c r="R9" s="16"/>
    </row>
    <row r="10" spans="1:18" x14ac:dyDescent="0.3">
      <c r="A10">
        <v>3</v>
      </c>
      <c r="B10">
        <f t="shared" si="7"/>
        <v>3</v>
      </c>
      <c r="C10" t="s">
        <v>13</v>
      </c>
      <c r="D10" s="2">
        <f t="shared" si="8"/>
        <v>2.442536541417125E-2</v>
      </c>
      <c r="E10" s="16">
        <v>361209599.28364944</v>
      </c>
      <c r="F10" s="16">
        <v>-8515365.4437556546</v>
      </c>
      <c r="G10" s="16">
        <f t="shared" si="2"/>
        <v>352694233.83989382</v>
      </c>
      <c r="H10" s="16">
        <f t="shared" si="3"/>
        <v>8614685.5410105698</v>
      </c>
      <c r="I10" s="16">
        <v>69310.524846385713</v>
      </c>
      <c r="J10" s="16">
        <f t="shared" si="4"/>
        <v>73469.156337168853</v>
      </c>
      <c r="K10" s="19">
        <v>1.113920844193528</v>
      </c>
      <c r="L10" s="16">
        <f t="shared" si="9"/>
        <v>4910.3294789571255</v>
      </c>
      <c r="M10" s="2">
        <f t="shared" si="5"/>
        <v>1.3922341245834426E-5</v>
      </c>
      <c r="N10" s="16">
        <f t="shared" si="6"/>
        <v>8619595.8704895265</v>
      </c>
      <c r="O10" s="2">
        <f t="shared" si="1"/>
        <v>2.4439287755417084E-2</v>
      </c>
      <c r="P10" s="2"/>
      <c r="Q10" s="16"/>
      <c r="R10" s="16"/>
    </row>
    <row r="11" spans="1:18" x14ac:dyDescent="0.3">
      <c r="A11">
        <v>4</v>
      </c>
      <c r="B11">
        <f t="shared" si="7"/>
        <v>4</v>
      </c>
      <c r="C11" t="s">
        <v>14</v>
      </c>
      <c r="D11" s="2">
        <f t="shared" si="8"/>
        <v>2.442536541417125E-2</v>
      </c>
      <c r="E11" s="16">
        <v>557061094.91027451</v>
      </c>
      <c r="F11" s="16">
        <v>-25144864.385807686</v>
      </c>
      <c r="G11" s="16">
        <f t="shared" si="2"/>
        <v>531916230.52446681</v>
      </c>
      <c r="H11" s="16">
        <f t="shared" si="3"/>
        <v>12992248.300288653</v>
      </c>
      <c r="I11" s="16">
        <v>1040204.1064998376</v>
      </c>
      <c r="J11" s="16">
        <f t="shared" si="4"/>
        <v>1102616.3528898279</v>
      </c>
      <c r="K11" s="19">
        <v>1.1052169218229495</v>
      </c>
      <c r="L11" s="16">
        <f t="shared" si="9"/>
        <v>73117.815089552561</v>
      </c>
      <c r="M11" s="2">
        <f t="shared" si="5"/>
        <v>1.3746114687543704E-4</v>
      </c>
      <c r="N11" s="16">
        <f t="shared" si="6"/>
        <v>13065366.115378205</v>
      </c>
      <c r="O11" s="2">
        <f t="shared" si="1"/>
        <v>2.4562826561046684E-2</v>
      </c>
      <c r="P11" s="2"/>
      <c r="Q11" s="16"/>
      <c r="R11" s="16"/>
    </row>
    <row r="12" spans="1:18" x14ac:dyDescent="0.3">
      <c r="A12">
        <v>5</v>
      </c>
      <c r="B12">
        <f t="shared" si="7"/>
        <v>5</v>
      </c>
      <c r="C12" t="s">
        <v>15</v>
      </c>
      <c r="D12" s="2">
        <f t="shared" si="8"/>
        <v>2.442536541417125E-2</v>
      </c>
      <c r="E12" s="16">
        <v>390692064.20392698</v>
      </c>
      <c r="F12" s="16">
        <v>-15502351.634720648</v>
      </c>
      <c r="G12" s="16">
        <f t="shared" si="2"/>
        <v>375189712.56920636</v>
      </c>
      <c r="H12" s="16">
        <f t="shared" si="3"/>
        <v>9164145.8291407451</v>
      </c>
      <c r="I12" s="16">
        <v>0</v>
      </c>
      <c r="J12" s="16">
        <f t="shared" si="4"/>
        <v>0</v>
      </c>
      <c r="K12" s="19">
        <v>1.1076159869090776</v>
      </c>
      <c r="L12" s="16">
        <f t="shared" si="9"/>
        <v>0</v>
      </c>
      <c r="M12" s="2">
        <f t="shared" si="5"/>
        <v>0</v>
      </c>
      <c r="N12" s="16">
        <f t="shared" si="6"/>
        <v>9164145.8291407451</v>
      </c>
      <c r="O12" s="2">
        <f t="shared" si="1"/>
        <v>2.442536541417125E-2</v>
      </c>
      <c r="P12" s="2"/>
      <c r="Q12" s="16"/>
      <c r="R12" s="16"/>
    </row>
    <row r="13" spans="1:18" x14ac:dyDescent="0.3">
      <c r="A13">
        <v>6</v>
      </c>
      <c r="B13">
        <f t="shared" si="7"/>
        <v>6</v>
      </c>
      <c r="C13" t="s">
        <v>16</v>
      </c>
      <c r="D13" s="2">
        <f t="shared" si="8"/>
        <v>2.442536541417125E-2</v>
      </c>
      <c r="E13" s="16">
        <v>114594077.2872986</v>
      </c>
      <c r="F13" s="16">
        <v>-3929143.3900165344</v>
      </c>
      <c r="G13" s="16">
        <f t="shared" si="2"/>
        <v>110664933.89728206</v>
      </c>
      <c r="H13" s="16">
        <f t="shared" si="3"/>
        <v>2703031.448976221</v>
      </c>
      <c r="I13" s="16">
        <v>25184.460000000003</v>
      </c>
      <c r="J13" s="16">
        <f t="shared" si="4"/>
        <v>26695.527600000005</v>
      </c>
      <c r="K13" s="19">
        <v>1.1107552581455078</v>
      </c>
      <c r="L13" s="16">
        <f t="shared" si="9"/>
        <v>1779.131859040112</v>
      </c>
      <c r="M13" s="2">
        <f t="shared" si="5"/>
        <v>1.6076744424674593E-5</v>
      </c>
      <c r="N13" s="16">
        <f t="shared" si="6"/>
        <v>2704810.5808352609</v>
      </c>
      <c r="O13" s="2">
        <f t="shared" si="1"/>
        <v>2.4441442158595922E-2</v>
      </c>
      <c r="P13" s="2"/>
      <c r="Q13" s="16"/>
      <c r="R13" s="16"/>
    </row>
    <row r="14" spans="1:18" x14ac:dyDescent="0.3">
      <c r="A14">
        <v>8</v>
      </c>
      <c r="B14">
        <f t="shared" si="7"/>
        <v>8</v>
      </c>
      <c r="C14" t="s">
        <v>17</v>
      </c>
      <c r="D14" s="2">
        <f t="shared" si="8"/>
        <v>2.442536541417125E-2</v>
      </c>
      <c r="E14" s="16">
        <v>627587310.6481334</v>
      </c>
      <c r="F14" s="16">
        <v>-39004861.873213887</v>
      </c>
      <c r="G14" s="16">
        <f t="shared" si="2"/>
        <v>588582448.77491951</v>
      </c>
      <c r="H14" s="16">
        <f t="shared" si="3"/>
        <v>14376341.387695141</v>
      </c>
      <c r="I14" s="16">
        <v>10864769.583873991</v>
      </c>
      <c r="J14" s="16">
        <f t="shared" si="4"/>
        <v>11516655.758906431</v>
      </c>
      <c r="K14" s="19">
        <v>1.1063637198023515</v>
      </c>
      <c r="L14" s="16">
        <f t="shared" si="9"/>
        <v>764496.60630641354</v>
      </c>
      <c r="M14" s="2">
        <f t="shared" si="5"/>
        <v>1.2988776812792213E-3</v>
      </c>
      <c r="N14" s="16">
        <f t="shared" si="6"/>
        <v>15140837.994001554</v>
      </c>
      <c r="O14" s="2">
        <f t="shared" si="1"/>
        <v>2.5724243095450471E-2</v>
      </c>
      <c r="P14" s="2"/>
      <c r="Q14" s="16"/>
      <c r="R14" s="16"/>
    </row>
    <row r="15" spans="1:18" x14ac:dyDescent="0.3">
      <c r="A15">
        <v>9</v>
      </c>
      <c r="B15">
        <f t="shared" si="7"/>
        <v>9</v>
      </c>
      <c r="C15" t="s">
        <v>18</v>
      </c>
      <c r="D15" s="2">
        <f t="shared" si="8"/>
        <v>2.442536541417125E-2</v>
      </c>
      <c r="E15" s="16">
        <v>2748743007.9153743</v>
      </c>
      <c r="F15" s="16">
        <v>-115900612.93861397</v>
      </c>
      <c r="G15" s="16">
        <f t="shared" si="2"/>
        <v>2632842394.9767604</v>
      </c>
      <c r="H15" s="16">
        <f t="shared" si="3"/>
        <v>64308137.575229168</v>
      </c>
      <c r="I15" s="16">
        <v>65002645.164876178</v>
      </c>
      <c r="J15" s="16">
        <f t="shared" si="4"/>
        <v>68902803.874768749</v>
      </c>
      <c r="K15" s="19">
        <v>1.1031384816116303</v>
      </c>
      <c r="L15" s="16">
        <f t="shared" si="9"/>
        <v>4560560.0667117815</v>
      </c>
      <c r="M15" s="2">
        <f t="shared" si="5"/>
        <v>1.7321811876825377E-3</v>
      </c>
      <c r="N15" s="16">
        <f t="shared" si="6"/>
        <v>68868697.641940951</v>
      </c>
      <c r="O15" s="2">
        <f t="shared" si="1"/>
        <v>2.6157546601853789E-2</v>
      </c>
      <c r="P15" s="2"/>
      <c r="Q15" s="16"/>
      <c r="R15" s="16"/>
    </row>
    <row r="16" spans="1:18" x14ac:dyDescent="0.3">
      <c r="A16">
        <v>10</v>
      </c>
      <c r="B16">
        <f t="shared" si="7"/>
        <v>10</v>
      </c>
      <c r="C16" t="s">
        <v>19</v>
      </c>
      <c r="D16" s="2">
        <f t="shared" si="8"/>
        <v>2.442536541417125E-2</v>
      </c>
      <c r="E16" s="16">
        <v>48679972.506414898</v>
      </c>
      <c r="F16" s="16">
        <v>-1995536.6414595211</v>
      </c>
      <c r="G16" s="16">
        <f t="shared" si="2"/>
        <v>46684435.864955373</v>
      </c>
      <c r="H16" s="16">
        <f t="shared" si="3"/>
        <v>1140284.4051559768</v>
      </c>
      <c r="I16" s="16">
        <v>13213.630000000001</v>
      </c>
      <c r="J16" s="16">
        <f t="shared" si="4"/>
        <v>14006.447800000002</v>
      </c>
      <c r="K16" s="19">
        <v>1.1210070236873082</v>
      </c>
      <c r="L16" s="16">
        <f t="shared" si="9"/>
        <v>942.07958164257877</v>
      </c>
      <c r="M16" s="2">
        <f t="shared" si="5"/>
        <v>2.0179735798195004E-5</v>
      </c>
      <c r="N16" s="16">
        <f t="shared" si="6"/>
        <v>1141226.4847376193</v>
      </c>
      <c r="O16" s="2">
        <f t="shared" si="1"/>
        <v>2.4445545149969442E-2</v>
      </c>
      <c r="P16" s="2"/>
      <c r="Q16" s="16"/>
      <c r="R16" s="16"/>
    </row>
    <row r="17" spans="1:18" x14ac:dyDescent="0.3">
      <c r="A17">
        <v>11</v>
      </c>
      <c r="B17">
        <f t="shared" si="7"/>
        <v>11</v>
      </c>
      <c r="C17" t="s">
        <v>20</v>
      </c>
      <c r="D17" s="2">
        <f t="shared" si="8"/>
        <v>2.442536541417125E-2</v>
      </c>
      <c r="E17" s="16">
        <v>465020034.7659502</v>
      </c>
      <c r="F17" s="16">
        <v>-18516622.554822676</v>
      </c>
      <c r="G17" s="16">
        <f t="shared" si="2"/>
        <v>446503412.21112752</v>
      </c>
      <c r="H17" s="16">
        <f t="shared" si="3"/>
        <v>10906009.001931123</v>
      </c>
      <c r="I17" s="16">
        <v>6602809.1099677002</v>
      </c>
      <c r="J17" s="16">
        <f t="shared" si="4"/>
        <v>6998977.6565657621</v>
      </c>
      <c r="K17" s="19">
        <v>1.1145007346313778</v>
      </c>
      <c r="L17" s="16">
        <f t="shared" si="9"/>
        <v>468021.94439466845</v>
      </c>
      <c r="M17" s="2">
        <f t="shared" si="5"/>
        <v>1.0481934327824711E-3</v>
      </c>
      <c r="N17" s="16">
        <f t="shared" si="6"/>
        <v>11374030.946325792</v>
      </c>
      <c r="O17" s="2">
        <f t="shared" si="1"/>
        <v>2.5473558846953723E-2</v>
      </c>
      <c r="P17" s="2"/>
      <c r="Q17" s="16"/>
      <c r="R17" s="16"/>
    </row>
    <row r="18" spans="1:18" x14ac:dyDescent="0.3">
      <c r="A18">
        <v>12</v>
      </c>
      <c r="B18">
        <f t="shared" si="7"/>
        <v>12</v>
      </c>
      <c r="C18" t="s">
        <v>21</v>
      </c>
      <c r="D18" s="2">
        <f t="shared" si="8"/>
        <v>2.442536541417125E-2</v>
      </c>
      <c r="E18" s="16">
        <v>901845132.97185671</v>
      </c>
      <c r="F18" s="16">
        <v>-24501403.103009872</v>
      </c>
      <c r="G18" s="16">
        <f t="shared" si="2"/>
        <v>877343729.86884689</v>
      </c>
      <c r="H18" s="16">
        <f t="shared" si="3"/>
        <v>21429441.195878536</v>
      </c>
      <c r="I18" s="16">
        <v>10272966.307924008</v>
      </c>
      <c r="J18" s="16">
        <f t="shared" si="4"/>
        <v>10889344.286399448</v>
      </c>
      <c r="K18" s="19">
        <v>1.1140681619503976</v>
      </c>
      <c r="L18" s="16">
        <f t="shared" si="9"/>
        <v>727888.30643964582</v>
      </c>
      <c r="M18" s="2">
        <f t="shared" si="5"/>
        <v>8.2965009227165389E-4</v>
      </c>
      <c r="N18" s="16">
        <f t="shared" si="6"/>
        <v>22157329.502318181</v>
      </c>
      <c r="O18" s="2">
        <f t="shared" si="1"/>
        <v>2.5255015506442904E-2</v>
      </c>
      <c r="P18" s="2"/>
      <c r="Q18" s="16"/>
      <c r="R18" s="16"/>
    </row>
    <row r="19" spans="1:18" x14ac:dyDescent="0.3">
      <c r="A19">
        <v>13</v>
      </c>
      <c r="B19">
        <f t="shared" si="7"/>
        <v>13</v>
      </c>
      <c r="C19" t="s">
        <v>22</v>
      </c>
      <c r="D19" s="2">
        <f t="shared" si="8"/>
        <v>2.442536541417125E-2</v>
      </c>
      <c r="E19" s="16">
        <v>43744475.191202715</v>
      </c>
      <c r="F19" s="16">
        <v>-1685827.1366989254</v>
      </c>
      <c r="G19" s="16">
        <f t="shared" si="2"/>
        <v>42058648.054503791</v>
      </c>
      <c r="H19" s="16">
        <f t="shared" si="3"/>
        <v>1027297.8475572779</v>
      </c>
      <c r="I19" s="16">
        <v>0</v>
      </c>
      <c r="J19" s="16">
        <f t="shared" si="4"/>
        <v>0</v>
      </c>
      <c r="K19" s="19">
        <v>1.1233657734728308</v>
      </c>
      <c r="L19" s="16">
        <f t="shared" si="9"/>
        <v>0</v>
      </c>
      <c r="M19" s="2">
        <f t="shared" si="5"/>
        <v>0</v>
      </c>
      <c r="N19" s="16">
        <f t="shared" si="6"/>
        <v>1027297.8475572779</v>
      </c>
      <c r="O19" s="2">
        <f t="shared" si="1"/>
        <v>2.442536541417125E-2</v>
      </c>
      <c r="P19" s="2"/>
      <c r="Q19" s="16"/>
      <c r="R19" s="16"/>
    </row>
    <row r="20" spans="1:18" x14ac:dyDescent="0.3">
      <c r="A20">
        <v>15</v>
      </c>
      <c r="B20">
        <f t="shared" si="7"/>
        <v>15</v>
      </c>
      <c r="C20" t="s">
        <v>23</v>
      </c>
      <c r="D20" s="2">
        <f t="shared" si="8"/>
        <v>2.442536541417125E-2</v>
      </c>
      <c r="E20" s="16">
        <v>604105739.9549036</v>
      </c>
      <c r="F20" s="16">
        <v>-20129601.571845762</v>
      </c>
      <c r="G20" s="16">
        <f t="shared" si="2"/>
        <v>583976138.38305783</v>
      </c>
      <c r="H20" s="16">
        <f t="shared" si="3"/>
        <v>14263830.573162824</v>
      </c>
      <c r="I20" s="16">
        <v>23137454.484063551</v>
      </c>
      <c r="J20" s="16">
        <f t="shared" si="4"/>
        <v>24525701.753107365</v>
      </c>
      <c r="K20" s="19">
        <v>1.1151209479901063</v>
      </c>
      <c r="L20" s="16">
        <f t="shared" si="9"/>
        <v>1640947.4273428617</v>
      </c>
      <c r="M20" s="2">
        <f t="shared" si="5"/>
        <v>2.8099562969925423E-3</v>
      </c>
      <c r="N20" s="16">
        <f t="shared" si="6"/>
        <v>15904778.000505686</v>
      </c>
      <c r="O20" s="2">
        <f t="shared" si="1"/>
        <v>2.7235321711163791E-2</v>
      </c>
      <c r="P20" s="2"/>
      <c r="Q20" s="16"/>
      <c r="R20" s="16"/>
    </row>
    <row r="21" spans="1:18" x14ac:dyDescent="0.3">
      <c r="A21">
        <v>16</v>
      </c>
      <c r="B21">
        <f t="shared" si="7"/>
        <v>16</v>
      </c>
      <c r="C21" t="s">
        <v>24</v>
      </c>
      <c r="D21" s="2">
        <f t="shared" si="8"/>
        <v>2.442536541417125E-2</v>
      </c>
      <c r="E21" s="16">
        <v>324197185.65672374</v>
      </c>
      <c r="F21" s="16">
        <v>-13685617.815396428</v>
      </c>
      <c r="G21" s="16">
        <f t="shared" si="2"/>
        <v>310511567.84132731</v>
      </c>
      <c r="H21" s="16">
        <f t="shared" si="3"/>
        <v>7584358.5098516457</v>
      </c>
      <c r="I21" s="16">
        <v>333167.97046590195</v>
      </c>
      <c r="J21" s="16">
        <f t="shared" si="4"/>
        <v>353158.04869385611</v>
      </c>
      <c r="K21" s="19">
        <v>1.1162574393031277</v>
      </c>
      <c r="L21" s="16">
        <f t="shared" si="9"/>
        <v>23652.917946257585</v>
      </c>
      <c r="M21" s="2">
        <f t="shared" si="5"/>
        <v>7.6174031488399568E-5</v>
      </c>
      <c r="N21" s="16">
        <f t="shared" si="6"/>
        <v>7608011.4277979033</v>
      </c>
      <c r="O21" s="2">
        <f t="shared" si="1"/>
        <v>2.4501539445659651E-2</v>
      </c>
      <c r="P21" s="2"/>
      <c r="Q21" s="16"/>
      <c r="R21" s="16"/>
    </row>
    <row r="22" spans="1:18" x14ac:dyDescent="0.3">
      <c r="A22">
        <v>17</v>
      </c>
      <c r="B22">
        <f t="shared" si="7"/>
        <v>17</v>
      </c>
      <c r="C22" t="s">
        <v>25</v>
      </c>
      <c r="D22" s="2">
        <f t="shared" si="8"/>
        <v>2.442536541417125E-2</v>
      </c>
      <c r="E22" s="16">
        <v>70315929.191119865</v>
      </c>
      <c r="F22" s="16">
        <v>-5109973.6869191127</v>
      </c>
      <c r="G22" s="16">
        <f t="shared" si="2"/>
        <v>65205955.504200749</v>
      </c>
      <c r="H22" s="16">
        <f t="shared" si="3"/>
        <v>1592679.2903702944</v>
      </c>
      <c r="I22" s="16">
        <v>2273170.5656816713</v>
      </c>
      <c r="J22" s="16">
        <f t="shared" si="4"/>
        <v>2409560.7996225716</v>
      </c>
      <c r="K22" s="19">
        <v>1.1158577958774549</v>
      </c>
      <c r="L22" s="16">
        <f t="shared" si="9"/>
        <v>161323.6321739736</v>
      </c>
      <c r="M22" s="2">
        <f t="shared" si="5"/>
        <v>2.4740628509550893E-3</v>
      </c>
      <c r="N22" s="16">
        <f t="shared" si="6"/>
        <v>1754002.922544268</v>
      </c>
      <c r="O22" s="2">
        <f t="shared" si="1"/>
        <v>2.6899428265126337E-2</v>
      </c>
      <c r="P22" s="2"/>
      <c r="Q22" s="16"/>
      <c r="R22" s="16"/>
    </row>
    <row r="23" spans="1:18" x14ac:dyDescent="0.3">
      <c r="A23">
        <v>18</v>
      </c>
      <c r="B23">
        <f t="shared" si="7"/>
        <v>18</v>
      </c>
      <c r="C23" t="s">
        <v>26</v>
      </c>
      <c r="D23" s="2">
        <f t="shared" si="8"/>
        <v>2.442536541417125E-2</v>
      </c>
      <c r="E23" s="16">
        <v>189258200.94152528</v>
      </c>
      <c r="F23" s="16">
        <v>-5355939.0341955908</v>
      </c>
      <c r="G23" s="16">
        <f t="shared" si="2"/>
        <v>183902261.90732968</v>
      </c>
      <c r="H23" s="16">
        <f t="shared" si="3"/>
        <v>4491879.9475791529</v>
      </c>
      <c r="I23" s="16">
        <v>3336795.3640000001</v>
      </c>
      <c r="J23" s="16">
        <f t="shared" si="4"/>
        <v>3537003.0858400003</v>
      </c>
      <c r="K23" s="19">
        <v>1.1099167519492501</v>
      </c>
      <c r="L23" s="16">
        <f t="shared" si="9"/>
        <v>235546.73860020045</v>
      </c>
      <c r="M23" s="2">
        <f t="shared" si="5"/>
        <v>1.2808256742317557E-3</v>
      </c>
      <c r="N23" s="16">
        <f t="shared" si="6"/>
        <v>4727426.6861793529</v>
      </c>
      <c r="O23" s="2">
        <f t="shared" si="1"/>
        <v>2.5706191088403E-2</v>
      </c>
      <c r="P23" s="2"/>
      <c r="Q23" s="16"/>
      <c r="R23" s="16"/>
    </row>
    <row r="24" spans="1:18" x14ac:dyDescent="0.3">
      <c r="A24">
        <v>19</v>
      </c>
      <c r="B24">
        <f t="shared" si="7"/>
        <v>19</v>
      </c>
      <c r="C24" t="s">
        <v>27</v>
      </c>
      <c r="D24" s="2">
        <f t="shared" si="8"/>
        <v>2.442536541417125E-2</v>
      </c>
      <c r="E24" s="16">
        <v>514487376.20632589</v>
      </c>
      <c r="F24" s="16">
        <v>-22347796.498595681</v>
      </c>
      <c r="G24" s="16">
        <f t="shared" si="2"/>
        <v>492139579.70773023</v>
      </c>
      <c r="H24" s="16">
        <f t="shared" si="3"/>
        <v>12020689.06913797</v>
      </c>
      <c r="I24" s="16">
        <v>8180769.6522117201</v>
      </c>
      <c r="J24" s="16">
        <f t="shared" si="4"/>
        <v>8671615.8313444238</v>
      </c>
      <c r="K24" s="19">
        <v>1.1171441388205088</v>
      </c>
      <c r="L24" s="16">
        <f t="shared" si="9"/>
        <v>581246.68800537335</v>
      </c>
      <c r="M24" s="2">
        <f t="shared" si="5"/>
        <v>1.181060642085649E-3</v>
      </c>
      <c r="N24" s="16">
        <f t="shared" si="6"/>
        <v>12601935.757143343</v>
      </c>
      <c r="O24" s="2">
        <f t="shared" si="1"/>
        <v>2.56064260562569E-2</v>
      </c>
      <c r="P24" s="2"/>
      <c r="Q24" s="16"/>
      <c r="R24" s="16"/>
    </row>
    <row r="25" spans="1:18" x14ac:dyDescent="0.3">
      <c r="A25">
        <v>22</v>
      </c>
      <c r="B25">
        <f t="shared" si="7"/>
        <v>22</v>
      </c>
      <c r="C25" t="s">
        <v>28</v>
      </c>
      <c r="D25" s="2">
        <f t="shared" si="8"/>
        <v>2.442536541417125E-2</v>
      </c>
      <c r="E25" s="16">
        <v>374516437.765531</v>
      </c>
      <c r="F25" s="16">
        <v>-12436330.812192824</v>
      </c>
      <c r="G25" s="16">
        <f t="shared" si="2"/>
        <v>362080106.95333821</v>
      </c>
      <c r="H25" s="16">
        <f t="shared" si="3"/>
        <v>8843938.9215374943</v>
      </c>
      <c r="I25" s="16">
        <v>13637.429999999998</v>
      </c>
      <c r="J25" s="16">
        <f t="shared" si="4"/>
        <v>14455.675799999999</v>
      </c>
      <c r="K25" s="19">
        <v>1.105478076072322</v>
      </c>
      <c r="L25" s="16">
        <f t="shared" si="9"/>
        <v>958.82596030255331</v>
      </c>
      <c r="M25" s="2">
        <f t="shared" si="5"/>
        <v>2.6481044992237548E-6</v>
      </c>
      <c r="N25" s="16">
        <f t="shared" si="6"/>
        <v>8844897.747497797</v>
      </c>
      <c r="O25" s="2">
        <f t="shared" si="1"/>
        <v>2.4428013518670473E-2</v>
      </c>
      <c r="P25" s="2"/>
      <c r="Q25" s="16"/>
      <c r="R25" s="16"/>
    </row>
    <row r="26" spans="1:18" x14ac:dyDescent="0.3">
      <c r="A26">
        <v>23</v>
      </c>
      <c r="B26">
        <f t="shared" si="7"/>
        <v>23</v>
      </c>
      <c r="C26" t="s">
        <v>29</v>
      </c>
      <c r="D26" s="2">
        <f t="shared" si="8"/>
        <v>2.442536541417125E-2</v>
      </c>
      <c r="E26" s="16">
        <v>728093863.6307807</v>
      </c>
      <c r="F26" s="16">
        <v>-37385953.481535181</v>
      </c>
      <c r="G26" s="16">
        <f t="shared" si="2"/>
        <v>690707910.1492455</v>
      </c>
      <c r="H26" s="16">
        <f t="shared" si="3"/>
        <v>16870793.099853884</v>
      </c>
      <c r="I26" s="16">
        <v>36091509.445000008</v>
      </c>
      <c r="J26" s="16">
        <f t="shared" si="4"/>
        <v>38257000.011700012</v>
      </c>
      <c r="K26" s="19">
        <v>1.1022217221622292</v>
      </c>
      <c r="L26" s="16">
        <f t="shared" si="9"/>
        <v>2530061.7862593844</v>
      </c>
      <c r="M26" s="2">
        <f t="shared" si="5"/>
        <v>3.6629981343527661E-3</v>
      </c>
      <c r="N26" s="16">
        <f t="shared" si="6"/>
        <v>19400854.886113267</v>
      </c>
      <c r="O26" s="2">
        <f t="shared" si="1"/>
        <v>2.8088363548524016E-2</v>
      </c>
      <c r="P26" s="2"/>
      <c r="Q26" s="16"/>
      <c r="R26" s="16"/>
    </row>
    <row r="27" spans="1:18" x14ac:dyDescent="0.3">
      <c r="A27">
        <v>24</v>
      </c>
      <c r="B27">
        <f t="shared" si="7"/>
        <v>24</v>
      </c>
      <c r="C27" t="s">
        <v>30</v>
      </c>
      <c r="D27" s="2">
        <f t="shared" si="8"/>
        <v>2.442536541417125E-2</v>
      </c>
      <c r="E27" s="16">
        <v>453287365.31288695</v>
      </c>
      <c r="F27" s="16">
        <v>-15049241.117512316</v>
      </c>
      <c r="G27" s="16">
        <f t="shared" si="2"/>
        <v>438238124.19537461</v>
      </c>
      <c r="H27" s="16">
        <f t="shared" si="3"/>
        <v>10704126.321892988</v>
      </c>
      <c r="I27" s="16">
        <v>10414.054122621566</v>
      </c>
      <c r="J27" s="16">
        <f t="shared" si="4"/>
        <v>11038.89736997886</v>
      </c>
      <c r="K27" s="19">
        <v>1.1153364418804246</v>
      </c>
      <c r="L27" s="16">
        <f t="shared" si="9"/>
        <v>738.72507089492387</v>
      </c>
      <c r="M27" s="2">
        <f t="shared" si="5"/>
        <v>1.6856704839435345E-6</v>
      </c>
      <c r="N27" s="16">
        <f t="shared" si="6"/>
        <v>10704865.046963884</v>
      </c>
      <c r="O27" s="2">
        <f t="shared" si="1"/>
        <v>2.4427051084655194E-2</v>
      </c>
      <c r="P27" s="2"/>
      <c r="Q27" s="16"/>
      <c r="R27" s="16"/>
    </row>
    <row r="28" spans="1:18" x14ac:dyDescent="0.3">
      <c r="A28">
        <v>27</v>
      </c>
      <c r="B28">
        <f t="shared" si="7"/>
        <v>27</v>
      </c>
      <c r="C28" t="s">
        <v>31</v>
      </c>
      <c r="D28" s="2">
        <f t="shared" si="8"/>
        <v>2.442536541417125E-2</v>
      </c>
      <c r="E28" s="16">
        <v>358782400.32511616</v>
      </c>
      <c r="F28" s="16">
        <v>-11049461.83918995</v>
      </c>
      <c r="G28" s="16">
        <f t="shared" si="2"/>
        <v>347732938.48592621</v>
      </c>
      <c r="H28" s="16">
        <f t="shared" si="3"/>
        <v>8493504.089062281</v>
      </c>
      <c r="I28" s="16">
        <v>14552888.274662841</v>
      </c>
      <c r="J28" s="16">
        <f t="shared" si="4"/>
        <v>15426061.571142612</v>
      </c>
      <c r="K28" s="19">
        <v>1.1182380807567878</v>
      </c>
      <c r="L28" s="16">
        <f t="shared" si="9"/>
        <v>1035000.5690970332</v>
      </c>
      <c r="M28" s="2">
        <f t="shared" si="5"/>
        <v>2.9764237279435142E-3</v>
      </c>
      <c r="N28" s="16">
        <f t="shared" si="6"/>
        <v>9528504.6581593137</v>
      </c>
      <c r="O28" s="2">
        <f t="shared" si="1"/>
        <v>2.7401789142114764E-2</v>
      </c>
      <c r="P28" s="2"/>
      <c r="Q28" s="16"/>
      <c r="R28" s="16"/>
    </row>
    <row r="29" spans="1:18" x14ac:dyDescent="0.3">
      <c r="A29">
        <v>28</v>
      </c>
      <c r="B29">
        <f t="shared" si="7"/>
        <v>28</v>
      </c>
      <c r="C29" t="s">
        <v>32</v>
      </c>
      <c r="D29" s="2">
        <f t="shared" si="8"/>
        <v>2.442536541417125E-2</v>
      </c>
      <c r="E29" s="16">
        <v>206016792.21388263</v>
      </c>
      <c r="F29" s="16">
        <v>-8392507.7249896228</v>
      </c>
      <c r="G29" s="16">
        <f t="shared" si="2"/>
        <v>197624284.488893</v>
      </c>
      <c r="H29" s="16">
        <f t="shared" si="3"/>
        <v>4827045.363355347</v>
      </c>
      <c r="I29" s="16">
        <v>3576340.9907883317</v>
      </c>
      <c r="J29" s="16">
        <f t="shared" si="4"/>
        <v>3790921.4502356318</v>
      </c>
      <c r="K29" s="19">
        <v>1.108155612752997</v>
      </c>
      <c r="L29" s="16">
        <f t="shared" si="9"/>
        <v>252055.85295506078</v>
      </c>
      <c r="M29" s="2">
        <f t="shared" si="5"/>
        <v>1.2754295536448962E-3</v>
      </c>
      <c r="N29" s="16">
        <f t="shared" si="6"/>
        <v>5079101.216310408</v>
      </c>
      <c r="O29" s="2">
        <f t="shared" si="1"/>
        <v>2.5700794967816146E-2</v>
      </c>
      <c r="P29" s="2"/>
      <c r="Q29" s="16"/>
      <c r="R29" s="16"/>
    </row>
    <row r="30" spans="1:18" x14ac:dyDescent="0.3">
      <c r="A30">
        <v>29</v>
      </c>
      <c r="B30">
        <f t="shared" si="7"/>
        <v>29</v>
      </c>
      <c r="C30" t="s">
        <v>33</v>
      </c>
      <c r="D30" s="2">
        <f t="shared" si="8"/>
        <v>2.442536541417125E-2</v>
      </c>
      <c r="E30" s="16">
        <v>752759369.06979322</v>
      </c>
      <c r="F30" s="16">
        <v>-26007614.035721984</v>
      </c>
      <c r="G30" s="16">
        <f t="shared" si="2"/>
        <v>726751755.03407121</v>
      </c>
      <c r="H30" s="16">
        <f t="shared" si="3"/>
        <v>17751177.182097461</v>
      </c>
      <c r="I30" s="16">
        <v>16049136.770139653</v>
      </c>
      <c r="J30" s="16">
        <f t="shared" si="4"/>
        <v>17012084.976348035</v>
      </c>
      <c r="K30" s="19">
        <v>1.1141231178647666</v>
      </c>
      <c r="L30" s="16">
        <f t="shared" si="9"/>
        <v>1137213.4293137535</v>
      </c>
      <c r="M30" s="2">
        <f t="shared" si="5"/>
        <v>1.56478938156873E-3</v>
      </c>
      <c r="N30" s="16">
        <f t="shared" si="6"/>
        <v>18888390.611411214</v>
      </c>
      <c r="O30" s="2">
        <f t="shared" si="1"/>
        <v>2.5990154795739982E-2</v>
      </c>
      <c r="P30" s="2"/>
      <c r="Q30" s="16"/>
      <c r="R30" s="16"/>
    </row>
    <row r="31" spans="1:18" x14ac:dyDescent="0.3">
      <c r="A31">
        <v>30</v>
      </c>
      <c r="B31">
        <f t="shared" si="7"/>
        <v>30</v>
      </c>
      <c r="C31" t="s">
        <v>34</v>
      </c>
      <c r="D31" s="2">
        <f t="shared" si="8"/>
        <v>2.442536541417125E-2</v>
      </c>
      <c r="E31" s="16">
        <v>55759080.101995476</v>
      </c>
      <c r="F31" s="16">
        <v>-1600977.3072457518</v>
      </c>
      <c r="G31" s="16">
        <f t="shared" si="2"/>
        <v>54158102.794749722</v>
      </c>
      <c r="H31" s="16">
        <f t="shared" si="3"/>
        <v>1322831.4509000112</v>
      </c>
      <c r="I31" s="16">
        <v>404104.80300000001</v>
      </c>
      <c r="J31" s="16">
        <f t="shared" si="4"/>
        <v>428351.09118000005</v>
      </c>
      <c r="K31" s="19">
        <v>1.1178325773056215</v>
      </c>
      <c r="L31" s="16">
        <f t="shared" si="9"/>
        <v>28729.488254724882</v>
      </c>
      <c r="M31" s="2">
        <f t="shared" si="5"/>
        <v>5.3047442159495325E-4</v>
      </c>
      <c r="N31" s="16">
        <f t="shared" si="6"/>
        <v>1351560.939154736</v>
      </c>
      <c r="O31" s="2">
        <f t="shared" si="1"/>
        <v>2.4955839835766203E-2</v>
      </c>
      <c r="P31" s="2"/>
      <c r="Q31" s="16"/>
      <c r="R31" s="16"/>
    </row>
    <row r="32" spans="1:18" x14ac:dyDescent="0.3">
      <c r="A32">
        <v>32</v>
      </c>
      <c r="B32">
        <f t="shared" si="7"/>
        <v>32</v>
      </c>
      <c r="C32" t="s">
        <v>35</v>
      </c>
      <c r="D32" s="2">
        <f t="shared" si="8"/>
        <v>2.442536541417125E-2</v>
      </c>
      <c r="E32" s="16">
        <v>180654968.41476712</v>
      </c>
      <c r="F32" s="16">
        <v>-7729277.4382865904</v>
      </c>
      <c r="G32" s="16">
        <f t="shared" si="2"/>
        <v>172925690.97648051</v>
      </c>
      <c r="H32" s="16">
        <f t="shared" si="3"/>
        <v>4223773.1915985923</v>
      </c>
      <c r="I32" s="16">
        <v>5066786.6440680549</v>
      </c>
      <c r="J32" s="16">
        <f t="shared" si="4"/>
        <v>5370793.8427121388</v>
      </c>
      <c r="K32" s="19">
        <v>1.1140685856836097</v>
      </c>
      <c r="L32" s="16">
        <f t="shared" si="9"/>
        <v>359005.96202091308</v>
      </c>
      <c r="M32" s="2">
        <f t="shared" si="5"/>
        <v>2.076070709873533E-3</v>
      </c>
      <c r="N32" s="16">
        <f t="shared" si="6"/>
        <v>4582779.1536195055</v>
      </c>
      <c r="O32" s="2">
        <f t="shared" si="1"/>
        <v>2.6501436124044781E-2</v>
      </c>
      <c r="P32" s="2"/>
      <c r="Q32" s="16"/>
      <c r="R32" s="16"/>
    </row>
    <row r="33" spans="1:18" x14ac:dyDescent="0.3">
      <c r="A33">
        <v>33</v>
      </c>
      <c r="B33">
        <f t="shared" si="7"/>
        <v>33</v>
      </c>
      <c r="C33" t="s">
        <v>36</v>
      </c>
      <c r="D33" s="2">
        <f t="shared" si="8"/>
        <v>2.442536541417125E-2</v>
      </c>
      <c r="E33" s="16">
        <v>251914342.4235788</v>
      </c>
      <c r="F33" s="16">
        <v>-8942807.0068191681</v>
      </c>
      <c r="G33" s="16">
        <f t="shared" si="2"/>
        <v>242971535.41675964</v>
      </c>
      <c r="H33" s="16">
        <f t="shared" si="3"/>
        <v>5934668.5377966063</v>
      </c>
      <c r="I33" s="16">
        <v>10282032.778141335</v>
      </c>
      <c r="J33" s="16">
        <f t="shared" si="4"/>
        <v>10898954.744829815</v>
      </c>
      <c r="K33" s="19">
        <v>1.1115247749725947</v>
      </c>
      <c r="L33" s="16">
        <f t="shared" si="9"/>
        <v>726867.49321100709</v>
      </c>
      <c r="M33" s="2">
        <f t="shared" si="5"/>
        <v>2.9915746795781636E-3</v>
      </c>
      <c r="N33" s="16">
        <f t="shared" si="6"/>
        <v>6661536.0310076131</v>
      </c>
      <c r="O33" s="2">
        <f t="shared" si="1"/>
        <v>2.7416940093749415E-2</v>
      </c>
      <c r="P33" s="2"/>
      <c r="Q33" s="16"/>
      <c r="R33" s="16"/>
    </row>
    <row r="34" spans="1:18" x14ac:dyDescent="0.3">
      <c r="A34">
        <v>34</v>
      </c>
      <c r="B34">
        <f t="shared" si="7"/>
        <v>34</v>
      </c>
      <c r="C34" t="s">
        <v>37</v>
      </c>
      <c r="D34" s="2">
        <f t="shared" si="8"/>
        <v>2.442536541417125E-2</v>
      </c>
      <c r="E34" s="16">
        <v>199352399.6475822</v>
      </c>
      <c r="F34" s="16">
        <v>-3538722.7263494362</v>
      </c>
      <c r="G34" s="16">
        <f t="shared" si="2"/>
        <v>195813676.92123276</v>
      </c>
      <c r="H34" s="16">
        <f t="shared" si="3"/>
        <v>4782820.6118935822</v>
      </c>
      <c r="I34" s="16">
        <v>153322.16647437974</v>
      </c>
      <c r="J34" s="16">
        <f t="shared" si="4"/>
        <v>162521.49646284254</v>
      </c>
      <c r="K34" s="19">
        <v>1.1180960294119102</v>
      </c>
      <c r="L34" s="16">
        <f t="shared" si="9"/>
        <v>10902.878393351162</v>
      </c>
      <c r="M34" s="2">
        <f t="shared" si="5"/>
        <v>5.5679861410992816E-5</v>
      </c>
      <c r="N34" s="16">
        <f t="shared" si="6"/>
        <v>4793723.4902869333</v>
      </c>
      <c r="O34" s="2">
        <f t="shared" si="1"/>
        <v>2.4481045275582244E-2</v>
      </c>
      <c r="P34" s="2"/>
      <c r="Q34" s="16"/>
      <c r="R34" s="16"/>
    </row>
    <row r="35" spans="1:18" x14ac:dyDescent="0.3">
      <c r="A35">
        <v>35</v>
      </c>
      <c r="B35">
        <f t="shared" si="7"/>
        <v>35</v>
      </c>
      <c r="C35" t="s">
        <v>38</v>
      </c>
      <c r="D35" s="2">
        <f t="shared" si="8"/>
        <v>2.442536541417125E-2</v>
      </c>
      <c r="E35" s="16">
        <v>168803990.68821624</v>
      </c>
      <c r="F35" s="16">
        <v>-4892484.1784261735</v>
      </c>
      <c r="G35" s="16">
        <f t="shared" si="2"/>
        <v>163911506.50979006</v>
      </c>
      <c r="H35" s="16">
        <f t="shared" si="3"/>
        <v>4003598.4420889318</v>
      </c>
      <c r="I35" s="16">
        <v>520556.66499999998</v>
      </c>
      <c r="J35" s="16">
        <f t="shared" si="4"/>
        <v>551790.0649</v>
      </c>
      <c r="K35" s="19">
        <v>1.1094499227741297</v>
      </c>
      <c r="L35" s="16">
        <f t="shared" si="9"/>
        <v>36731.006693450217</v>
      </c>
      <c r="M35" s="2">
        <f t="shared" si="5"/>
        <v>2.240904709838437E-4</v>
      </c>
      <c r="N35" s="16">
        <f t="shared" si="6"/>
        <v>4040329.4487823821</v>
      </c>
      <c r="O35" s="2">
        <f t="shared" si="1"/>
        <v>2.4649455885155092E-2</v>
      </c>
      <c r="P35" s="2"/>
      <c r="Q35" s="16"/>
      <c r="R35" s="16"/>
    </row>
    <row r="36" spans="1:18" x14ac:dyDescent="0.3">
      <c r="A36">
        <v>37</v>
      </c>
      <c r="B36">
        <f t="shared" si="7"/>
        <v>37</v>
      </c>
      <c r="C36" t="s">
        <v>39</v>
      </c>
      <c r="D36" s="2">
        <f t="shared" si="8"/>
        <v>2.442536541417125E-2</v>
      </c>
      <c r="E36" s="16">
        <v>245479831.10427678</v>
      </c>
      <c r="F36" s="16">
        <v>-9856279.3688823115</v>
      </c>
      <c r="G36" s="16">
        <f t="shared" si="2"/>
        <v>235623551.73539448</v>
      </c>
      <c r="H36" s="16">
        <f t="shared" si="3"/>
        <v>5755191.3513218947</v>
      </c>
      <c r="I36" s="16">
        <v>6974240.4790000003</v>
      </c>
      <c r="J36" s="16">
        <f t="shared" si="4"/>
        <v>7392694.9077400006</v>
      </c>
      <c r="K36" s="19">
        <v>1.1187748164974232</v>
      </c>
      <c r="L36" s="16">
        <f t="shared" si="9"/>
        <v>496245.65332969523</v>
      </c>
      <c r="M36" s="2">
        <f t="shared" si="5"/>
        <v>2.1060952934237221E-3</v>
      </c>
      <c r="N36" s="16">
        <f t="shared" si="6"/>
        <v>6251437.0046515903</v>
      </c>
      <c r="O36" s="2">
        <f t="shared" si="1"/>
        <v>2.6531460707594975E-2</v>
      </c>
      <c r="P36" s="2"/>
      <c r="Q36" s="16"/>
      <c r="R36" s="16"/>
    </row>
    <row r="37" spans="1:18" x14ac:dyDescent="0.3">
      <c r="A37">
        <v>38</v>
      </c>
      <c r="B37">
        <f t="shared" si="7"/>
        <v>38</v>
      </c>
      <c r="C37" t="s">
        <v>40</v>
      </c>
      <c r="D37" s="2">
        <f t="shared" si="8"/>
        <v>2.442536541417125E-2</v>
      </c>
      <c r="E37" s="16">
        <v>238042538.01941082</v>
      </c>
      <c r="F37" s="16">
        <v>-8177115.4957061727</v>
      </c>
      <c r="G37" s="16">
        <f t="shared" si="2"/>
        <v>229865422.52370465</v>
      </c>
      <c r="H37" s="16">
        <f t="shared" si="3"/>
        <v>5614546.9412243562</v>
      </c>
      <c r="I37" s="16">
        <v>21092.053111017834</v>
      </c>
      <c r="J37" s="16">
        <f t="shared" si="4"/>
        <v>22357.576297678905</v>
      </c>
      <c r="K37" s="19">
        <v>1.1211743847596074</v>
      </c>
      <c r="L37" s="16">
        <f t="shared" si="9"/>
        <v>1504.0045110159676</v>
      </c>
      <c r="M37" s="2">
        <f t="shared" si="5"/>
        <v>6.5429784719398959E-6</v>
      </c>
      <c r="N37" s="16">
        <f t="shared" si="6"/>
        <v>5616050.9457353726</v>
      </c>
      <c r="O37" s="2">
        <f t="shared" si="1"/>
        <v>2.4431908392643191E-2</v>
      </c>
      <c r="P37" s="2"/>
      <c r="Q37" s="16"/>
      <c r="R37" s="16"/>
    </row>
    <row r="38" spans="1:18" x14ac:dyDescent="0.3">
      <c r="A38">
        <v>39</v>
      </c>
      <c r="B38">
        <f t="shared" si="7"/>
        <v>39</v>
      </c>
      <c r="C38" t="s">
        <v>41</v>
      </c>
      <c r="D38" s="2">
        <f t="shared" si="8"/>
        <v>2.442536541417125E-2</v>
      </c>
      <c r="E38" s="16">
        <v>165657219.70225224</v>
      </c>
      <c r="F38" s="16">
        <v>-4948474.5770980548</v>
      </c>
      <c r="G38" s="16">
        <f t="shared" si="2"/>
        <v>160708745.1251542</v>
      </c>
      <c r="H38" s="16">
        <f t="shared" si="3"/>
        <v>3925369.8249348039</v>
      </c>
      <c r="I38" s="16">
        <v>6817998.7550000008</v>
      </c>
      <c r="J38" s="16">
        <f t="shared" si="4"/>
        <v>7227078.6803000011</v>
      </c>
      <c r="K38" s="19">
        <v>1.1132138111988261</v>
      </c>
      <c r="L38" s="16">
        <f t="shared" si="9"/>
        <v>482717.02809183276</v>
      </c>
      <c r="M38" s="2">
        <f t="shared" si="5"/>
        <v>3.0036761703036764E-3</v>
      </c>
      <c r="N38" s="16">
        <f t="shared" si="6"/>
        <v>4408086.8530266369</v>
      </c>
      <c r="O38" s="2">
        <f t="shared" si="1"/>
        <v>2.7429041584474928E-2</v>
      </c>
      <c r="P38" s="2"/>
      <c r="Q38" s="16"/>
      <c r="R38" s="16"/>
    </row>
    <row r="39" spans="1:18" x14ac:dyDescent="0.3">
      <c r="A39">
        <v>40</v>
      </c>
      <c r="B39">
        <f t="shared" si="7"/>
        <v>40</v>
      </c>
      <c r="C39" t="s">
        <v>42</v>
      </c>
      <c r="D39" s="2">
        <f t="shared" si="8"/>
        <v>2.442536541417125E-2</v>
      </c>
      <c r="E39" s="16">
        <v>289247707.31526887</v>
      </c>
      <c r="F39" s="16">
        <v>-10624834.553772891</v>
      </c>
      <c r="G39" s="16">
        <f t="shared" si="2"/>
        <v>278622872.76149601</v>
      </c>
      <c r="H39" s="16">
        <f t="shared" si="3"/>
        <v>6805465.4799456811</v>
      </c>
      <c r="I39" s="16">
        <v>2896253.7650042069</v>
      </c>
      <c r="J39" s="16">
        <f t="shared" si="4"/>
        <v>3070028.9909044593</v>
      </c>
      <c r="K39" s="19">
        <v>1.1141571278152393</v>
      </c>
      <c r="L39" s="16">
        <f t="shared" si="9"/>
        <v>205229.68096893778</v>
      </c>
      <c r="M39" s="2">
        <f t="shared" si="5"/>
        <v>7.365859052950633E-4</v>
      </c>
      <c r="N39" s="16">
        <f t="shared" si="6"/>
        <v>7010695.1609146185</v>
      </c>
      <c r="O39" s="2">
        <f t="shared" si="1"/>
        <v>2.5161951319466309E-2</v>
      </c>
      <c r="P39" s="2"/>
      <c r="Q39" s="16"/>
      <c r="R39" s="16"/>
    </row>
    <row r="40" spans="1:18" x14ac:dyDescent="0.3">
      <c r="A40">
        <v>43</v>
      </c>
      <c r="B40">
        <f t="shared" si="7"/>
        <v>43</v>
      </c>
      <c r="C40" t="s">
        <v>43</v>
      </c>
      <c r="D40" s="2">
        <f t="shared" si="8"/>
        <v>2.442536541417125E-2</v>
      </c>
      <c r="E40" s="16">
        <v>487491167.33270442</v>
      </c>
      <c r="F40" s="16">
        <v>-18521570.162937019</v>
      </c>
      <c r="G40" s="16">
        <f t="shared" si="2"/>
        <v>468969597.16976738</v>
      </c>
      <c r="H40" s="16">
        <f t="shared" si="3"/>
        <v>11454753.77900826</v>
      </c>
      <c r="I40" s="16">
        <v>886995.93700000003</v>
      </c>
      <c r="J40" s="16">
        <f t="shared" si="4"/>
        <v>940215.69322000013</v>
      </c>
      <c r="K40" s="19">
        <v>1.1114837273564122</v>
      </c>
      <c r="L40" s="16">
        <f t="shared" si="9"/>
        <v>62702.066593149517</v>
      </c>
      <c r="M40" s="2">
        <f t="shared" si="5"/>
        <v>1.337017729327373E-4</v>
      </c>
      <c r="N40" s="16">
        <f t="shared" si="6"/>
        <v>11517455.84560141</v>
      </c>
      <c r="O40" s="2">
        <f t="shared" si="1"/>
        <v>2.4559067187103989E-2</v>
      </c>
      <c r="P40" s="2"/>
      <c r="Q40" s="16"/>
      <c r="R40" s="16"/>
    </row>
    <row r="41" spans="1:18" x14ac:dyDescent="0.3">
      <c r="A41">
        <v>44</v>
      </c>
      <c r="B41">
        <f t="shared" si="7"/>
        <v>44</v>
      </c>
      <c r="C41" t="s">
        <v>44</v>
      </c>
      <c r="D41" s="2">
        <f t="shared" si="8"/>
        <v>2.442536541417125E-2</v>
      </c>
      <c r="E41" s="16">
        <v>530943613.57410896</v>
      </c>
      <c r="F41" s="16">
        <v>-29698826.491316542</v>
      </c>
      <c r="G41" s="16">
        <f t="shared" si="2"/>
        <v>501244787.0827924</v>
      </c>
      <c r="H41" s="16">
        <f t="shared" si="3"/>
        <v>12243087.086445671</v>
      </c>
      <c r="I41" s="16">
        <v>24052867.917999998</v>
      </c>
      <c r="J41" s="16">
        <f t="shared" si="4"/>
        <v>25496039.993079998</v>
      </c>
      <c r="K41" s="19">
        <v>1.1035926333106025</v>
      </c>
      <c r="L41" s="16">
        <f t="shared" si="9"/>
        <v>1688234.5148973353</v>
      </c>
      <c r="M41" s="2">
        <f t="shared" si="5"/>
        <v>3.3680839350424675E-3</v>
      </c>
      <c r="N41" s="16">
        <f t="shared" si="6"/>
        <v>13931321.601343006</v>
      </c>
      <c r="O41" s="2">
        <f t="shared" si="1"/>
        <v>2.7793449349213718E-2</v>
      </c>
      <c r="P41" s="2"/>
      <c r="Q41" s="16"/>
      <c r="R41" s="16"/>
    </row>
    <row r="42" spans="1:18" x14ac:dyDescent="0.3">
      <c r="A42">
        <v>45</v>
      </c>
      <c r="B42">
        <f>A42</f>
        <v>45</v>
      </c>
      <c r="C42" t="s">
        <v>45</v>
      </c>
      <c r="D42" s="2">
        <f t="shared" si="8"/>
        <v>2.442536541417125E-2</v>
      </c>
      <c r="E42" s="16"/>
      <c r="F42" s="16"/>
      <c r="G42" s="16"/>
      <c r="H42" s="16"/>
      <c r="I42" s="16"/>
      <c r="J42" s="16"/>
      <c r="K42" s="19"/>
      <c r="L42" s="16"/>
      <c r="M42" s="2"/>
      <c r="N42" s="16"/>
      <c r="O42" s="2"/>
      <c r="P42" s="2"/>
      <c r="Q42" s="16"/>
      <c r="R42" s="16"/>
    </row>
    <row r="43" spans="1:18" x14ac:dyDescent="0.3">
      <c r="A43">
        <v>48</v>
      </c>
      <c r="B43">
        <f t="shared" si="7"/>
        <v>48</v>
      </c>
      <c r="C43" t="s">
        <v>46</v>
      </c>
      <c r="D43" s="2">
        <f t="shared" si="8"/>
        <v>2.442536541417125E-2</v>
      </c>
      <c r="E43" s="16">
        <v>328466173.48733026</v>
      </c>
      <c r="F43" s="16">
        <v>-11138078.597852344</v>
      </c>
      <c r="G43" s="16">
        <f t="shared" ref="G43:G59" si="10">SUM(E43:F43)</f>
        <v>317328094.88947791</v>
      </c>
      <c r="H43" s="16">
        <f t="shared" ref="H43:H59" si="11">G43*D43</f>
        <v>7750854.6738583064</v>
      </c>
      <c r="I43" s="16">
        <v>134478.78</v>
      </c>
      <c r="J43" s="16">
        <f t="shared" ref="J43:J59" si="12">I43*(1+$J$5)</f>
        <v>142547.5068</v>
      </c>
      <c r="K43" s="19">
        <v>1.1025498858374603</v>
      </c>
      <c r="L43" s="16">
        <f t="shared" si="9"/>
        <v>9429.9442409252752</v>
      </c>
      <c r="M43" s="2">
        <f t="shared" ref="M43:M59" si="13">L43/G43</f>
        <v>2.9716701397679986E-5</v>
      </c>
      <c r="N43" s="16">
        <f t="shared" ref="N43:N59" si="14">H43+L43</f>
        <v>7760284.6180992313</v>
      </c>
      <c r="O43" s="2">
        <f t="shared" ref="O43:O59" si="15">N43/G43</f>
        <v>2.4455082115568929E-2</v>
      </c>
      <c r="P43" s="2"/>
      <c r="Q43" s="16"/>
      <c r="R43" s="16"/>
    </row>
    <row r="44" spans="1:18" x14ac:dyDescent="0.3">
      <c r="A44">
        <v>49</v>
      </c>
      <c r="B44">
        <f t="shared" si="7"/>
        <v>49</v>
      </c>
      <c r="C44" t="s">
        <v>47</v>
      </c>
      <c r="D44" s="2">
        <f t="shared" si="8"/>
        <v>2.442536541417125E-2</v>
      </c>
      <c r="E44" s="16">
        <v>347985588.84561682</v>
      </c>
      <c r="F44" s="16">
        <v>-10842452.936808443</v>
      </c>
      <c r="G44" s="16">
        <f t="shared" si="10"/>
        <v>337143135.90880835</v>
      </c>
      <c r="H44" s="16">
        <f t="shared" si="11"/>
        <v>8234844.2914522449</v>
      </c>
      <c r="I44" s="16">
        <v>24443.360000000001</v>
      </c>
      <c r="J44" s="16">
        <f t="shared" si="12"/>
        <v>25909.961600000002</v>
      </c>
      <c r="K44" s="19">
        <v>1.1072617895731318</v>
      </c>
      <c r="L44" s="16">
        <f t="shared" si="9"/>
        <v>1721.3466269392277</v>
      </c>
      <c r="M44" s="2">
        <f t="shared" si="13"/>
        <v>5.1056849260749106E-6</v>
      </c>
      <c r="N44" s="16">
        <f t="shared" si="14"/>
        <v>8236565.6380791841</v>
      </c>
      <c r="O44" s="2">
        <f t="shared" si="15"/>
        <v>2.4430471099097326E-2</v>
      </c>
      <c r="P44" s="2"/>
      <c r="Q44" s="16"/>
      <c r="R44" s="16"/>
    </row>
    <row r="45" spans="1:18" x14ac:dyDescent="0.3">
      <c r="A45">
        <v>51</v>
      </c>
      <c r="B45">
        <f t="shared" si="7"/>
        <v>51</v>
      </c>
      <c r="C45" t="s">
        <v>48</v>
      </c>
      <c r="D45" s="2">
        <f t="shared" si="8"/>
        <v>2.442536541417125E-2</v>
      </c>
      <c r="E45" s="16">
        <v>284601928.80241692</v>
      </c>
      <c r="F45" s="16">
        <v>-12044707.606253624</v>
      </c>
      <c r="G45" s="16">
        <f t="shared" si="10"/>
        <v>272557221.1961633</v>
      </c>
      <c r="H45" s="16">
        <f t="shared" si="11"/>
        <v>6657309.7239873903</v>
      </c>
      <c r="I45" s="16">
        <v>241805.53699999998</v>
      </c>
      <c r="J45" s="16">
        <f t="shared" si="12"/>
        <v>256313.86921999999</v>
      </c>
      <c r="K45" s="19">
        <v>1.1096984548833317</v>
      </c>
      <c r="L45" s="16">
        <f t="shared" si="9"/>
        <v>17065.866278316142</v>
      </c>
      <c r="M45" s="2">
        <f t="shared" si="13"/>
        <v>6.2613884172357323E-5</v>
      </c>
      <c r="N45" s="16">
        <f t="shared" si="14"/>
        <v>6674375.5902657062</v>
      </c>
      <c r="O45" s="2">
        <f t="shared" si="15"/>
        <v>2.4487979298343607E-2</v>
      </c>
      <c r="P45" s="2"/>
      <c r="Q45" s="16"/>
      <c r="R45" s="16"/>
    </row>
    <row r="46" spans="1:18" x14ac:dyDescent="0.3">
      <c r="A46">
        <v>55</v>
      </c>
      <c r="B46">
        <f t="shared" si="7"/>
        <v>55</v>
      </c>
      <c r="C46" t="s">
        <v>49</v>
      </c>
      <c r="D46" s="2">
        <f t="shared" si="8"/>
        <v>2.442536541417125E-2</v>
      </c>
      <c r="E46" s="16">
        <v>34984320.145745784</v>
      </c>
      <c r="F46" s="16">
        <v>-974592.93213275122</v>
      </c>
      <c r="G46" s="16">
        <f t="shared" si="10"/>
        <v>34009727.213613033</v>
      </c>
      <c r="H46" s="16">
        <f t="shared" si="11"/>
        <v>830700.01482878253</v>
      </c>
      <c r="I46" s="16">
        <v>3697.5415620915028</v>
      </c>
      <c r="J46" s="16">
        <f t="shared" si="12"/>
        <v>3919.3940558169929</v>
      </c>
      <c r="K46" s="19">
        <v>1.1063628966763606</v>
      </c>
      <c r="L46" s="16">
        <f t="shared" si="9"/>
        <v>260.17632964858785</v>
      </c>
      <c r="M46" s="2">
        <f t="shared" si="13"/>
        <v>7.6500563504798527E-6</v>
      </c>
      <c r="N46" s="16">
        <f t="shared" si="14"/>
        <v>830960.19115843112</v>
      </c>
      <c r="O46" s="2">
        <f t="shared" si="15"/>
        <v>2.4433015470521728E-2</v>
      </c>
      <c r="P46" s="2"/>
      <c r="Q46" s="16"/>
      <c r="R46" s="16"/>
    </row>
    <row r="47" spans="1:18" x14ac:dyDescent="0.3">
      <c r="A47">
        <v>2004</v>
      </c>
      <c r="B47">
        <v>56</v>
      </c>
      <c r="C47" t="s">
        <v>50</v>
      </c>
      <c r="D47" s="2">
        <f t="shared" si="8"/>
        <v>2.442536541417125E-2</v>
      </c>
      <c r="E47" s="16">
        <v>286853150.48222011</v>
      </c>
      <c r="F47" s="16">
        <v>-7822689.7654153723</v>
      </c>
      <c r="G47" s="16">
        <f t="shared" si="10"/>
        <v>279030460.71680474</v>
      </c>
      <c r="H47" s="16">
        <f t="shared" si="11"/>
        <v>6815420.9646925125</v>
      </c>
      <c r="I47" s="16">
        <v>64591.69156412912</v>
      </c>
      <c r="J47" s="16">
        <f t="shared" si="12"/>
        <v>68467.193057976867</v>
      </c>
      <c r="K47" s="19">
        <v>1.1217650008286368</v>
      </c>
      <c r="L47" s="16">
        <f t="shared" si="9"/>
        <v>4608.2460526449513</v>
      </c>
      <c r="M47" s="2">
        <f t="shared" si="13"/>
        <v>1.6515207840773987E-5</v>
      </c>
      <c r="N47" s="16">
        <f t="shared" si="14"/>
        <v>6820029.2107451577</v>
      </c>
      <c r="O47" s="2">
        <f t="shared" si="15"/>
        <v>2.4441880622012024E-2</v>
      </c>
      <c r="P47" s="2"/>
      <c r="Q47" s="16"/>
      <c r="R47" s="16"/>
    </row>
    <row r="48" spans="1:18" x14ac:dyDescent="0.3">
      <c r="A48">
        <v>5050</v>
      </c>
      <c r="B48">
        <v>57</v>
      </c>
      <c r="C48" t="s">
        <v>51</v>
      </c>
      <c r="D48" s="2">
        <f t="shared" si="8"/>
        <v>2.442536541417125E-2</v>
      </c>
      <c r="E48" s="16">
        <v>493108962.82564831</v>
      </c>
      <c r="F48" s="16">
        <v>-16027783.055086873</v>
      </c>
      <c r="G48" s="16">
        <f t="shared" si="10"/>
        <v>477081179.77056146</v>
      </c>
      <c r="H48" s="16">
        <f t="shared" si="11"/>
        <v>11652882.148119889</v>
      </c>
      <c r="I48" s="16">
        <v>1224816.9291129857</v>
      </c>
      <c r="J48" s="16">
        <f t="shared" si="12"/>
        <v>1298305.944859765</v>
      </c>
      <c r="K48" s="19">
        <v>1.1050573495968667</v>
      </c>
      <c r="L48" s="16">
        <f t="shared" si="9"/>
        <v>86082.151583555256</v>
      </c>
      <c r="M48" s="2">
        <f t="shared" si="13"/>
        <v>1.8043501867953375E-4</v>
      </c>
      <c r="N48" s="16">
        <f t="shared" si="14"/>
        <v>11738964.299703445</v>
      </c>
      <c r="O48" s="2">
        <f t="shared" si="15"/>
        <v>2.4605800432850787E-2</v>
      </c>
      <c r="P48" s="2"/>
      <c r="Q48" s="16"/>
      <c r="R48" s="16"/>
    </row>
    <row r="49" spans="1:18" x14ac:dyDescent="0.3">
      <c r="A49">
        <v>2001</v>
      </c>
      <c r="B49">
        <v>58</v>
      </c>
      <c r="C49" t="s">
        <v>52</v>
      </c>
      <c r="D49" s="2">
        <f t="shared" si="8"/>
        <v>2.442536541417125E-2</v>
      </c>
      <c r="E49" s="16">
        <v>133400345.5128704</v>
      </c>
      <c r="F49" s="16">
        <v>-2719647.547117576</v>
      </c>
      <c r="G49" s="16">
        <f t="shared" si="10"/>
        <v>130680697.96575283</v>
      </c>
      <c r="H49" s="16">
        <f t="shared" si="11"/>
        <v>3191923.8003924582</v>
      </c>
      <c r="I49" s="16">
        <v>0</v>
      </c>
      <c r="J49" s="16">
        <f t="shared" si="12"/>
        <v>0</v>
      </c>
      <c r="K49" s="19">
        <v>1.1074274776874236</v>
      </c>
      <c r="L49" s="16">
        <f t="shared" si="9"/>
        <v>0</v>
      </c>
      <c r="M49" s="2">
        <f t="shared" si="13"/>
        <v>0</v>
      </c>
      <c r="N49" s="16">
        <f t="shared" si="14"/>
        <v>3191923.8003924582</v>
      </c>
      <c r="O49" s="2">
        <f t="shared" si="15"/>
        <v>2.442536541417125E-2</v>
      </c>
      <c r="P49" s="2"/>
      <c r="Q49" s="16"/>
      <c r="R49" s="16"/>
    </row>
    <row r="50" spans="1:18" x14ac:dyDescent="0.3">
      <c r="A50">
        <v>60</v>
      </c>
      <c r="B50">
        <f t="shared" si="7"/>
        <v>60</v>
      </c>
      <c r="C50" t="s">
        <v>53</v>
      </c>
      <c r="D50" s="2">
        <f t="shared" si="8"/>
        <v>2.442536541417125E-2</v>
      </c>
      <c r="E50" s="16">
        <v>55419827.774535179</v>
      </c>
      <c r="F50" s="16">
        <v>-1912037.3859266934</v>
      </c>
      <c r="G50" s="16">
        <f t="shared" si="10"/>
        <v>53507790.388608485</v>
      </c>
      <c r="H50" s="16">
        <f t="shared" si="11"/>
        <v>1306947.3327466426</v>
      </c>
      <c r="I50" s="16">
        <v>0</v>
      </c>
      <c r="J50" s="16">
        <f t="shared" si="12"/>
        <v>0</v>
      </c>
      <c r="K50" s="19">
        <v>1.1175211412810639</v>
      </c>
      <c r="L50" s="16">
        <f t="shared" si="9"/>
        <v>0</v>
      </c>
      <c r="M50" s="2">
        <f t="shared" si="13"/>
        <v>0</v>
      </c>
      <c r="N50" s="16">
        <f t="shared" si="14"/>
        <v>1306947.3327466426</v>
      </c>
      <c r="O50" s="2">
        <f t="shared" si="15"/>
        <v>2.4425365414171254E-2</v>
      </c>
      <c r="P50" s="2"/>
      <c r="Q50" s="16"/>
      <c r="R50" s="16"/>
    </row>
    <row r="51" spans="1:18" x14ac:dyDescent="0.3">
      <c r="A51">
        <v>61</v>
      </c>
      <c r="B51">
        <f t="shared" si="7"/>
        <v>61</v>
      </c>
      <c r="C51" t="s">
        <v>54</v>
      </c>
      <c r="D51" s="2">
        <f t="shared" si="8"/>
        <v>2.442536541417125E-2</v>
      </c>
      <c r="E51" s="16">
        <v>122209113.02147916</v>
      </c>
      <c r="F51" s="16">
        <v>-6013644.3278117375</v>
      </c>
      <c r="G51" s="16">
        <f t="shared" si="10"/>
        <v>116195468.69366743</v>
      </c>
      <c r="H51" s="16">
        <f t="shared" si="11"/>
        <v>2838116.7823137227</v>
      </c>
      <c r="I51" s="16">
        <v>0</v>
      </c>
      <c r="J51" s="16">
        <f t="shared" si="12"/>
        <v>0</v>
      </c>
      <c r="K51" s="19">
        <v>1.1101746119123399</v>
      </c>
      <c r="L51" s="16">
        <f t="shared" si="9"/>
        <v>0</v>
      </c>
      <c r="M51" s="2">
        <f t="shared" si="13"/>
        <v>0</v>
      </c>
      <c r="N51" s="16">
        <f t="shared" si="14"/>
        <v>2838116.7823137227</v>
      </c>
      <c r="O51" s="2">
        <f t="shared" si="15"/>
        <v>2.442536541417125E-2</v>
      </c>
      <c r="P51" s="2"/>
      <c r="Q51" s="16"/>
      <c r="R51" s="16"/>
    </row>
    <row r="52" spans="1:18" x14ac:dyDescent="0.3">
      <c r="A52">
        <v>62</v>
      </c>
      <c r="B52">
        <f t="shared" si="7"/>
        <v>62</v>
      </c>
      <c r="C52" t="s">
        <v>55</v>
      </c>
      <c r="D52" s="2">
        <f t="shared" si="8"/>
        <v>2.442536541417125E-2</v>
      </c>
      <c r="E52" s="16">
        <v>298809356.0557099</v>
      </c>
      <c r="F52" s="16">
        <v>-10594631.75171739</v>
      </c>
      <c r="G52" s="16">
        <f t="shared" si="10"/>
        <v>288214724.30399251</v>
      </c>
      <c r="H52" s="16">
        <f t="shared" si="11"/>
        <v>7039749.9588696407</v>
      </c>
      <c r="I52" s="16">
        <v>47603.542848837213</v>
      </c>
      <c r="J52" s="16">
        <f t="shared" si="12"/>
        <v>50459.755419767447</v>
      </c>
      <c r="K52" s="19">
        <v>1.1119327545391331</v>
      </c>
      <c r="L52" s="16">
        <f t="shared" si="9"/>
        <v>3366.4712902363781</v>
      </c>
      <c r="M52" s="2">
        <f t="shared" si="13"/>
        <v>1.1680427842005795E-5</v>
      </c>
      <c r="N52" s="16">
        <f t="shared" si="14"/>
        <v>7043116.4301598771</v>
      </c>
      <c r="O52" s="2">
        <f t="shared" si="15"/>
        <v>2.4437045842013255E-2</v>
      </c>
      <c r="P52" s="2"/>
      <c r="Q52" s="16"/>
      <c r="R52" s="16"/>
    </row>
    <row r="53" spans="1:18" x14ac:dyDescent="0.3">
      <c r="A53">
        <v>63</v>
      </c>
      <c r="B53">
        <f t="shared" si="7"/>
        <v>63</v>
      </c>
      <c r="C53" t="s">
        <v>56</v>
      </c>
      <c r="D53" s="2">
        <f t="shared" si="8"/>
        <v>2.442536541417125E-2</v>
      </c>
      <c r="E53" s="16">
        <v>417505537.08959901</v>
      </c>
      <c r="F53" s="16">
        <v>-16109533.299182052</v>
      </c>
      <c r="G53" s="16">
        <f t="shared" si="10"/>
        <v>401396003.79041696</v>
      </c>
      <c r="H53" s="16">
        <f t="shared" si="11"/>
        <v>9804244.068369003</v>
      </c>
      <c r="I53" s="16">
        <v>79091.09</v>
      </c>
      <c r="J53" s="16">
        <f t="shared" si="12"/>
        <v>83836.555399999997</v>
      </c>
      <c r="K53" s="19">
        <v>1.1069411425391098</v>
      </c>
      <c r="L53" s="16">
        <f t="shared" si="9"/>
        <v>5568.1279452611616</v>
      </c>
      <c r="M53" s="2">
        <f t="shared" si="13"/>
        <v>1.3871906777050223E-5</v>
      </c>
      <c r="N53" s="16">
        <f t="shared" si="14"/>
        <v>9809812.1963142641</v>
      </c>
      <c r="O53" s="2">
        <f t="shared" si="15"/>
        <v>2.4439237320948302E-2</v>
      </c>
      <c r="P53" s="2"/>
      <c r="Q53" s="16"/>
      <c r="R53" s="16"/>
    </row>
    <row r="54" spans="1:18" x14ac:dyDescent="0.3">
      <c r="A54">
        <v>87</v>
      </c>
      <c r="B54">
        <f t="shared" si="7"/>
        <v>87</v>
      </c>
      <c r="C54" t="s">
        <v>57</v>
      </c>
      <c r="D54" s="2">
        <f t="shared" si="8"/>
        <v>2.442536541417125E-2</v>
      </c>
      <c r="E54" s="16">
        <v>15378991.676362455</v>
      </c>
      <c r="F54" s="16">
        <v>-5575.6555775183479</v>
      </c>
      <c r="G54" s="16">
        <f t="shared" si="10"/>
        <v>15373416.020784937</v>
      </c>
      <c r="H54" s="16">
        <f t="shared" si="11"/>
        <v>375501.30397174659</v>
      </c>
      <c r="I54" s="16">
        <v>0</v>
      </c>
      <c r="J54" s="16">
        <f t="shared" si="12"/>
        <v>0</v>
      </c>
      <c r="K54" s="19">
        <v>1.2730119378254718</v>
      </c>
      <c r="L54" s="16">
        <f t="shared" si="9"/>
        <v>0</v>
      </c>
      <c r="M54" s="2">
        <f t="shared" si="13"/>
        <v>0</v>
      </c>
      <c r="N54" s="16">
        <f t="shared" si="14"/>
        <v>375501.30397174659</v>
      </c>
      <c r="O54" s="2">
        <f t="shared" si="15"/>
        <v>2.442536541417125E-2</v>
      </c>
      <c r="P54" s="2"/>
      <c r="Q54" s="16"/>
      <c r="R54" s="16"/>
    </row>
    <row r="55" spans="1:18" x14ac:dyDescent="0.3">
      <c r="A55">
        <v>88</v>
      </c>
      <c r="B55">
        <f t="shared" si="7"/>
        <v>88</v>
      </c>
      <c r="C55" t="s">
        <v>58</v>
      </c>
      <c r="D55" s="2">
        <f t="shared" si="8"/>
        <v>2.442536541417125E-2</v>
      </c>
      <c r="E55" s="16">
        <v>8103611.4037053213</v>
      </c>
      <c r="F55" s="16">
        <v>-11331.552113763446</v>
      </c>
      <c r="G55" s="16">
        <f t="shared" si="10"/>
        <v>8092279.8515915582</v>
      </c>
      <c r="H55" s="16">
        <f t="shared" si="11"/>
        <v>197656.8924088593</v>
      </c>
      <c r="I55" s="16">
        <v>0</v>
      </c>
      <c r="J55" s="16">
        <f t="shared" si="12"/>
        <v>0</v>
      </c>
      <c r="K55" s="19">
        <v>1.2185786000657124</v>
      </c>
      <c r="L55" s="16">
        <f t="shared" si="9"/>
        <v>0</v>
      </c>
      <c r="M55" s="2">
        <f t="shared" si="13"/>
        <v>0</v>
      </c>
      <c r="N55" s="16">
        <f t="shared" si="14"/>
        <v>197656.8924088593</v>
      </c>
      <c r="O55" s="2">
        <f t="shared" si="15"/>
        <v>2.442536541417125E-2</v>
      </c>
      <c r="P55" s="2"/>
      <c r="Q55" s="16"/>
      <c r="R55" s="16"/>
    </row>
    <row r="56" spans="1:18" x14ac:dyDescent="0.3">
      <c r="A56">
        <v>333</v>
      </c>
      <c r="B56">
        <f t="shared" si="7"/>
        <v>333</v>
      </c>
      <c r="C56" t="s">
        <v>59</v>
      </c>
      <c r="D56" s="2">
        <f t="shared" si="8"/>
        <v>2.442536541417125E-2</v>
      </c>
      <c r="E56" s="16">
        <v>22391521.771321204</v>
      </c>
      <c r="F56" s="16">
        <v>-34833.422540769599</v>
      </c>
      <c r="G56" s="16">
        <f t="shared" si="10"/>
        <v>22356688.348780435</v>
      </c>
      <c r="H56" s="16">
        <f t="shared" si="11"/>
        <v>546070.28236970701</v>
      </c>
      <c r="I56" s="16">
        <v>0</v>
      </c>
      <c r="J56" s="16">
        <f t="shared" si="12"/>
        <v>0</v>
      </c>
      <c r="K56" s="19">
        <v>1.2610755509954155</v>
      </c>
      <c r="L56" s="16">
        <f t="shared" si="9"/>
        <v>0</v>
      </c>
      <c r="M56" s="2">
        <f t="shared" si="13"/>
        <v>0</v>
      </c>
      <c r="N56" s="16">
        <f t="shared" si="14"/>
        <v>546070.28236970701</v>
      </c>
      <c r="O56" s="2">
        <f t="shared" si="15"/>
        <v>2.442536541417125E-2</v>
      </c>
      <c r="P56" s="2"/>
      <c r="Q56" s="16"/>
      <c r="R56" s="16"/>
    </row>
    <row r="57" spans="1:18" x14ac:dyDescent="0.3">
      <c r="A57">
        <v>5033</v>
      </c>
      <c r="B57">
        <f t="shared" si="7"/>
        <v>5033</v>
      </c>
      <c r="C57" t="s">
        <v>60</v>
      </c>
      <c r="D57" s="2">
        <f t="shared" si="8"/>
        <v>2.442536541417125E-2</v>
      </c>
      <c r="E57" s="16">
        <v>66682311.177528672</v>
      </c>
      <c r="F57" s="16">
        <v>-2221032.7961385013</v>
      </c>
      <c r="G57" s="16">
        <f t="shared" si="10"/>
        <v>64461278.381390169</v>
      </c>
      <c r="H57" s="16">
        <f t="shared" si="11"/>
        <v>1574490.2795300724</v>
      </c>
      <c r="I57" s="16">
        <v>0</v>
      </c>
      <c r="J57" s="16">
        <f t="shared" si="12"/>
        <v>0</v>
      </c>
      <c r="K57" s="19">
        <v>1.1307207032453601</v>
      </c>
      <c r="L57" s="16">
        <f t="shared" si="9"/>
        <v>0</v>
      </c>
      <c r="M57" s="2">
        <f t="shared" si="13"/>
        <v>0</v>
      </c>
      <c r="N57" s="16">
        <f t="shared" si="14"/>
        <v>1574490.2795300724</v>
      </c>
      <c r="O57" s="2">
        <f t="shared" si="15"/>
        <v>2.442536541417125E-2</v>
      </c>
      <c r="P57" s="2"/>
      <c r="Q57" s="16"/>
      <c r="R57" s="16"/>
    </row>
    <row r="58" spans="1:18" x14ac:dyDescent="0.3">
      <c r="A58">
        <v>8992</v>
      </c>
      <c r="B58">
        <f t="shared" si="7"/>
        <v>8992</v>
      </c>
      <c r="C58" t="s">
        <v>61</v>
      </c>
      <c r="D58" s="2">
        <f t="shared" si="8"/>
        <v>2.442536541417125E-2</v>
      </c>
      <c r="E58" s="16">
        <v>243643980.36415836</v>
      </c>
      <c r="F58" s="16">
        <v>-7097963.787579421</v>
      </c>
      <c r="G58" s="16">
        <f t="shared" si="10"/>
        <v>236546016.57657894</v>
      </c>
      <c r="H58" s="16">
        <f t="shared" si="11"/>
        <v>5777722.8921495508</v>
      </c>
      <c r="I58" s="16">
        <v>0</v>
      </c>
      <c r="J58" s="16">
        <f t="shared" si="12"/>
        <v>0</v>
      </c>
      <c r="K58" s="19">
        <v>1.1102961842696528</v>
      </c>
      <c r="L58" s="16">
        <f t="shared" si="9"/>
        <v>0</v>
      </c>
      <c r="M58" s="2">
        <f t="shared" si="13"/>
        <v>0</v>
      </c>
      <c r="N58" s="16">
        <f t="shared" si="14"/>
        <v>5777722.8921495508</v>
      </c>
      <c r="O58" s="2">
        <f t="shared" si="15"/>
        <v>2.442536541417125E-2</v>
      </c>
      <c r="P58" s="2"/>
      <c r="Q58" s="16"/>
      <c r="R58" s="16"/>
    </row>
    <row r="59" spans="1:18" x14ac:dyDescent="0.3">
      <c r="A59">
        <v>65</v>
      </c>
      <c r="B59">
        <f t="shared" si="7"/>
        <v>65</v>
      </c>
      <c r="C59" t="s">
        <v>62</v>
      </c>
      <c r="D59" s="2">
        <f t="shared" si="8"/>
        <v>2.442536541417125E-2</v>
      </c>
      <c r="E59" s="16">
        <v>127565627.29582357</v>
      </c>
      <c r="F59" s="16">
        <v>-5733497.7796629956</v>
      </c>
      <c r="G59" s="16">
        <f t="shared" si="10"/>
        <v>121832129.51616058</v>
      </c>
      <c r="H59" s="16">
        <f t="shared" si="11"/>
        <v>2975794.2826188607</v>
      </c>
      <c r="I59" s="16">
        <v>15843.123527460048</v>
      </c>
      <c r="J59" s="16">
        <f t="shared" si="12"/>
        <v>16793.710939107652</v>
      </c>
      <c r="K59" s="19">
        <v>1.1064628607607305</v>
      </c>
      <c r="L59" s="16">
        <f t="shared" si="9"/>
        <v>1114.8970469084295</v>
      </c>
      <c r="M59" s="2">
        <f t="shared" si="13"/>
        <v>9.1510921736005826E-6</v>
      </c>
      <c r="N59" s="16">
        <f t="shared" si="14"/>
        <v>2976909.179665769</v>
      </c>
      <c r="O59" s="2">
        <f t="shared" si="15"/>
        <v>2.4434516506344848E-2</v>
      </c>
      <c r="P59" s="2"/>
      <c r="Q59" s="16"/>
      <c r="R59" s="1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F203A-C248-4C20-817D-D19FC38E536E}">
  <dimension ref="A1:P59"/>
  <sheetViews>
    <sheetView tabSelected="1" workbookViewId="0">
      <pane xSplit="2" ySplit="7" topLeftCell="H8" activePane="bottomRight" state="frozen"/>
      <selection activeCell="C3" sqref="C3"/>
      <selection pane="topRight" activeCell="C3" sqref="C3"/>
      <selection pane="bottomLeft" activeCell="C3" sqref="C3"/>
      <selection pane="bottomRight" activeCell="O8" sqref="O8"/>
    </sheetView>
  </sheetViews>
  <sheetFormatPr defaultRowHeight="14" x14ac:dyDescent="0.3"/>
  <cols>
    <col min="2" max="2" width="8.7265625" customWidth="1"/>
    <col min="3" max="3" width="49.7265625" customWidth="1"/>
    <col min="5" max="5" width="15.90625" bestFit="1" customWidth="1"/>
    <col min="6" max="6" width="15.90625" customWidth="1"/>
    <col min="7" max="7" width="17.6328125" customWidth="1"/>
    <col min="8" max="8" width="14.81640625" customWidth="1"/>
    <col min="9" max="12" width="17.1796875" customWidth="1"/>
    <col min="13" max="13" width="7.6328125" bestFit="1" customWidth="1"/>
    <col min="14" max="14" width="14" bestFit="1" customWidth="1"/>
    <col min="15" max="15" width="11" bestFit="1" customWidth="1"/>
  </cols>
  <sheetData>
    <row r="1" spans="1:16" x14ac:dyDescent="0.3">
      <c r="I1" s="1"/>
      <c r="J1" s="1"/>
      <c r="K1" s="1"/>
    </row>
    <row r="2" spans="1:16" x14ac:dyDescent="0.3">
      <c r="N2" s="2"/>
      <c r="O2" s="3"/>
    </row>
    <row r="3" spans="1:16" x14ac:dyDescent="0.3">
      <c r="J3" s="21"/>
      <c r="L3" t="s">
        <v>0</v>
      </c>
      <c r="N3" s="2"/>
      <c r="O3" s="3"/>
    </row>
    <row r="4" spans="1:16" x14ac:dyDescent="0.3">
      <c r="C4" s="4" t="s">
        <v>70</v>
      </c>
      <c r="D4" s="5">
        <f>'FY2022 Prj Inflation'!D4</f>
        <v>2.5700000000000001E-2</v>
      </c>
      <c r="I4" t="str">
        <f>'FY2022 Prj Inflation'!I4</f>
        <v>Bob's Email 20210621</v>
      </c>
      <c r="L4" t="s">
        <v>1</v>
      </c>
    </row>
    <row r="5" spans="1:16" x14ac:dyDescent="0.3">
      <c r="D5" s="6">
        <f>D4-M7</f>
        <v>2.442536541417125E-2</v>
      </c>
      <c r="E5" s="20"/>
      <c r="J5" s="7">
        <f>L5</f>
        <v>0.06</v>
      </c>
      <c r="L5" s="8">
        <v>0.06</v>
      </c>
      <c r="M5" s="9" t="s">
        <v>2</v>
      </c>
    </row>
    <row r="6" spans="1:16" s="10" customFormat="1" ht="43.5" x14ac:dyDescent="0.45">
      <c r="A6" s="10" t="s">
        <v>3</v>
      </c>
      <c r="B6" s="10" t="s">
        <v>4</v>
      </c>
      <c r="C6" s="10" t="s">
        <v>5</v>
      </c>
      <c r="D6" s="11" t="s">
        <v>6</v>
      </c>
      <c r="E6" s="11" t="s">
        <v>63</v>
      </c>
      <c r="F6" s="11" t="s">
        <v>64</v>
      </c>
      <c r="G6" s="11" t="s">
        <v>68</v>
      </c>
      <c r="H6" s="11" t="s">
        <v>69</v>
      </c>
      <c r="I6" s="11" t="s">
        <v>7</v>
      </c>
      <c r="J6" s="11" t="s">
        <v>67</v>
      </c>
      <c r="K6" s="11" t="s">
        <v>65</v>
      </c>
      <c r="L6" s="11" t="s">
        <v>66</v>
      </c>
      <c r="M6" s="11" t="s">
        <v>8</v>
      </c>
      <c r="N6" s="11" t="s">
        <v>9</v>
      </c>
      <c r="O6" s="12" t="s">
        <v>10</v>
      </c>
    </row>
    <row r="7" spans="1:16" x14ac:dyDescent="0.3">
      <c r="A7" s="13">
        <v>999</v>
      </c>
      <c r="B7" s="13"/>
      <c r="C7" s="13"/>
      <c r="D7" s="14">
        <f>H7/G7</f>
        <v>2.4425365414171243E-2</v>
      </c>
      <c r="E7" s="15">
        <f t="shared" ref="E7:J7" si="0">SUM(E8:E59)</f>
        <v>19105021604.546963</v>
      </c>
      <c r="F7" s="15">
        <f t="shared" si="0"/>
        <v>-762959755.03792787</v>
      </c>
      <c r="G7" s="15">
        <f t="shared" si="0"/>
        <v>18342061849.509037</v>
      </c>
      <c r="H7" s="15">
        <f t="shared" si="0"/>
        <v>448011563.12358785</v>
      </c>
      <c r="I7" s="15">
        <f t="shared" si="0"/>
        <v>331410543.38807726</v>
      </c>
      <c r="J7" s="16">
        <f t="shared" si="0"/>
        <v>351295175.99136215</v>
      </c>
      <c r="K7" s="15"/>
      <c r="L7" s="15">
        <f>SUM(L8:L59)</f>
        <v>23379426.408794291</v>
      </c>
      <c r="M7" s="17">
        <f t="shared" ref="M7:M41" si="1">L7/G7</f>
        <v>1.2746345858287514E-3</v>
      </c>
      <c r="N7" s="15">
        <f>SUM(N8:N59)</f>
        <v>471390989.53238219</v>
      </c>
      <c r="O7" s="18">
        <f t="shared" ref="O7:O41" si="2">N7/G7</f>
        <v>2.5699999999999997E-2</v>
      </c>
    </row>
    <row r="8" spans="1:16" x14ac:dyDescent="0.3">
      <c r="A8">
        <v>1</v>
      </c>
      <c r="B8">
        <f>A8</f>
        <v>1</v>
      </c>
      <c r="C8" t="s">
        <v>11</v>
      </c>
      <c r="D8" s="2">
        <f>$D$5</f>
        <v>2.442536541417125E-2</v>
      </c>
      <c r="E8" s="16">
        <f>'FY2022 Prj Inflation'!E8</f>
        <v>437448588.34371638</v>
      </c>
      <c r="F8" s="16">
        <f>'FY2022 Prj Inflation'!F8</f>
        <v>-40468875.550524764</v>
      </c>
      <c r="G8" s="16">
        <f t="shared" ref="G8:G41" si="3">SUM(E8:F8)</f>
        <v>396979712.79319161</v>
      </c>
      <c r="H8" s="16">
        <f t="shared" ref="H8:H41" si="4">G8*D8</f>
        <v>9696374.5469864588</v>
      </c>
      <c r="I8" s="16">
        <f>'FY2022 Prj Inflation'!I8</f>
        <v>13319942.360516131</v>
      </c>
      <c r="J8" s="16">
        <f t="shared" ref="J8:J41" si="5">I8*(1+$J$5)</f>
        <v>14119138.902147099</v>
      </c>
      <c r="K8" s="19">
        <f>'FY2022 Prj Inflation'!K8</f>
        <v>1.1141497861488601</v>
      </c>
      <c r="L8" s="16">
        <f>J8*K8*$L$5</f>
        <v>943850.13530599442</v>
      </c>
      <c r="M8" s="2">
        <f t="shared" si="1"/>
        <v>2.3775777574752224E-3</v>
      </c>
      <c r="N8" s="16">
        <f t="shared" ref="N8:N41" si="6">H8+L8</f>
        <v>10640224.682292454</v>
      </c>
      <c r="O8" s="2">
        <f t="shared" si="2"/>
        <v>2.6802943171646474E-2</v>
      </c>
      <c r="P8" s="2"/>
    </row>
    <row r="9" spans="1:16" x14ac:dyDescent="0.3">
      <c r="A9">
        <v>2</v>
      </c>
      <c r="B9">
        <f t="shared" ref="B9:B59" si="7">A9</f>
        <v>2</v>
      </c>
      <c r="C9" t="s">
        <v>12</v>
      </c>
      <c r="D9" s="2">
        <f t="shared" ref="D9:D59" si="8">$D$5</f>
        <v>2.442536541417125E-2</v>
      </c>
      <c r="E9" s="16">
        <f>'FY2022 Prj Inflation'!E9</f>
        <v>1732118380.1943429</v>
      </c>
      <c r="F9" s="16">
        <f>'FY2022 Prj Inflation'!F9</f>
        <v>-71008849.261431247</v>
      </c>
      <c r="G9" s="16">
        <f t="shared" si="3"/>
        <v>1661109530.9329116</v>
      </c>
      <c r="H9" s="16">
        <f t="shared" si="4"/>
        <v>40573207.28599897</v>
      </c>
      <c r="I9" s="16">
        <f>'FY2022 Prj Inflation'!I9</f>
        <v>56731589.57902237</v>
      </c>
      <c r="J9" s="16">
        <f t="shared" si="5"/>
        <v>60135484.953763716</v>
      </c>
      <c r="K9" s="19">
        <f>'FY2022 Prj Inflation'!K9</f>
        <v>1.1105551626804377</v>
      </c>
      <c r="L9" s="16">
        <f t="shared" ref="L9:L59" si="9">J9*K9*$L$5</f>
        <v>4007026.3965416448</v>
      </c>
      <c r="M9" s="2">
        <f t="shared" si="1"/>
        <v>2.4122589882987549E-3</v>
      </c>
      <c r="N9" s="16">
        <f t="shared" si="6"/>
        <v>44580233.682540618</v>
      </c>
      <c r="O9" s="2">
        <f t="shared" si="2"/>
        <v>2.683762440247001E-2</v>
      </c>
    </row>
    <row r="10" spans="1:16" x14ac:dyDescent="0.3">
      <c r="A10">
        <v>3</v>
      </c>
      <c r="B10">
        <f t="shared" si="7"/>
        <v>3</v>
      </c>
      <c r="C10" t="s">
        <v>13</v>
      </c>
      <c r="D10" s="2">
        <f t="shared" si="8"/>
        <v>2.442536541417125E-2</v>
      </c>
      <c r="E10" s="16">
        <f>'FY2022 Prj Inflation'!E10</f>
        <v>361209599.28364944</v>
      </c>
      <c r="F10" s="16">
        <f>'FY2022 Prj Inflation'!F10</f>
        <v>-8515365.4437556546</v>
      </c>
      <c r="G10" s="16">
        <f t="shared" si="3"/>
        <v>352694233.83989382</v>
      </c>
      <c r="H10" s="16">
        <f t="shared" si="4"/>
        <v>8614685.5410105698</v>
      </c>
      <c r="I10" s="16">
        <f>'FY2022 Prj Inflation'!I10</f>
        <v>69310.524846385713</v>
      </c>
      <c r="J10" s="16">
        <f t="shared" si="5"/>
        <v>73469.156337168853</v>
      </c>
      <c r="K10" s="19">
        <f>'FY2022 Prj Inflation'!K10</f>
        <v>1.113920844193528</v>
      </c>
      <c r="L10" s="16">
        <f t="shared" si="9"/>
        <v>4910.3294789571255</v>
      </c>
      <c r="M10" s="2">
        <f t="shared" si="1"/>
        <v>1.3922341245834426E-5</v>
      </c>
      <c r="N10" s="16">
        <f t="shared" si="6"/>
        <v>8619595.8704895265</v>
      </c>
      <c r="O10" s="2">
        <f t="shared" si="2"/>
        <v>2.4439287755417084E-2</v>
      </c>
    </row>
    <row r="11" spans="1:16" x14ac:dyDescent="0.3">
      <c r="A11">
        <v>4</v>
      </c>
      <c r="B11">
        <f t="shared" si="7"/>
        <v>4</v>
      </c>
      <c r="C11" t="s">
        <v>14</v>
      </c>
      <c r="D11" s="2">
        <f t="shared" si="8"/>
        <v>2.442536541417125E-2</v>
      </c>
      <c r="E11" s="16">
        <f>'FY2022 Prj Inflation'!E11</f>
        <v>557061094.91027451</v>
      </c>
      <c r="F11" s="16">
        <f>'FY2022 Prj Inflation'!F11</f>
        <v>-25144864.385807686</v>
      </c>
      <c r="G11" s="16">
        <f t="shared" si="3"/>
        <v>531916230.52446681</v>
      </c>
      <c r="H11" s="16">
        <f t="shared" si="4"/>
        <v>12992248.300288653</v>
      </c>
      <c r="I11" s="16">
        <f>'FY2022 Prj Inflation'!I11</f>
        <v>1040204.1064998376</v>
      </c>
      <c r="J11" s="16">
        <f t="shared" si="5"/>
        <v>1102616.3528898279</v>
      </c>
      <c r="K11" s="19">
        <f>'FY2022 Prj Inflation'!K11</f>
        <v>1.1052169218229495</v>
      </c>
      <c r="L11" s="16">
        <f t="shared" si="9"/>
        <v>73117.815089552561</v>
      </c>
      <c r="M11" s="2">
        <f t="shared" si="1"/>
        <v>1.3746114687543704E-4</v>
      </c>
      <c r="N11" s="16">
        <f t="shared" si="6"/>
        <v>13065366.115378205</v>
      </c>
      <c r="O11" s="2">
        <f t="shared" si="2"/>
        <v>2.4562826561046684E-2</v>
      </c>
    </row>
    <row r="12" spans="1:16" x14ac:dyDescent="0.3">
      <c r="A12">
        <v>5</v>
      </c>
      <c r="B12">
        <f t="shared" si="7"/>
        <v>5</v>
      </c>
      <c r="C12" t="s">
        <v>15</v>
      </c>
      <c r="D12" s="2">
        <f t="shared" si="8"/>
        <v>2.442536541417125E-2</v>
      </c>
      <c r="E12" s="16">
        <f>'FY2022 Prj Inflation'!E12</f>
        <v>390692064.20392698</v>
      </c>
      <c r="F12" s="16">
        <f>'FY2022 Prj Inflation'!F12</f>
        <v>-15502351.634720648</v>
      </c>
      <c r="G12" s="16">
        <f t="shared" si="3"/>
        <v>375189712.56920636</v>
      </c>
      <c r="H12" s="16">
        <f t="shared" si="4"/>
        <v>9164145.8291407451</v>
      </c>
      <c r="I12" s="16">
        <f>'FY2022 Prj Inflation'!I12</f>
        <v>0</v>
      </c>
      <c r="J12" s="16">
        <f t="shared" si="5"/>
        <v>0</v>
      </c>
      <c r="K12" s="19">
        <f>'FY2022 Prj Inflation'!K12</f>
        <v>1.1076159869090776</v>
      </c>
      <c r="L12" s="16">
        <f t="shared" si="9"/>
        <v>0</v>
      </c>
      <c r="M12" s="2">
        <f t="shared" si="1"/>
        <v>0</v>
      </c>
      <c r="N12" s="16">
        <f t="shared" si="6"/>
        <v>9164145.8291407451</v>
      </c>
      <c r="O12" s="2">
        <f t="shared" si="2"/>
        <v>2.442536541417125E-2</v>
      </c>
    </row>
    <row r="13" spans="1:16" x14ac:dyDescent="0.3">
      <c r="A13">
        <v>6</v>
      </c>
      <c r="B13">
        <f t="shared" si="7"/>
        <v>6</v>
      </c>
      <c r="C13" t="s">
        <v>16</v>
      </c>
      <c r="D13" s="2">
        <f t="shared" si="8"/>
        <v>2.442536541417125E-2</v>
      </c>
      <c r="E13" s="16">
        <f>'FY2022 Prj Inflation'!E13</f>
        <v>114594077.2872986</v>
      </c>
      <c r="F13" s="16">
        <f>'FY2022 Prj Inflation'!F13</f>
        <v>-3929143.3900165344</v>
      </c>
      <c r="G13" s="16">
        <f t="shared" si="3"/>
        <v>110664933.89728206</v>
      </c>
      <c r="H13" s="16">
        <f t="shared" si="4"/>
        <v>2703031.448976221</v>
      </c>
      <c r="I13" s="16">
        <f>'FY2022 Prj Inflation'!I13</f>
        <v>25184.460000000003</v>
      </c>
      <c r="J13" s="16">
        <f t="shared" si="5"/>
        <v>26695.527600000005</v>
      </c>
      <c r="K13" s="19">
        <f>'FY2022 Prj Inflation'!K13</f>
        <v>1.1107552581455078</v>
      </c>
      <c r="L13" s="16">
        <f t="shared" si="9"/>
        <v>1779.131859040112</v>
      </c>
      <c r="M13" s="2">
        <f t="shared" si="1"/>
        <v>1.6076744424674593E-5</v>
      </c>
      <c r="N13" s="16">
        <f t="shared" si="6"/>
        <v>2704810.5808352609</v>
      </c>
      <c r="O13" s="2">
        <f t="shared" si="2"/>
        <v>2.4441442158595922E-2</v>
      </c>
    </row>
    <row r="14" spans="1:16" x14ac:dyDescent="0.3">
      <c r="A14">
        <v>8</v>
      </c>
      <c r="B14">
        <f t="shared" si="7"/>
        <v>8</v>
      </c>
      <c r="C14" t="s">
        <v>17</v>
      </c>
      <c r="D14" s="2">
        <f t="shared" si="8"/>
        <v>2.442536541417125E-2</v>
      </c>
      <c r="E14" s="16">
        <f>'FY2022 Prj Inflation'!E14</f>
        <v>627587310.6481334</v>
      </c>
      <c r="F14" s="16">
        <f>'FY2022 Prj Inflation'!F14</f>
        <v>-39004861.873213887</v>
      </c>
      <c r="G14" s="16">
        <f t="shared" si="3"/>
        <v>588582448.77491951</v>
      </c>
      <c r="H14" s="16">
        <f t="shared" si="4"/>
        <v>14376341.387695141</v>
      </c>
      <c r="I14" s="16">
        <f>'FY2022 Prj Inflation'!I14</f>
        <v>10864769.583873991</v>
      </c>
      <c r="J14" s="16">
        <f t="shared" si="5"/>
        <v>11516655.758906431</v>
      </c>
      <c r="K14" s="19">
        <f>'FY2022 Prj Inflation'!K14</f>
        <v>1.1063637198023515</v>
      </c>
      <c r="L14" s="16">
        <f t="shared" si="9"/>
        <v>764496.60630641354</v>
      </c>
      <c r="M14" s="2">
        <f t="shared" si="1"/>
        <v>1.2988776812792213E-3</v>
      </c>
      <c r="N14" s="16">
        <f t="shared" si="6"/>
        <v>15140837.994001554</v>
      </c>
      <c r="O14" s="2">
        <f t="shared" si="2"/>
        <v>2.5724243095450471E-2</v>
      </c>
    </row>
    <row r="15" spans="1:16" x14ac:dyDescent="0.3">
      <c r="A15">
        <v>9</v>
      </c>
      <c r="B15">
        <f t="shared" si="7"/>
        <v>9</v>
      </c>
      <c r="C15" t="s">
        <v>18</v>
      </c>
      <c r="D15" s="2">
        <f t="shared" si="8"/>
        <v>2.442536541417125E-2</v>
      </c>
      <c r="E15" s="16">
        <f>'FY2022 Prj Inflation'!E15</f>
        <v>2748743007.9153743</v>
      </c>
      <c r="F15" s="16">
        <f>'FY2022 Prj Inflation'!F15</f>
        <v>-115900612.93861397</v>
      </c>
      <c r="G15" s="16">
        <f t="shared" si="3"/>
        <v>2632842394.9767604</v>
      </c>
      <c r="H15" s="16">
        <f t="shared" si="4"/>
        <v>64308137.575229168</v>
      </c>
      <c r="I15" s="16">
        <f>'FY2022 Prj Inflation'!I15</f>
        <v>65002645.164876178</v>
      </c>
      <c r="J15" s="16">
        <f t="shared" si="5"/>
        <v>68902803.874768749</v>
      </c>
      <c r="K15" s="19">
        <f>'FY2022 Prj Inflation'!K15</f>
        <v>1.1031384816116303</v>
      </c>
      <c r="L15" s="16">
        <f t="shared" si="9"/>
        <v>4560560.0667117815</v>
      </c>
      <c r="M15" s="2">
        <f t="shared" si="1"/>
        <v>1.7321811876825377E-3</v>
      </c>
      <c r="N15" s="16">
        <f t="shared" si="6"/>
        <v>68868697.641940951</v>
      </c>
      <c r="O15" s="2">
        <f t="shared" si="2"/>
        <v>2.6157546601853789E-2</v>
      </c>
    </row>
    <row r="16" spans="1:16" x14ac:dyDescent="0.3">
      <c r="A16">
        <v>10</v>
      </c>
      <c r="B16">
        <f t="shared" si="7"/>
        <v>10</v>
      </c>
      <c r="C16" t="s">
        <v>19</v>
      </c>
      <c r="D16" s="2">
        <f t="shared" si="8"/>
        <v>2.442536541417125E-2</v>
      </c>
      <c r="E16" s="16">
        <f>'FY2022 Prj Inflation'!E16</f>
        <v>48679972.506414898</v>
      </c>
      <c r="F16" s="16">
        <f>'FY2022 Prj Inflation'!F16</f>
        <v>-1995536.6414595211</v>
      </c>
      <c r="G16" s="16">
        <f t="shared" si="3"/>
        <v>46684435.864955373</v>
      </c>
      <c r="H16" s="16">
        <f t="shared" si="4"/>
        <v>1140284.4051559768</v>
      </c>
      <c r="I16" s="16">
        <f>'FY2022 Prj Inflation'!I16</f>
        <v>13213.630000000001</v>
      </c>
      <c r="J16" s="16">
        <f t="shared" si="5"/>
        <v>14006.447800000002</v>
      </c>
      <c r="K16" s="19">
        <f>'FY2022 Prj Inflation'!K16</f>
        <v>1.1210070236873082</v>
      </c>
      <c r="L16" s="16">
        <f t="shared" si="9"/>
        <v>942.07958164257877</v>
      </c>
      <c r="M16" s="2">
        <f t="shared" si="1"/>
        <v>2.0179735798195004E-5</v>
      </c>
      <c r="N16" s="16">
        <f t="shared" si="6"/>
        <v>1141226.4847376193</v>
      </c>
      <c r="O16" s="2">
        <f t="shared" si="2"/>
        <v>2.4445545149969442E-2</v>
      </c>
    </row>
    <row r="17" spans="1:15" x14ac:dyDescent="0.3">
      <c r="A17">
        <v>11</v>
      </c>
      <c r="B17">
        <f t="shared" si="7"/>
        <v>11</v>
      </c>
      <c r="C17" t="s">
        <v>20</v>
      </c>
      <c r="D17" s="2">
        <f t="shared" si="8"/>
        <v>2.442536541417125E-2</v>
      </c>
      <c r="E17" s="16">
        <f>'FY2022 Prj Inflation'!E17</f>
        <v>465020034.7659502</v>
      </c>
      <c r="F17" s="16">
        <f>'FY2022 Prj Inflation'!F17</f>
        <v>-18516622.554822676</v>
      </c>
      <c r="G17" s="16">
        <f t="shared" si="3"/>
        <v>446503412.21112752</v>
      </c>
      <c r="H17" s="16">
        <f t="shared" si="4"/>
        <v>10906009.001931123</v>
      </c>
      <c r="I17" s="16">
        <f>'FY2022 Prj Inflation'!I17</f>
        <v>6602809.1099677002</v>
      </c>
      <c r="J17" s="16">
        <f t="shared" si="5"/>
        <v>6998977.6565657621</v>
      </c>
      <c r="K17" s="19">
        <f>'FY2022 Prj Inflation'!K17</f>
        <v>1.1145007346313778</v>
      </c>
      <c r="L17" s="16">
        <f t="shared" si="9"/>
        <v>468021.94439466845</v>
      </c>
      <c r="M17" s="2">
        <f t="shared" si="1"/>
        <v>1.0481934327824711E-3</v>
      </c>
      <c r="N17" s="16">
        <f t="shared" si="6"/>
        <v>11374030.946325792</v>
      </c>
      <c r="O17" s="2">
        <f t="shared" si="2"/>
        <v>2.5473558846953723E-2</v>
      </c>
    </row>
    <row r="18" spans="1:15" x14ac:dyDescent="0.3">
      <c r="A18">
        <v>12</v>
      </c>
      <c r="B18">
        <f t="shared" si="7"/>
        <v>12</v>
      </c>
      <c r="C18" t="s">
        <v>21</v>
      </c>
      <c r="D18" s="2">
        <f t="shared" si="8"/>
        <v>2.442536541417125E-2</v>
      </c>
      <c r="E18" s="16">
        <f>'FY2022 Prj Inflation'!E18</f>
        <v>901845132.97185671</v>
      </c>
      <c r="F18" s="16">
        <f>'FY2022 Prj Inflation'!F18</f>
        <v>-24501403.103009872</v>
      </c>
      <c r="G18" s="16">
        <f t="shared" si="3"/>
        <v>877343729.86884689</v>
      </c>
      <c r="H18" s="16">
        <f t="shared" si="4"/>
        <v>21429441.195878536</v>
      </c>
      <c r="I18" s="16">
        <f>'FY2022 Prj Inflation'!I18</f>
        <v>10272966.307924008</v>
      </c>
      <c r="J18" s="16">
        <f t="shared" si="5"/>
        <v>10889344.286399448</v>
      </c>
      <c r="K18" s="19">
        <f>'FY2022 Prj Inflation'!K18</f>
        <v>1.1140681619503976</v>
      </c>
      <c r="L18" s="16">
        <f t="shared" si="9"/>
        <v>727888.30643964582</v>
      </c>
      <c r="M18" s="2">
        <f t="shared" si="1"/>
        <v>8.2965009227165389E-4</v>
      </c>
      <c r="N18" s="22">
        <f>H18+L18+L33</f>
        <v>22884196.99552919</v>
      </c>
      <c r="O18" s="2">
        <f t="shared" si="2"/>
        <v>2.6083502071588431E-2</v>
      </c>
    </row>
    <row r="19" spans="1:15" x14ac:dyDescent="0.3">
      <c r="A19">
        <v>13</v>
      </c>
      <c r="B19">
        <f t="shared" si="7"/>
        <v>13</v>
      </c>
      <c r="C19" t="s">
        <v>22</v>
      </c>
      <c r="D19" s="2">
        <f t="shared" si="8"/>
        <v>2.442536541417125E-2</v>
      </c>
      <c r="E19" s="16">
        <f>'FY2022 Prj Inflation'!E19</f>
        <v>43744475.191202715</v>
      </c>
      <c r="F19" s="16">
        <f>'FY2022 Prj Inflation'!F19</f>
        <v>-1685827.1366989254</v>
      </c>
      <c r="G19" s="16">
        <f t="shared" si="3"/>
        <v>42058648.054503791</v>
      </c>
      <c r="H19" s="16">
        <f t="shared" si="4"/>
        <v>1027297.8475572779</v>
      </c>
      <c r="I19" s="16">
        <f>'FY2022 Prj Inflation'!I19</f>
        <v>0</v>
      </c>
      <c r="J19" s="16">
        <f t="shared" si="5"/>
        <v>0</v>
      </c>
      <c r="K19" s="19">
        <f>'FY2022 Prj Inflation'!K19</f>
        <v>1.1233657734728308</v>
      </c>
      <c r="L19" s="16">
        <f t="shared" si="9"/>
        <v>0</v>
      </c>
      <c r="M19" s="2">
        <f t="shared" si="1"/>
        <v>0</v>
      </c>
      <c r="N19" s="16">
        <f t="shared" si="6"/>
        <v>1027297.8475572779</v>
      </c>
      <c r="O19" s="2">
        <f t="shared" si="2"/>
        <v>2.442536541417125E-2</v>
      </c>
    </row>
    <row r="20" spans="1:15" x14ac:dyDescent="0.3">
      <c r="A20">
        <v>15</v>
      </c>
      <c r="B20">
        <f t="shared" si="7"/>
        <v>15</v>
      </c>
      <c r="C20" t="s">
        <v>23</v>
      </c>
      <c r="D20" s="2">
        <f t="shared" si="8"/>
        <v>2.442536541417125E-2</v>
      </c>
      <c r="E20" s="16">
        <f>'FY2022 Prj Inflation'!E20</f>
        <v>604105739.9549036</v>
      </c>
      <c r="F20" s="16">
        <f>'FY2022 Prj Inflation'!F20</f>
        <v>-20129601.571845762</v>
      </c>
      <c r="G20" s="16">
        <f t="shared" si="3"/>
        <v>583976138.38305783</v>
      </c>
      <c r="H20" s="16">
        <f t="shared" si="4"/>
        <v>14263830.573162824</v>
      </c>
      <c r="I20" s="16">
        <f>'FY2022 Prj Inflation'!I20</f>
        <v>23137454.484063551</v>
      </c>
      <c r="J20" s="16">
        <f t="shared" si="5"/>
        <v>24525701.753107365</v>
      </c>
      <c r="K20" s="19">
        <f>'FY2022 Prj Inflation'!K20</f>
        <v>1.1151209479901063</v>
      </c>
      <c r="L20" s="16">
        <f t="shared" si="9"/>
        <v>1640947.4273428617</v>
      </c>
      <c r="M20" s="2">
        <f t="shared" si="1"/>
        <v>2.8099562969925423E-3</v>
      </c>
      <c r="N20" s="16">
        <f t="shared" si="6"/>
        <v>15904778.000505686</v>
      </c>
      <c r="O20" s="2">
        <f t="shared" si="2"/>
        <v>2.7235321711163791E-2</v>
      </c>
    </row>
    <row r="21" spans="1:15" x14ac:dyDescent="0.3">
      <c r="A21">
        <v>16</v>
      </c>
      <c r="B21">
        <f t="shared" si="7"/>
        <v>16</v>
      </c>
      <c r="C21" t="s">
        <v>24</v>
      </c>
      <c r="D21" s="2">
        <f t="shared" si="8"/>
        <v>2.442536541417125E-2</v>
      </c>
      <c r="E21" s="16">
        <f>'FY2022 Prj Inflation'!E21</f>
        <v>324197185.65672374</v>
      </c>
      <c r="F21" s="16">
        <f>'FY2022 Prj Inflation'!F21</f>
        <v>-13685617.815396428</v>
      </c>
      <c r="G21" s="16">
        <f t="shared" si="3"/>
        <v>310511567.84132731</v>
      </c>
      <c r="H21" s="16">
        <f t="shared" si="4"/>
        <v>7584358.5098516457</v>
      </c>
      <c r="I21" s="16">
        <f>'FY2022 Prj Inflation'!I21</f>
        <v>333167.97046590195</v>
      </c>
      <c r="J21" s="16">
        <f t="shared" si="5"/>
        <v>353158.04869385611</v>
      </c>
      <c r="K21" s="19">
        <f>'FY2022 Prj Inflation'!K21</f>
        <v>1.1162574393031277</v>
      </c>
      <c r="L21" s="16">
        <f t="shared" si="9"/>
        <v>23652.917946257585</v>
      </c>
      <c r="M21" s="2">
        <f t="shared" si="1"/>
        <v>7.6174031488399568E-5</v>
      </c>
      <c r="N21" s="16">
        <f t="shared" si="6"/>
        <v>7608011.4277979033</v>
      </c>
      <c r="O21" s="2">
        <f t="shared" si="2"/>
        <v>2.4501539445659651E-2</v>
      </c>
    </row>
    <row r="22" spans="1:15" x14ac:dyDescent="0.3">
      <c r="A22">
        <v>17</v>
      </c>
      <c r="B22">
        <f t="shared" si="7"/>
        <v>17</v>
      </c>
      <c r="C22" t="s">
        <v>25</v>
      </c>
      <c r="D22" s="2">
        <f t="shared" si="8"/>
        <v>2.442536541417125E-2</v>
      </c>
      <c r="E22" s="16">
        <f>'FY2022 Prj Inflation'!E22</f>
        <v>70315929.191119865</v>
      </c>
      <c r="F22" s="16">
        <f>'FY2022 Prj Inflation'!F22</f>
        <v>-5109973.6869191127</v>
      </c>
      <c r="G22" s="16">
        <f t="shared" si="3"/>
        <v>65205955.504200749</v>
      </c>
      <c r="H22" s="16">
        <f t="shared" si="4"/>
        <v>1592679.2903702944</v>
      </c>
      <c r="I22" s="16">
        <f>'FY2022 Prj Inflation'!I22</f>
        <v>2273170.5656816713</v>
      </c>
      <c r="J22" s="16">
        <f t="shared" si="5"/>
        <v>2409560.7996225716</v>
      </c>
      <c r="K22" s="19">
        <f>'FY2022 Prj Inflation'!K22</f>
        <v>1.1158577958774549</v>
      </c>
      <c r="L22" s="16">
        <f t="shared" si="9"/>
        <v>161323.6321739736</v>
      </c>
      <c r="M22" s="2">
        <f t="shared" si="1"/>
        <v>2.4740628509550893E-3</v>
      </c>
      <c r="N22" s="16">
        <f t="shared" si="6"/>
        <v>1754002.922544268</v>
      </c>
      <c r="O22" s="2">
        <f t="shared" si="2"/>
        <v>2.6899428265126337E-2</v>
      </c>
    </row>
    <row r="23" spans="1:15" x14ac:dyDescent="0.3">
      <c r="A23">
        <v>18</v>
      </c>
      <c r="B23">
        <f t="shared" si="7"/>
        <v>18</v>
      </c>
      <c r="C23" t="s">
        <v>26</v>
      </c>
      <c r="D23" s="2">
        <f t="shared" si="8"/>
        <v>2.442536541417125E-2</v>
      </c>
      <c r="E23" s="16">
        <f>'FY2022 Prj Inflation'!E23</f>
        <v>189258200.94152528</v>
      </c>
      <c r="F23" s="16">
        <f>'FY2022 Prj Inflation'!F23</f>
        <v>-5355939.0341955908</v>
      </c>
      <c r="G23" s="16">
        <f t="shared" si="3"/>
        <v>183902261.90732968</v>
      </c>
      <c r="H23" s="16">
        <f t="shared" si="4"/>
        <v>4491879.9475791529</v>
      </c>
      <c r="I23" s="16">
        <f>'FY2022 Prj Inflation'!I23</f>
        <v>3336795.3640000001</v>
      </c>
      <c r="J23" s="16">
        <f t="shared" si="5"/>
        <v>3537003.0858400003</v>
      </c>
      <c r="K23" s="19">
        <f>'FY2022 Prj Inflation'!K23</f>
        <v>1.1099167519492501</v>
      </c>
      <c r="L23" s="16">
        <f t="shared" si="9"/>
        <v>235546.73860020045</v>
      </c>
      <c r="M23" s="2">
        <f t="shared" si="1"/>
        <v>1.2808256742317557E-3</v>
      </c>
      <c r="N23" s="16">
        <f t="shared" si="6"/>
        <v>4727426.6861793529</v>
      </c>
      <c r="O23" s="2">
        <f t="shared" si="2"/>
        <v>2.5706191088403E-2</v>
      </c>
    </row>
    <row r="24" spans="1:15" x14ac:dyDescent="0.3">
      <c r="A24">
        <v>19</v>
      </c>
      <c r="B24">
        <f t="shared" si="7"/>
        <v>19</v>
      </c>
      <c r="C24" t="s">
        <v>27</v>
      </c>
      <c r="D24" s="2">
        <f t="shared" si="8"/>
        <v>2.442536541417125E-2</v>
      </c>
      <c r="E24" s="16">
        <f>'FY2022 Prj Inflation'!E24</f>
        <v>514487376.20632589</v>
      </c>
      <c r="F24" s="16">
        <f>'FY2022 Prj Inflation'!F24</f>
        <v>-22347796.498595681</v>
      </c>
      <c r="G24" s="16">
        <f t="shared" si="3"/>
        <v>492139579.70773023</v>
      </c>
      <c r="H24" s="16">
        <f t="shared" si="4"/>
        <v>12020689.06913797</v>
      </c>
      <c r="I24" s="16">
        <f>'FY2022 Prj Inflation'!I24</f>
        <v>8180769.6522117201</v>
      </c>
      <c r="J24" s="16">
        <f t="shared" si="5"/>
        <v>8671615.8313444238</v>
      </c>
      <c r="K24" s="19">
        <f>'FY2022 Prj Inflation'!K24</f>
        <v>1.1171441388205088</v>
      </c>
      <c r="L24" s="16">
        <f t="shared" si="9"/>
        <v>581246.68800537335</v>
      </c>
      <c r="M24" s="2">
        <f t="shared" si="1"/>
        <v>1.181060642085649E-3</v>
      </c>
      <c r="N24" s="16">
        <f t="shared" si="6"/>
        <v>12601935.757143343</v>
      </c>
      <c r="O24" s="2">
        <f t="shared" si="2"/>
        <v>2.56064260562569E-2</v>
      </c>
    </row>
    <row r="25" spans="1:15" x14ac:dyDescent="0.3">
      <c r="A25">
        <v>22</v>
      </c>
      <c r="B25">
        <f t="shared" si="7"/>
        <v>22</v>
      </c>
      <c r="C25" t="s">
        <v>28</v>
      </c>
      <c r="D25" s="2">
        <f t="shared" si="8"/>
        <v>2.442536541417125E-2</v>
      </c>
      <c r="E25" s="16">
        <f>'FY2022 Prj Inflation'!E25</f>
        <v>374516437.765531</v>
      </c>
      <c r="F25" s="16">
        <f>'FY2022 Prj Inflation'!F25</f>
        <v>-12436330.812192824</v>
      </c>
      <c r="G25" s="16">
        <f t="shared" si="3"/>
        <v>362080106.95333821</v>
      </c>
      <c r="H25" s="16">
        <f t="shared" si="4"/>
        <v>8843938.9215374943</v>
      </c>
      <c r="I25" s="16">
        <f>'FY2022 Prj Inflation'!I25</f>
        <v>13637.429999999998</v>
      </c>
      <c r="J25" s="16">
        <f t="shared" si="5"/>
        <v>14455.675799999999</v>
      </c>
      <c r="K25" s="19">
        <f>'FY2022 Prj Inflation'!K25</f>
        <v>1.105478076072322</v>
      </c>
      <c r="L25" s="16">
        <f t="shared" si="9"/>
        <v>958.82596030255331</v>
      </c>
      <c r="M25" s="2">
        <f t="shared" si="1"/>
        <v>2.6481044992237548E-6</v>
      </c>
      <c r="N25" s="16">
        <f t="shared" si="6"/>
        <v>8844897.747497797</v>
      </c>
      <c r="O25" s="2">
        <f t="shared" si="2"/>
        <v>2.4428013518670473E-2</v>
      </c>
    </row>
    <row r="26" spans="1:15" x14ac:dyDescent="0.3">
      <c r="A26">
        <v>23</v>
      </c>
      <c r="B26">
        <f t="shared" si="7"/>
        <v>23</v>
      </c>
      <c r="C26" t="s">
        <v>29</v>
      </c>
      <c r="D26" s="2">
        <f t="shared" si="8"/>
        <v>2.442536541417125E-2</v>
      </c>
      <c r="E26" s="16">
        <f>'FY2022 Prj Inflation'!E26</f>
        <v>728093863.6307807</v>
      </c>
      <c r="F26" s="16">
        <f>'FY2022 Prj Inflation'!F26</f>
        <v>-37385953.481535181</v>
      </c>
      <c r="G26" s="16">
        <f t="shared" si="3"/>
        <v>690707910.1492455</v>
      </c>
      <c r="H26" s="16">
        <f t="shared" si="4"/>
        <v>16870793.099853884</v>
      </c>
      <c r="I26" s="16">
        <f>'FY2022 Prj Inflation'!I26</f>
        <v>36091509.445000008</v>
      </c>
      <c r="J26" s="16">
        <f t="shared" si="5"/>
        <v>38257000.011700012</v>
      </c>
      <c r="K26" s="19">
        <f>'FY2022 Prj Inflation'!K26</f>
        <v>1.1022217221622292</v>
      </c>
      <c r="L26" s="16">
        <f t="shared" si="9"/>
        <v>2530061.7862593844</v>
      </c>
      <c r="M26" s="2">
        <f t="shared" si="1"/>
        <v>3.6629981343527661E-3</v>
      </c>
      <c r="N26" s="16">
        <f t="shared" si="6"/>
        <v>19400854.886113267</v>
      </c>
      <c r="O26" s="2">
        <f t="shared" si="2"/>
        <v>2.8088363548524016E-2</v>
      </c>
    </row>
    <row r="27" spans="1:15" x14ac:dyDescent="0.3">
      <c r="A27">
        <v>24</v>
      </c>
      <c r="B27">
        <f t="shared" si="7"/>
        <v>24</v>
      </c>
      <c r="C27" t="s">
        <v>30</v>
      </c>
      <c r="D27" s="2">
        <f t="shared" si="8"/>
        <v>2.442536541417125E-2</v>
      </c>
      <c r="E27" s="16">
        <f>'FY2022 Prj Inflation'!E27</f>
        <v>453287365.31288695</v>
      </c>
      <c r="F27" s="16">
        <f>'FY2022 Prj Inflation'!F27</f>
        <v>-15049241.117512316</v>
      </c>
      <c r="G27" s="16">
        <f t="shared" si="3"/>
        <v>438238124.19537461</v>
      </c>
      <c r="H27" s="16">
        <f t="shared" si="4"/>
        <v>10704126.321892988</v>
      </c>
      <c r="I27" s="16">
        <f>'FY2022 Prj Inflation'!I27</f>
        <v>10414.054122621566</v>
      </c>
      <c r="J27" s="16">
        <f t="shared" si="5"/>
        <v>11038.89736997886</v>
      </c>
      <c r="K27" s="19">
        <f>'FY2022 Prj Inflation'!K27</f>
        <v>1.1153364418804246</v>
      </c>
      <c r="L27" s="16">
        <f t="shared" si="9"/>
        <v>738.72507089492387</v>
      </c>
      <c r="M27" s="2">
        <f t="shared" si="1"/>
        <v>1.6856704839435345E-6</v>
      </c>
      <c r="N27" s="16">
        <f t="shared" si="6"/>
        <v>10704865.046963884</v>
      </c>
      <c r="O27" s="2">
        <f t="shared" si="2"/>
        <v>2.4427051084655194E-2</v>
      </c>
    </row>
    <row r="28" spans="1:15" x14ac:dyDescent="0.3">
      <c r="A28">
        <v>27</v>
      </c>
      <c r="B28">
        <f t="shared" si="7"/>
        <v>27</v>
      </c>
      <c r="C28" t="s">
        <v>31</v>
      </c>
      <c r="D28" s="2">
        <f t="shared" si="8"/>
        <v>2.442536541417125E-2</v>
      </c>
      <c r="E28" s="16">
        <f>'FY2022 Prj Inflation'!E28</f>
        <v>358782400.32511616</v>
      </c>
      <c r="F28" s="16">
        <f>'FY2022 Prj Inflation'!F28</f>
        <v>-11049461.83918995</v>
      </c>
      <c r="G28" s="16">
        <f t="shared" si="3"/>
        <v>347732938.48592621</v>
      </c>
      <c r="H28" s="16">
        <f t="shared" si="4"/>
        <v>8493504.089062281</v>
      </c>
      <c r="I28" s="16">
        <f>'FY2022 Prj Inflation'!I28</f>
        <v>14552888.274662841</v>
      </c>
      <c r="J28" s="16">
        <f t="shared" si="5"/>
        <v>15426061.571142612</v>
      </c>
      <c r="K28" s="19">
        <f>'FY2022 Prj Inflation'!K28</f>
        <v>1.1182380807567878</v>
      </c>
      <c r="L28" s="16">
        <f t="shared" si="9"/>
        <v>1035000.5690970332</v>
      </c>
      <c r="M28" s="2">
        <f t="shared" si="1"/>
        <v>2.9764237279435142E-3</v>
      </c>
      <c r="N28" s="16">
        <f t="shared" si="6"/>
        <v>9528504.6581593137</v>
      </c>
      <c r="O28" s="2">
        <f t="shared" si="2"/>
        <v>2.7401789142114764E-2</v>
      </c>
    </row>
    <row r="29" spans="1:15" x14ac:dyDescent="0.3">
      <c r="A29">
        <v>28</v>
      </c>
      <c r="B29">
        <f t="shared" si="7"/>
        <v>28</v>
      </c>
      <c r="C29" t="s">
        <v>32</v>
      </c>
      <c r="D29" s="2">
        <f t="shared" si="8"/>
        <v>2.442536541417125E-2</v>
      </c>
      <c r="E29" s="16">
        <f>'FY2022 Prj Inflation'!E29</f>
        <v>206016792.21388263</v>
      </c>
      <c r="F29" s="16">
        <f>'FY2022 Prj Inflation'!F29</f>
        <v>-8392507.7249896228</v>
      </c>
      <c r="G29" s="16">
        <f t="shared" si="3"/>
        <v>197624284.488893</v>
      </c>
      <c r="H29" s="16">
        <f t="shared" si="4"/>
        <v>4827045.363355347</v>
      </c>
      <c r="I29" s="16">
        <f>'FY2022 Prj Inflation'!I29</f>
        <v>3576340.9907883317</v>
      </c>
      <c r="J29" s="16">
        <f t="shared" si="5"/>
        <v>3790921.4502356318</v>
      </c>
      <c r="K29" s="19">
        <f>'FY2022 Prj Inflation'!K29</f>
        <v>1.108155612752997</v>
      </c>
      <c r="L29" s="16">
        <f t="shared" si="9"/>
        <v>252055.85295506078</v>
      </c>
      <c r="M29" s="2">
        <f t="shared" si="1"/>
        <v>1.2754295536448962E-3</v>
      </c>
      <c r="N29" s="16">
        <f t="shared" si="6"/>
        <v>5079101.216310408</v>
      </c>
      <c r="O29" s="2">
        <f t="shared" si="2"/>
        <v>2.5700794967816146E-2</v>
      </c>
    </row>
    <row r="30" spans="1:15" x14ac:dyDescent="0.3">
      <c r="A30">
        <v>29</v>
      </c>
      <c r="B30">
        <f t="shared" si="7"/>
        <v>29</v>
      </c>
      <c r="C30" t="s">
        <v>33</v>
      </c>
      <c r="D30" s="2">
        <f t="shared" si="8"/>
        <v>2.442536541417125E-2</v>
      </c>
      <c r="E30" s="16">
        <f>'FY2022 Prj Inflation'!E30</f>
        <v>752759369.06979322</v>
      </c>
      <c r="F30" s="16">
        <f>'FY2022 Prj Inflation'!F30</f>
        <v>-26007614.035721984</v>
      </c>
      <c r="G30" s="16">
        <f t="shared" si="3"/>
        <v>726751755.03407121</v>
      </c>
      <c r="H30" s="16">
        <f t="shared" si="4"/>
        <v>17751177.182097461</v>
      </c>
      <c r="I30" s="16">
        <f>'FY2022 Prj Inflation'!I30</f>
        <v>16049136.770139653</v>
      </c>
      <c r="J30" s="16">
        <f t="shared" si="5"/>
        <v>17012084.976348035</v>
      </c>
      <c r="K30" s="19">
        <f>'FY2022 Prj Inflation'!K30</f>
        <v>1.1141231178647666</v>
      </c>
      <c r="L30" s="16">
        <f t="shared" si="9"/>
        <v>1137213.4293137535</v>
      </c>
      <c r="M30" s="2">
        <f t="shared" si="1"/>
        <v>1.56478938156873E-3</v>
      </c>
      <c r="N30" s="16">
        <f t="shared" si="6"/>
        <v>18888390.611411214</v>
      </c>
      <c r="O30" s="2">
        <f t="shared" si="2"/>
        <v>2.5990154795739982E-2</v>
      </c>
    </row>
    <row r="31" spans="1:15" x14ac:dyDescent="0.3">
      <c r="A31">
        <v>30</v>
      </c>
      <c r="B31">
        <f t="shared" si="7"/>
        <v>30</v>
      </c>
      <c r="C31" t="s">
        <v>34</v>
      </c>
      <c r="D31" s="2">
        <f t="shared" si="8"/>
        <v>2.442536541417125E-2</v>
      </c>
      <c r="E31" s="16">
        <f>'FY2022 Prj Inflation'!E31</f>
        <v>55759080.101995476</v>
      </c>
      <c r="F31" s="16">
        <f>'FY2022 Prj Inflation'!F31</f>
        <v>-1600977.3072457518</v>
      </c>
      <c r="G31" s="16">
        <f t="shared" si="3"/>
        <v>54158102.794749722</v>
      </c>
      <c r="H31" s="16">
        <f t="shared" si="4"/>
        <v>1322831.4509000112</v>
      </c>
      <c r="I31" s="16">
        <f>'FY2022 Prj Inflation'!I31</f>
        <v>404104.80300000001</v>
      </c>
      <c r="J31" s="16">
        <f t="shared" si="5"/>
        <v>428351.09118000005</v>
      </c>
      <c r="K31" s="19">
        <f>'FY2022 Prj Inflation'!K31</f>
        <v>1.1178325773056215</v>
      </c>
      <c r="L31" s="16">
        <f t="shared" si="9"/>
        <v>28729.488254724882</v>
      </c>
      <c r="M31" s="2">
        <f t="shared" si="1"/>
        <v>5.3047442159495325E-4</v>
      </c>
      <c r="N31" s="16">
        <f t="shared" si="6"/>
        <v>1351560.939154736</v>
      </c>
      <c r="O31" s="2">
        <f t="shared" si="2"/>
        <v>2.4955839835766203E-2</v>
      </c>
    </row>
    <row r="32" spans="1:15" x14ac:dyDescent="0.3">
      <c r="A32">
        <v>32</v>
      </c>
      <c r="B32">
        <f t="shared" si="7"/>
        <v>32</v>
      </c>
      <c r="C32" t="s">
        <v>35</v>
      </c>
      <c r="D32" s="2">
        <f t="shared" si="8"/>
        <v>2.442536541417125E-2</v>
      </c>
      <c r="E32" s="16">
        <f>'FY2022 Prj Inflation'!E32</f>
        <v>180654968.41476712</v>
      </c>
      <c r="F32" s="16">
        <f>'FY2022 Prj Inflation'!F32</f>
        <v>-7729277.4382865904</v>
      </c>
      <c r="G32" s="16">
        <f t="shared" si="3"/>
        <v>172925690.97648051</v>
      </c>
      <c r="H32" s="16">
        <f t="shared" si="4"/>
        <v>4223773.1915985923</v>
      </c>
      <c r="I32" s="16">
        <f>'FY2022 Prj Inflation'!I32</f>
        <v>5066786.6440680549</v>
      </c>
      <c r="J32" s="16">
        <f t="shared" si="5"/>
        <v>5370793.8427121388</v>
      </c>
      <c r="K32" s="19">
        <f>'FY2022 Prj Inflation'!K32</f>
        <v>1.1140685856836097</v>
      </c>
      <c r="L32" s="16">
        <f t="shared" si="9"/>
        <v>359005.96202091308</v>
      </c>
      <c r="M32" s="2">
        <f t="shared" si="1"/>
        <v>2.076070709873533E-3</v>
      </c>
      <c r="N32" s="16">
        <f t="shared" si="6"/>
        <v>4582779.1536195055</v>
      </c>
      <c r="O32" s="2">
        <f t="shared" si="2"/>
        <v>2.6501436124044781E-2</v>
      </c>
    </row>
    <row r="33" spans="1:15" x14ac:dyDescent="0.3">
      <c r="A33">
        <v>33</v>
      </c>
      <c r="B33">
        <f t="shared" si="7"/>
        <v>33</v>
      </c>
      <c r="C33" t="s">
        <v>36</v>
      </c>
      <c r="D33" s="2">
        <f t="shared" si="8"/>
        <v>2.442536541417125E-2</v>
      </c>
      <c r="E33" s="16">
        <f>'FY2022 Prj Inflation'!E33</f>
        <v>251914342.4235788</v>
      </c>
      <c r="F33" s="16">
        <f>'FY2022 Prj Inflation'!F33</f>
        <v>-8942807.0068191681</v>
      </c>
      <c r="G33" s="16">
        <f t="shared" si="3"/>
        <v>242971535.41675964</v>
      </c>
      <c r="H33" s="16">
        <f t="shared" si="4"/>
        <v>5934668.5377966063</v>
      </c>
      <c r="I33" s="16">
        <f>'FY2022 Prj Inflation'!I33</f>
        <v>10282032.778141335</v>
      </c>
      <c r="J33" s="16">
        <f t="shared" si="5"/>
        <v>10898954.744829815</v>
      </c>
      <c r="K33" s="19">
        <f>'FY2022 Prj Inflation'!K33</f>
        <v>1.1115247749725947</v>
      </c>
      <c r="L33" s="16">
        <f t="shared" si="9"/>
        <v>726867.49321100709</v>
      </c>
      <c r="M33" s="2">
        <f t="shared" si="1"/>
        <v>2.9915746795781636E-3</v>
      </c>
      <c r="N33" s="22">
        <f>H33</f>
        <v>5934668.5377966063</v>
      </c>
      <c r="O33" s="2">
        <f t="shared" si="2"/>
        <v>2.442536541417125E-2</v>
      </c>
    </row>
    <row r="34" spans="1:15" x14ac:dyDescent="0.3">
      <c r="A34">
        <v>34</v>
      </c>
      <c r="B34">
        <f t="shared" si="7"/>
        <v>34</v>
      </c>
      <c r="C34" t="s">
        <v>37</v>
      </c>
      <c r="D34" s="2">
        <f t="shared" si="8"/>
        <v>2.442536541417125E-2</v>
      </c>
      <c r="E34" s="16">
        <f>'FY2022 Prj Inflation'!E34</f>
        <v>199352399.6475822</v>
      </c>
      <c r="F34" s="16">
        <f>'FY2022 Prj Inflation'!F34</f>
        <v>-3538722.7263494362</v>
      </c>
      <c r="G34" s="16">
        <f t="shared" si="3"/>
        <v>195813676.92123276</v>
      </c>
      <c r="H34" s="16">
        <f t="shared" si="4"/>
        <v>4782820.6118935822</v>
      </c>
      <c r="I34" s="16">
        <f>'FY2022 Prj Inflation'!I34</f>
        <v>153322.16647437974</v>
      </c>
      <c r="J34" s="16">
        <f t="shared" si="5"/>
        <v>162521.49646284254</v>
      </c>
      <c r="K34" s="19">
        <f>'FY2022 Prj Inflation'!K34</f>
        <v>1.1180960294119102</v>
      </c>
      <c r="L34" s="16">
        <f t="shared" si="9"/>
        <v>10902.878393351162</v>
      </c>
      <c r="M34" s="2">
        <f t="shared" si="1"/>
        <v>5.5679861410992816E-5</v>
      </c>
      <c r="N34" s="16">
        <f t="shared" si="6"/>
        <v>4793723.4902869333</v>
      </c>
      <c r="O34" s="2">
        <f t="shared" si="2"/>
        <v>2.4481045275582244E-2</v>
      </c>
    </row>
    <row r="35" spans="1:15" x14ac:dyDescent="0.3">
      <c r="A35">
        <v>35</v>
      </c>
      <c r="B35">
        <f t="shared" si="7"/>
        <v>35</v>
      </c>
      <c r="C35" t="s">
        <v>38</v>
      </c>
      <c r="D35" s="2">
        <f t="shared" si="8"/>
        <v>2.442536541417125E-2</v>
      </c>
      <c r="E35" s="16">
        <f>'FY2022 Prj Inflation'!E35</f>
        <v>168803990.68821624</v>
      </c>
      <c r="F35" s="16">
        <f>'FY2022 Prj Inflation'!F35</f>
        <v>-4892484.1784261735</v>
      </c>
      <c r="G35" s="16">
        <f t="shared" si="3"/>
        <v>163911506.50979006</v>
      </c>
      <c r="H35" s="16">
        <f t="shared" si="4"/>
        <v>4003598.4420889318</v>
      </c>
      <c r="I35" s="16">
        <f>'FY2022 Prj Inflation'!I35</f>
        <v>520556.66499999998</v>
      </c>
      <c r="J35" s="16">
        <f t="shared" si="5"/>
        <v>551790.0649</v>
      </c>
      <c r="K35" s="19">
        <f>'FY2022 Prj Inflation'!K35</f>
        <v>1.1094499227741297</v>
      </c>
      <c r="L35" s="16">
        <f t="shared" si="9"/>
        <v>36731.006693450217</v>
      </c>
      <c r="M35" s="2">
        <f t="shared" si="1"/>
        <v>2.240904709838437E-4</v>
      </c>
      <c r="N35" s="16">
        <f t="shared" si="6"/>
        <v>4040329.4487823821</v>
      </c>
      <c r="O35" s="2">
        <f t="shared" si="2"/>
        <v>2.4649455885155092E-2</v>
      </c>
    </row>
    <row r="36" spans="1:15" x14ac:dyDescent="0.3">
      <c r="A36">
        <v>37</v>
      </c>
      <c r="B36">
        <f t="shared" si="7"/>
        <v>37</v>
      </c>
      <c r="C36" t="s">
        <v>39</v>
      </c>
      <c r="D36" s="2">
        <f t="shared" si="8"/>
        <v>2.442536541417125E-2</v>
      </c>
      <c r="E36" s="16">
        <f>'FY2022 Prj Inflation'!E36</f>
        <v>245479831.10427678</v>
      </c>
      <c r="F36" s="16">
        <f>'FY2022 Prj Inflation'!F36</f>
        <v>-9856279.3688823115</v>
      </c>
      <c r="G36" s="16">
        <f t="shared" si="3"/>
        <v>235623551.73539448</v>
      </c>
      <c r="H36" s="16">
        <f t="shared" si="4"/>
        <v>5755191.3513218947</v>
      </c>
      <c r="I36" s="16">
        <f>'FY2022 Prj Inflation'!I36</f>
        <v>6974240.4790000003</v>
      </c>
      <c r="J36" s="16">
        <f t="shared" si="5"/>
        <v>7392694.9077400006</v>
      </c>
      <c r="K36" s="19">
        <f>'FY2022 Prj Inflation'!K36</f>
        <v>1.1187748164974232</v>
      </c>
      <c r="L36" s="16">
        <f t="shared" si="9"/>
        <v>496245.65332969523</v>
      </c>
      <c r="M36" s="2">
        <f t="shared" si="1"/>
        <v>2.1060952934237221E-3</v>
      </c>
      <c r="N36" s="16">
        <f t="shared" si="6"/>
        <v>6251437.0046515903</v>
      </c>
      <c r="O36" s="2">
        <f t="shared" si="2"/>
        <v>2.6531460707594975E-2</v>
      </c>
    </row>
    <row r="37" spans="1:15" x14ac:dyDescent="0.3">
      <c r="A37">
        <v>38</v>
      </c>
      <c r="B37">
        <f t="shared" si="7"/>
        <v>38</v>
      </c>
      <c r="C37" t="s">
        <v>40</v>
      </c>
      <c r="D37" s="2">
        <f t="shared" si="8"/>
        <v>2.442536541417125E-2</v>
      </c>
      <c r="E37" s="16">
        <f>'FY2022 Prj Inflation'!E37</f>
        <v>238042538.01941082</v>
      </c>
      <c r="F37" s="16">
        <f>'FY2022 Prj Inflation'!F37</f>
        <v>-8177115.4957061727</v>
      </c>
      <c r="G37" s="16">
        <f t="shared" si="3"/>
        <v>229865422.52370465</v>
      </c>
      <c r="H37" s="16">
        <f t="shared" si="4"/>
        <v>5614546.9412243562</v>
      </c>
      <c r="I37" s="16">
        <f>'FY2022 Prj Inflation'!I37</f>
        <v>21092.053111017834</v>
      </c>
      <c r="J37" s="16">
        <f t="shared" si="5"/>
        <v>22357.576297678905</v>
      </c>
      <c r="K37" s="19">
        <f>'FY2022 Prj Inflation'!K37</f>
        <v>1.1211743847596074</v>
      </c>
      <c r="L37" s="16">
        <f t="shared" si="9"/>
        <v>1504.0045110159676</v>
      </c>
      <c r="M37" s="2">
        <f t="shared" si="1"/>
        <v>6.5429784719398959E-6</v>
      </c>
      <c r="N37" s="16">
        <f t="shared" si="6"/>
        <v>5616050.9457353726</v>
      </c>
      <c r="O37" s="2">
        <f t="shared" si="2"/>
        <v>2.4431908392643191E-2</v>
      </c>
    </row>
    <row r="38" spans="1:15" x14ac:dyDescent="0.3">
      <c r="A38">
        <v>39</v>
      </c>
      <c r="B38">
        <f t="shared" si="7"/>
        <v>39</v>
      </c>
      <c r="C38" t="s">
        <v>41</v>
      </c>
      <c r="D38" s="2">
        <f t="shared" si="8"/>
        <v>2.442536541417125E-2</v>
      </c>
      <c r="E38" s="16">
        <f>'FY2022 Prj Inflation'!E38</f>
        <v>165657219.70225224</v>
      </c>
      <c r="F38" s="16">
        <f>'FY2022 Prj Inflation'!F38</f>
        <v>-4948474.5770980548</v>
      </c>
      <c r="G38" s="16">
        <f t="shared" si="3"/>
        <v>160708745.1251542</v>
      </c>
      <c r="H38" s="16">
        <f t="shared" si="4"/>
        <v>3925369.8249348039</v>
      </c>
      <c r="I38" s="16">
        <f>'FY2022 Prj Inflation'!I38</f>
        <v>6817998.7550000008</v>
      </c>
      <c r="J38" s="16">
        <f t="shared" si="5"/>
        <v>7227078.6803000011</v>
      </c>
      <c r="K38" s="19">
        <f>'FY2022 Prj Inflation'!K38</f>
        <v>1.1132138111988261</v>
      </c>
      <c r="L38" s="16">
        <f t="shared" si="9"/>
        <v>482717.02809183276</v>
      </c>
      <c r="M38" s="2">
        <f t="shared" si="1"/>
        <v>3.0036761703036764E-3</v>
      </c>
      <c r="N38" s="16">
        <f t="shared" si="6"/>
        <v>4408086.8530266369</v>
      </c>
      <c r="O38" s="2">
        <f t="shared" si="2"/>
        <v>2.7429041584474928E-2</v>
      </c>
    </row>
    <row r="39" spans="1:15" x14ac:dyDescent="0.3">
      <c r="A39">
        <v>40</v>
      </c>
      <c r="B39">
        <f t="shared" si="7"/>
        <v>40</v>
      </c>
      <c r="C39" t="s">
        <v>42</v>
      </c>
      <c r="D39" s="2">
        <f t="shared" si="8"/>
        <v>2.442536541417125E-2</v>
      </c>
      <c r="E39" s="16">
        <f>'FY2022 Prj Inflation'!E39</f>
        <v>289247707.31526887</v>
      </c>
      <c r="F39" s="16">
        <f>'FY2022 Prj Inflation'!F39</f>
        <v>-10624834.553772891</v>
      </c>
      <c r="G39" s="16">
        <f t="shared" si="3"/>
        <v>278622872.76149601</v>
      </c>
      <c r="H39" s="16">
        <f t="shared" si="4"/>
        <v>6805465.4799456811</v>
      </c>
      <c r="I39" s="16">
        <f>'FY2022 Prj Inflation'!I39</f>
        <v>2896253.7650042069</v>
      </c>
      <c r="J39" s="16">
        <f t="shared" si="5"/>
        <v>3070028.9909044593</v>
      </c>
      <c r="K39" s="19">
        <f>'FY2022 Prj Inflation'!K39</f>
        <v>1.1141571278152393</v>
      </c>
      <c r="L39" s="16">
        <f t="shared" si="9"/>
        <v>205229.68096893778</v>
      </c>
      <c r="M39" s="2">
        <f t="shared" si="1"/>
        <v>7.365859052950633E-4</v>
      </c>
      <c r="N39" s="16">
        <f t="shared" si="6"/>
        <v>7010695.1609146185</v>
      </c>
      <c r="O39" s="2">
        <f t="shared" si="2"/>
        <v>2.5161951319466309E-2</v>
      </c>
    </row>
    <row r="40" spans="1:15" x14ac:dyDescent="0.3">
      <c r="A40">
        <v>43</v>
      </c>
      <c r="B40">
        <f t="shared" si="7"/>
        <v>43</v>
      </c>
      <c r="C40" t="s">
        <v>43</v>
      </c>
      <c r="D40" s="2">
        <f t="shared" si="8"/>
        <v>2.442536541417125E-2</v>
      </c>
      <c r="E40" s="16">
        <f>'FY2022 Prj Inflation'!E40</f>
        <v>487491167.33270442</v>
      </c>
      <c r="F40" s="16">
        <f>'FY2022 Prj Inflation'!F40</f>
        <v>-18521570.162937019</v>
      </c>
      <c r="G40" s="16">
        <f t="shared" si="3"/>
        <v>468969597.16976738</v>
      </c>
      <c r="H40" s="16">
        <f t="shared" si="4"/>
        <v>11454753.77900826</v>
      </c>
      <c r="I40" s="16">
        <f>'FY2022 Prj Inflation'!I40</f>
        <v>886995.93700000003</v>
      </c>
      <c r="J40" s="16">
        <f t="shared" si="5"/>
        <v>940215.69322000013</v>
      </c>
      <c r="K40" s="19">
        <f>'FY2022 Prj Inflation'!K40</f>
        <v>1.1114837273564122</v>
      </c>
      <c r="L40" s="16">
        <f t="shared" si="9"/>
        <v>62702.066593149517</v>
      </c>
      <c r="M40" s="2">
        <f t="shared" si="1"/>
        <v>1.337017729327373E-4</v>
      </c>
      <c r="N40" s="16">
        <f t="shared" si="6"/>
        <v>11517455.84560141</v>
      </c>
      <c r="O40" s="2">
        <f t="shared" si="2"/>
        <v>2.4559067187103989E-2</v>
      </c>
    </row>
    <row r="41" spans="1:15" x14ac:dyDescent="0.3">
      <c r="A41">
        <v>44</v>
      </c>
      <c r="B41">
        <f t="shared" si="7"/>
        <v>44</v>
      </c>
      <c r="C41" t="s">
        <v>44</v>
      </c>
      <c r="D41" s="2">
        <f t="shared" si="8"/>
        <v>2.442536541417125E-2</v>
      </c>
      <c r="E41" s="16">
        <f>'FY2022 Prj Inflation'!E41</f>
        <v>530943613.57410896</v>
      </c>
      <c r="F41" s="16">
        <f>'FY2022 Prj Inflation'!F41</f>
        <v>-29698826.491316542</v>
      </c>
      <c r="G41" s="16">
        <f t="shared" si="3"/>
        <v>501244787.0827924</v>
      </c>
      <c r="H41" s="16">
        <f t="shared" si="4"/>
        <v>12243087.086445671</v>
      </c>
      <c r="I41" s="16">
        <f>'FY2022 Prj Inflation'!I41</f>
        <v>24052867.917999998</v>
      </c>
      <c r="J41" s="16">
        <f t="shared" si="5"/>
        <v>25496039.993079998</v>
      </c>
      <c r="K41" s="19">
        <f>'FY2022 Prj Inflation'!K41</f>
        <v>1.1035926333106025</v>
      </c>
      <c r="L41" s="16">
        <f t="shared" si="9"/>
        <v>1688234.5148973353</v>
      </c>
      <c r="M41" s="2">
        <f t="shared" si="1"/>
        <v>3.3680839350424675E-3</v>
      </c>
      <c r="N41" s="16">
        <f t="shared" si="6"/>
        <v>13931321.601343006</v>
      </c>
      <c r="O41" s="2">
        <f t="shared" si="2"/>
        <v>2.7793449349213718E-2</v>
      </c>
    </row>
    <row r="42" spans="1:15" x14ac:dyDescent="0.3">
      <c r="A42">
        <v>45</v>
      </c>
      <c r="B42">
        <f>A42</f>
        <v>45</v>
      </c>
      <c r="C42" t="s">
        <v>45</v>
      </c>
      <c r="D42" s="2">
        <f t="shared" si="8"/>
        <v>2.442536541417125E-2</v>
      </c>
      <c r="E42" s="16"/>
      <c r="F42" s="16"/>
      <c r="G42" s="16"/>
      <c r="H42" s="16"/>
      <c r="I42" s="16"/>
      <c r="J42" s="16"/>
      <c r="K42" s="19"/>
      <c r="L42" s="16"/>
      <c r="M42" s="2"/>
      <c r="N42" s="16"/>
      <c r="O42" s="2"/>
    </row>
    <row r="43" spans="1:15" x14ac:dyDescent="0.3">
      <c r="A43">
        <v>48</v>
      </c>
      <c r="B43">
        <f t="shared" si="7"/>
        <v>48</v>
      </c>
      <c r="C43" t="s">
        <v>46</v>
      </c>
      <c r="D43" s="2">
        <f t="shared" si="8"/>
        <v>2.442536541417125E-2</v>
      </c>
      <c r="E43" s="16">
        <f>'FY2022 Prj Inflation'!E43</f>
        <v>328466173.48733026</v>
      </c>
      <c r="F43" s="16">
        <f>'FY2022 Prj Inflation'!F43</f>
        <v>-11138078.597852344</v>
      </c>
      <c r="G43" s="16">
        <f t="shared" ref="G43:G59" si="10">SUM(E43:F43)</f>
        <v>317328094.88947791</v>
      </c>
      <c r="H43" s="16">
        <f t="shared" ref="H43:H59" si="11">G43*D43</f>
        <v>7750854.6738583064</v>
      </c>
      <c r="I43" s="16">
        <f>'FY2022 Prj Inflation'!I43</f>
        <v>134478.78</v>
      </c>
      <c r="J43" s="16">
        <f t="shared" ref="J43:J59" si="12">I43*(1+$J$5)</f>
        <v>142547.5068</v>
      </c>
      <c r="K43" s="19">
        <f>'FY2022 Prj Inflation'!K43</f>
        <v>1.1025498858374603</v>
      </c>
      <c r="L43" s="16">
        <f t="shared" si="9"/>
        <v>9429.9442409252752</v>
      </c>
      <c r="M43" s="2">
        <f t="shared" ref="M43:M59" si="13">L43/G43</f>
        <v>2.9716701397679986E-5</v>
      </c>
      <c r="N43" s="16">
        <f t="shared" ref="N43:N59" si="14">H43+L43</f>
        <v>7760284.6180992313</v>
      </c>
      <c r="O43" s="2">
        <f t="shared" ref="O43:O59" si="15">N43/G43</f>
        <v>2.4455082115568929E-2</v>
      </c>
    </row>
    <row r="44" spans="1:15" x14ac:dyDescent="0.3">
      <c r="A44">
        <v>49</v>
      </c>
      <c r="B44">
        <f t="shared" si="7"/>
        <v>49</v>
      </c>
      <c r="C44" t="s">
        <v>47</v>
      </c>
      <c r="D44" s="2">
        <f t="shared" si="8"/>
        <v>2.442536541417125E-2</v>
      </c>
      <c r="E44" s="16">
        <f>'FY2022 Prj Inflation'!E44</f>
        <v>347985588.84561682</v>
      </c>
      <c r="F44" s="16">
        <f>'FY2022 Prj Inflation'!F44</f>
        <v>-10842452.936808443</v>
      </c>
      <c r="G44" s="16">
        <f t="shared" si="10"/>
        <v>337143135.90880835</v>
      </c>
      <c r="H44" s="16">
        <f t="shared" si="11"/>
        <v>8234844.2914522449</v>
      </c>
      <c r="I44" s="16">
        <f>'FY2022 Prj Inflation'!I44</f>
        <v>24443.360000000001</v>
      </c>
      <c r="J44" s="16">
        <f t="shared" si="12"/>
        <v>25909.961600000002</v>
      </c>
      <c r="K44" s="19">
        <f>'FY2022 Prj Inflation'!K44</f>
        <v>1.1072617895731318</v>
      </c>
      <c r="L44" s="16">
        <f t="shared" si="9"/>
        <v>1721.3466269392277</v>
      </c>
      <c r="M44" s="2">
        <f t="shared" si="13"/>
        <v>5.1056849260749106E-6</v>
      </c>
      <c r="N44" s="16">
        <f t="shared" si="14"/>
        <v>8236565.6380791841</v>
      </c>
      <c r="O44" s="2">
        <f t="shared" si="15"/>
        <v>2.4430471099097326E-2</v>
      </c>
    </row>
    <row r="45" spans="1:15" x14ac:dyDescent="0.3">
      <c r="A45">
        <v>51</v>
      </c>
      <c r="B45">
        <f t="shared" si="7"/>
        <v>51</v>
      </c>
      <c r="C45" t="s">
        <v>48</v>
      </c>
      <c r="D45" s="2">
        <f t="shared" si="8"/>
        <v>2.442536541417125E-2</v>
      </c>
      <c r="E45" s="16">
        <f>'FY2022 Prj Inflation'!E45</f>
        <v>284601928.80241692</v>
      </c>
      <c r="F45" s="16">
        <f>'FY2022 Prj Inflation'!F45</f>
        <v>-12044707.606253624</v>
      </c>
      <c r="G45" s="16">
        <f t="shared" si="10"/>
        <v>272557221.1961633</v>
      </c>
      <c r="H45" s="16">
        <f t="shared" si="11"/>
        <v>6657309.7239873903</v>
      </c>
      <c r="I45" s="16">
        <f>'FY2022 Prj Inflation'!I45</f>
        <v>241805.53699999998</v>
      </c>
      <c r="J45" s="16">
        <f t="shared" si="12"/>
        <v>256313.86921999999</v>
      </c>
      <c r="K45" s="19">
        <f>'FY2022 Prj Inflation'!K45</f>
        <v>1.1096984548833317</v>
      </c>
      <c r="L45" s="16">
        <f t="shared" si="9"/>
        <v>17065.866278316142</v>
      </c>
      <c r="M45" s="2">
        <f t="shared" si="13"/>
        <v>6.2613884172357323E-5</v>
      </c>
      <c r="N45" s="16">
        <f t="shared" si="14"/>
        <v>6674375.5902657062</v>
      </c>
      <c r="O45" s="2">
        <f t="shared" si="15"/>
        <v>2.4487979298343607E-2</v>
      </c>
    </row>
    <row r="46" spans="1:15" x14ac:dyDescent="0.3">
      <c r="A46">
        <v>55</v>
      </c>
      <c r="B46">
        <f t="shared" si="7"/>
        <v>55</v>
      </c>
      <c r="C46" t="s">
        <v>49</v>
      </c>
      <c r="D46" s="2">
        <f t="shared" si="8"/>
        <v>2.442536541417125E-2</v>
      </c>
      <c r="E46" s="16">
        <f>'FY2022 Prj Inflation'!E46</f>
        <v>34984320.145745784</v>
      </c>
      <c r="F46" s="16">
        <f>'FY2022 Prj Inflation'!F46</f>
        <v>-974592.93213275122</v>
      </c>
      <c r="G46" s="16">
        <f t="shared" si="10"/>
        <v>34009727.213613033</v>
      </c>
      <c r="H46" s="16">
        <f t="shared" si="11"/>
        <v>830700.01482878253</v>
      </c>
      <c r="I46" s="16">
        <f>'FY2022 Prj Inflation'!I46</f>
        <v>3697.5415620915028</v>
      </c>
      <c r="J46" s="16">
        <f t="shared" si="12"/>
        <v>3919.3940558169929</v>
      </c>
      <c r="K46" s="19">
        <f>'FY2022 Prj Inflation'!K46</f>
        <v>1.1063628966763606</v>
      </c>
      <c r="L46" s="16">
        <f t="shared" si="9"/>
        <v>260.17632964858785</v>
      </c>
      <c r="M46" s="2">
        <f t="shared" si="13"/>
        <v>7.6500563504798527E-6</v>
      </c>
      <c r="N46" s="16">
        <f t="shared" si="14"/>
        <v>830960.19115843112</v>
      </c>
      <c r="O46" s="2">
        <f t="shared" si="15"/>
        <v>2.4433015470521728E-2</v>
      </c>
    </row>
    <row r="47" spans="1:15" x14ac:dyDescent="0.3">
      <c r="A47">
        <v>2004</v>
      </c>
      <c r="B47">
        <v>56</v>
      </c>
      <c r="C47" t="s">
        <v>50</v>
      </c>
      <c r="D47" s="2">
        <f t="shared" si="8"/>
        <v>2.442536541417125E-2</v>
      </c>
      <c r="E47" s="16">
        <f>'FY2022 Prj Inflation'!E47</f>
        <v>286853150.48222011</v>
      </c>
      <c r="F47" s="16">
        <f>'FY2022 Prj Inflation'!F47</f>
        <v>-7822689.7654153723</v>
      </c>
      <c r="G47" s="16">
        <f t="shared" si="10"/>
        <v>279030460.71680474</v>
      </c>
      <c r="H47" s="16">
        <f t="shared" si="11"/>
        <v>6815420.9646925125</v>
      </c>
      <c r="I47" s="16">
        <f>'FY2022 Prj Inflation'!I47</f>
        <v>64591.69156412912</v>
      </c>
      <c r="J47" s="16">
        <f t="shared" si="12"/>
        <v>68467.193057976867</v>
      </c>
      <c r="K47" s="19">
        <f>'FY2022 Prj Inflation'!K47</f>
        <v>1.1217650008286368</v>
      </c>
      <c r="L47" s="16">
        <f t="shared" si="9"/>
        <v>4608.2460526449513</v>
      </c>
      <c r="M47" s="2">
        <f t="shared" si="13"/>
        <v>1.6515207840773987E-5</v>
      </c>
      <c r="N47" s="16">
        <f t="shared" si="14"/>
        <v>6820029.2107451577</v>
      </c>
      <c r="O47" s="2">
        <f t="shared" si="15"/>
        <v>2.4441880622012024E-2</v>
      </c>
    </row>
    <row r="48" spans="1:15" x14ac:dyDescent="0.3">
      <c r="A48">
        <v>5050</v>
      </c>
      <c r="B48">
        <v>57</v>
      </c>
      <c r="C48" t="s">
        <v>51</v>
      </c>
      <c r="D48" s="2">
        <f t="shared" si="8"/>
        <v>2.442536541417125E-2</v>
      </c>
      <c r="E48" s="16">
        <f>'FY2022 Prj Inflation'!E48</f>
        <v>493108962.82564831</v>
      </c>
      <c r="F48" s="16">
        <f>'FY2022 Prj Inflation'!F48</f>
        <v>-16027783.055086873</v>
      </c>
      <c r="G48" s="16">
        <f t="shared" si="10"/>
        <v>477081179.77056146</v>
      </c>
      <c r="H48" s="16">
        <f t="shared" si="11"/>
        <v>11652882.148119889</v>
      </c>
      <c r="I48" s="16">
        <f>'FY2022 Prj Inflation'!I48</f>
        <v>1224816.9291129857</v>
      </c>
      <c r="J48" s="16">
        <f t="shared" si="12"/>
        <v>1298305.944859765</v>
      </c>
      <c r="K48" s="19">
        <f>'FY2022 Prj Inflation'!K48</f>
        <v>1.1050573495968667</v>
      </c>
      <c r="L48" s="16">
        <f t="shared" si="9"/>
        <v>86082.151583555256</v>
      </c>
      <c r="M48" s="2">
        <f t="shared" si="13"/>
        <v>1.8043501867953375E-4</v>
      </c>
      <c r="N48" s="16">
        <f t="shared" si="14"/>
        <v>11738964.299703445</v>
      </c>
      <c r="O48" s="2">
        <f t="shared" si="15"/>
        <v>2.4605800432850787E-2</v>
      </c>
    </row>
    <row r="49" spans="1:15" x14ac:dyDescent="0.3">
      <c r="A49">
        <v>2001</v>
      </c>
      <c r="B49">
        <v>58</v>
      </c>
      <c r="C49" t="s">
        <v>52</v>
      </c>
      <c r="D49" s="2">
        <f t="shared" si="8"/>
        <v>2.442536541417125E-2</v>
      </c>
      <c r="E49" s="16">
        <f>'FY2022 Prj Inflation'!E49</f>
        <v>133400345.5128704</v>
      </c>
      <c r="F49" s="16">
        <f>'FY2022 Prj Inflation'!F49</f>
        <v>-2719647.547117576</v>
      </c>
      <c r="G49" s="16">
        <f t="shared" si="10"/>
        <v>130680697.96575283</v>
      </c>
      <c r="H49" s="16">
        <f t="shared" si="11"/>
        <v>3191923.8003924582</v>
      </c>
      <c r="I49" s="16">
        <f>'FY2022 Prj Inflation'!I49</f>
        <v>0</v>
      </c>
      <c r="J49" s="16">
        <f t="shared" si="12"/>
        <v>0</v>
      </c>
      <c r="K49" s="19">
        <f>'FY2022 Prj Inflation'!K49</f>
        <v>1.1074274776874236</v>
      </c>
      <c r="L49" s="16">
        <f t="shared" si="9"/>
        <v>0</v>
      </c>
      <c r="M49" s="2">
        <f t="shared" si="13"/>
        <v>0</v>
      </c>
      <c r="N49" s="16">
        <f t="shared" si="14"/>
        <v>3191923.8003924582</v>
      </c>
      <c r="O49" s="2">
        <f t="shared" si="15"/>
        <v>2.442536541417125E-2</v>
      </c>
    </row>
    <row r="50" spans="1:15" x14ac:dyDescent="0.3">
      <c r="A50">
        <v>60</v>
      </c>
      <c r="B50">
        <f t="shared" si="7"/>
        <v>60</v>
      </c>
      <c r="C50" t="s">
        <v>53</v>
      </c>
      <c r="D50" s="2">
        <f t="shared" si="8"/>
        <v>2.442536541417125E-2</v>
      </c>
      <c r="E50" s="16">
        <f>'FY2022 Prj Inflation'!E50</f>
        <v>55419827.774535179</v>
      </c>
      <c r="F50" s="16">
        <f>'FY2022 Prj Inflation'!F50</f>
        <v>-1912037.3859266934</v>
      </c>
      <c r="G50" s="16">
        <f t="shared" si="10"/>
        <v>53507790.388608485</v>
      </c>
      <c r="H50" s="16">
        <f t="shared" si="11"/>
        <v>1306947.3327466426</v>
      </c>
      <c r="I50" s="16">
        <f>'FY2022 Prj Inflation'!I50</f>
        <v>0</v>
      </c>
      <c r="J50" s="16">
        <f t="shared" si="12"/>
        <v>0</v>
      </c>
      <c r="K50" s="19">
        <f>'FY2022 Prj Inflation'!K50</f>
        <v>1.1175211412810639</v>
      </c>
      <c r="L50" s="16">
        <f t="shared" si="9"/>
        <v>0</v>
      </c>
      <c r="M50" s="2">
        <f t="shared" si="13"/>
        <v>0</v>
      </c>
      <c r="N50" s="16">
        <f t="shared" si="14"/>
        <v>1306947.3327466426</v>
      </c>
      <c r="O50" s="2">
        <f t="shared" si="15"/>
        <v>2.4425365414171254E-2</v>
      </c>
    </row>
    <row r="51" spans="1:15" x14ac:dyDescent="0.3">
      <c r="A51">
        <v>61</v>
      </c>
      <c r="B51">
        <f t="shared" si="7"/>
        <v>61</v>
      </c>
      <c r="C51" t="s">
        <v>54</v>
      </c>
      <c r="D51" s="2">
        <f t="shared" si="8"/>
        <v>2.442536541417125E-2</v>
      </c>
      <c r="E51" s="16">
        <f>'FY2022 Prj Inflation'!E51</f>
        <v>122209113.02147916</v>
      </c>
      <c r="F51" s="16">
        <f>'FY2022 Prj Inflation'!F51</f>
        <v>-6013644.3278117375</v>
      </c>
      <c r="G51" s="16">
        <f t="shared" si="10"/>
        <v>116195468.69366743</v>
      </c>
      <c r="H51" s="16">
        <f t="shared" si="11"/>
        <v>2838116.7823137227</v>
      </c>
      <c r="I51" s="16">
        <f>'FY2022 Prj Inflation'!I51</f>
        <v>0</v>
      </c>
      <c r="J51" s="16">
        <f t="shared" si="12"/>
        <v>0</v>
      </c>
      <c r="K51" s="19">
        <f>'FY2022 Prj Inflation'!K51</f>
        <v>1.1101746119123399</v>
      </c>
      <c r="L51" s="16">
        <f t="shared" si="9"/>
        <v>0</v>
      </c>
      <c r="M51" s="2">
        <f t="shared" si="13"/>
        <v>0</v>
      </c>
      <c r="N51" s="16">
        <f t="shared" si="14"/>
        <v>2838116.7823137227</v>
      </c>
      <c r="O51" s="2">
        <f t="shared" si="15"/>
        <v>2.442536541417125E-2</v>
      </c>
    </row>
    <row r="52" spans="1:15" x14ac:dyDescent="0.3">
      <c r="A52">
        <v>62</v>
      </c>
      <c r="B52">
        <f t="shared" si="7"/>
        <v>62</v>
      </c>
      <c r="C52" t="s">
        <v>55</v>
      </c>
      <c r="D52" s="2">
        <f t="shared" si="8"/>
        <v>2.442536541417125E-2</v>
      </c>
      <c r="E52" s="16">
        <f>'FY2022 Prj Inflation'!E52</f>
        <v>298809356.0557099</v>
      </c>
      <c r="F52" s="16">
        <f>'FY2022 Prj Inflation'!F52</f>
        <v>-10594631.75171739</v>
      </c>
      <c r="G52" s="16">
        <f t="shared" si="10"/>
        <v>288214724.30399251</v>
      </c>
      <c r="H52" s="16">
        <f t="shared" si="11"/>
        <v>7039749.9588696407</v>
      </c>
      <c r="I52" s="16">
        <f>'FY2022 Prj Inflation'!I52</f>
        <v>47603.542848837213</v>
      </c>
      <c r="J52" s="16">
        <f t="shared" si="12"/>
        <v>50459.755419767447</v>
      </c>
      <c r="K52" s="19">
        <f>'FY2022 Prj Inflation'!K52</f>
        <v>1.1119327545391331</v>
      </c>
      <c r="L52" s="16">
        <f t="shared" si="9"/>
        <v>3366.4712902363781</v>
      </c>
      <c r="M52" s="2">
        <f t="shared" si="13"/>
        <v>1.1680427842005795E-5</v>
      </c>
      <c r="N52" s="16">
        <f t="shared" si="14"/>
        <v>7043116.4301598771</v>
      </c>
      <c r="O52" s="2">
        <f t="shared" si="15"/>
        <v>2.4437045842013255E-2</v>
      </c>
    </row>
    <row r="53" spans="1:15" x14ac:dyDescent="0.3">
      <c r="A53">
        <v>63</v>
      </c>
      <c r="B53">
        <f t="shared" si="7"/>
        <v>63</v>
      </c>
      <c r="C53" t="s">
        <v>56</v>
      </c>
      <c r="D53" s="2">
        <f t="shared" si="8"/>
        <v>2.442536541417125E-2</v>
      </c>
      <c r="E53" s="16">
        <f>'FY2022 Prj Inflation'!E53</f>
        <v>417505537.08959901</v>
      </c>
      <c r="F53" s="16">
        <f>'FY2022 Prj Inflation'!F53</f>
        <v>-16109533.299182052</v>
      </c>
      <c r="G53" s="16">
        <f t="shared" si="10"/>
        <v>401396003.79041696</v>
      </c>
      <c r="H53" s="16">
        <f t="shared" si="11"/>
        <v>9804244.068369003</v>
      </c>
      <c r="I53" s="16">
        <f>'FY2022 Prj Inflation'!I53</f>
        <v>79091.09</v>
      </c>
      <c r="J53" s="16">
        <f t="shared" si="12"/>
        <v>83836.555399999997</v>
      </c>
      <c r="K53" s="19">
        <f>'FY2022 Prj Inflation'!K53</f>
        <v>1.1069411425391098</v>
      </c>
      <c r="L53" s="16">
        <f t="shared" si="9"/>
        <v>5568.1279452611616</v>
      </c>
      <c r="M53" s="2">
        <f t="shared" si="13"/>
        <v>1.3871906777050223E-5</v>
      </c>
      <c r="N53" s="16">
        <f t="shared" si="14"/>
        <v>9809812.1963142641</v>
      </c>
      <c r="O53" s="2">
        <f t="shared" si="15"/>
        <v>2.4439237320948302E-2</v>
      </c>
    </row>
    <row r="54" spans="1:15" x14ac:dyDescent="0.3">
      <c r="A54">
        <v>87</v>
      </c>
      <c r="B54">
        <f t="shared" si="7"/>
        <v>87</v>
      </c>
      <c r="C54" t="s">
        <v>57</v>
      </c>
      <c r="D54" s="2">
        <f t="shared" si="8"/>
        <v>2.442536541417125E-2</v>
      </c>
      <c r="E54" s="16">
        <f>'FY2022 Prj Inflation'!E54</f>
        <v>15378991.676362455</v>
      </c>
      <c r="F54" s="16">
        <f>'FY2022 Prj Inflation'!F54</f>
        <v>-5575.6555775183479</v>
      </c>
      <c r="G54" s="16">
        <f t="shared" si="10"/>
        <v>15373416.020784937</v>
      </c>
      <c r="H54" s="16">
        <f t="shared" si="11"/>
        <v>375501.30397174659</v>
      </c>
      <c r="I54" s="16">
        <f>'FY2022 Prj Inflation'!I54</f>
        <v>0</v>
      </c>
      <c r="J54" s="16">
        <f t="shared" si="12"/>
        <v>0</v>
      </c>
      <c r="K54" s="19">
        <f>'FY2022 Prj Inflation'!K54</f>
        <v>1.2730119378254718</v>
      </c>
      <c r="L54" s="16">
        <f t="shared" si="9"/>
        <v>0</v>
      </c>
      <c r="M54" s="2">
        <f t="shared" si="13"/>
        <v>0</v>
      </c>
      <c r="N54" s="16">
        <f t="shared" si="14"/>
        <v>375501.30397174659</v>
      </c>
      <c r="O54" s="2">
        <f t="shared" si="15"/>
        <v>2.442536541417125E-2</v>
      </c>
    </row>
    <row r="55" spans="1:15" x14ac:dyDescent="0.3">
      <c r="A55">
        <v>88</v>
      </c>
      <c r="B55">
        <f t="shared" si="7"/>
        <v>88</v>
      </c>
      <c r="C55" t="s">
        <v>58</v>
      </c>
      <c r="D55" s="2">
        <f t="shared" si="8"/>
        <v>2.442536541417125E-2</v>
      </c>
      <c r="E55" s="16">
        <f>'FY2022 Prj Inflation'!E55</f>
        <v>8103611.4037053213</v>
      </c>
      <c r="F55" s="16">
        <f>'FY2022 Prj Inflation'!F55</f>
        <v>-11331.552113763446</v>
      </c>
      <c r="G55" s="16">
        <f t="shared" si="10"/>
        <v>8092279.8515915582</v>
      </c>
      <c r="H55" s="16">
        <f t="shared" si="11"/>
        <v>197656.8924088593</v>
      </c>
      <c r="I55" s="16">
        <f>'FY2022 Prj Inflation'!I55</f>
        <v>0</v>
      </c>
      <c r="J55" s="16">
        <f t="shared" si="12"/>
        <v>0</v>
      </c>
      <c r="K55" s="19">
        <f>'FY2022 Prj Inflation'!K55</f>
        <v>1.2185786000657124</v>
      </c>
      <c r="L55" s="16">
        <f t="shared" si="9"/>
        <v>0</v>
      </c>
      <c r="M55" s="2">
        <f t="shared" si="13"/>
        <v>0</v>
      </c>
      <c r="N55" s="16">
        <f t="shared" si="14"/>
        <v>197656.8924088593</v>
      </c>
      <c r="O55" s="2">
        <f t="shared" si="15"/>
        <v>2.442536541417125E-2</v>
      </c>
    </row>
    <row r="56" spans="1:15" x14ac:dyDescent="0.3">
      <c r="A56">
        <v>333</v>
      </c>
      <c r="B56">
        <f t="shared" si="7"/>
        <v>333</v>
      </c>
      <c r="C56" t="s">
        <v>59</v>
      </c>
      <c r="D56" s="2">
        <f t="shared" si="8"/>
        <v>2.442536541417125E-2</v>
      </c>
      <c r="E56" s="16">
        <f>'FY2022 Prj Inflation'!E56</f>
        <v>22391521.771321204</v>
      </c>
      <c r="F56" s="16">
        <f>'FY2022 Prj Inflation'!F56</f>
        <v>-34833.422540769599</v>
      </c>
      <c r="G56" s="16">
        <f t="shared" si="10"/>
        <v>22356688.348780435</v>
      </c>
      <c r="H56" s="16">
        <f t="shared" si="11"/>
        <v>546070.28236970701</v>
      </c>
      <c r="I56" s="16">
        <f>'FY2022 Prj Inflation'!I56</f>
        <v>0</v>
      </c>
      <c r="J56" s="16">
        <f t="shared" si="12"/>
        <v>0</v>
      </c>
      <c r="K56" s="19">
        <f>'FY2022 Prj Inflation'!K56</f>
        <v>1.2610755509954155</v>
      </c>
      <c r="L56" s="16">
        <f t="shared" si="9"/>
        <v>0</v>
      </c>
      <c r="M56" s="2">
        <f t="shared" si="13"/>
        <v>0</v>
      </c>
      <c r="N56" s="16">
        <f t="shared" si="14"/>
        <v>546070.28236970701</v>
      </c>
      <c r="O56" s="2">
        <f t="shared" si="15"/>
        <v>2.442536541417125E-2</v>
      </c>
    </row>
    <row r="57" spans="1:15" x14ac:dyDescent="0.3">
      <c r="A57">
        <v>5033</v>
      </c>
      <c r="B57">
        <f t="shared" si="7"/>
        <v>5033</v>
      </c>
      <c r="C57" t="s">
        <v>60</v>
      </c>
      <c r="D57" s="2">
        <f t="shared" si="8"/>
        <v>2.442536541417125E-2</v>
      </c>
      <c r="E57" s="16">
        <f>'FY2022 Prj Inflation'!E57</f>
        <v>66682311.177528672</v>
      </c>
      <c r="F57" s="16">
        <f>'FY2022 Prj Inflation'!F57</f>
        <v>-2221032.7961385013</v>
      </c>
      <c r="G57" s="16">
        <f t="shared" si="10"/>
        <v>64461278.381390169</v>
      </c>
      <c r="H57" s="16">
        <f t="shared" si="11"/>
        <v>1574490.2795300724</v>
      </c>
      <c r="I57" s="16">
        <f>'FY2022 Prj Inflation'!I57</f>
        <v>0</v>
      </c>
      <c r="J57" s="16">
        <f t="shared" si="12"/>
        <v>0</v>
      </c>
      <c r="K57" s="19">
        <f>'FY2022 Prj Inflation'!K57</f>
        <v>1.1307207032453601</v>
      </c>
      <c r="L57" s="16">
        <f t="shared" si="9"/>
        <v>0</v>
      </c>
      <c r="M57" s="2">
        <f t="shared" si="13"/>
        <v>0</v>
      </c>
      <c r="N57" s="16">
        <f t="shared" si="14"/>
        <v>1574490.2795300724</v>
      </c>
      <c r="O57" s="2">
        <f t="shared" si="15"/>
        <v>2.442536541417125E-2</v>
      </c>
    </row>
    <row r="58" spans="1:15" x14ac:dyDescent="0.3">
      <c r="A58">
        <v>8992</v>
      </c>
      <c r="B58">
        <f t="shared" si="7"/>
        <v>8992</v>
      </c>
      <c r="C58" t="s">
        <v>61</v>
      </c>
      <c r="D58" s="2">
        <f t="shared" si="8"/>
        <v>2.442536541417125E-2</v>
      </c>
      <c r="E58" s="16">
        <f>'FY2022 Prj Inflation'!E58</f>
        <v>243643980.36415836</v>
      </c>
      <c r="F58" s="16">
        <f>'FY2022 Prj Inflation'!F58</f>
        <v>-7097963.787579421</v>
      </c>
      <c r="G58" s="16">
        <f t="shared" si="10"/>
        <v>236546016.57657894</v>
      </c>
      <c r="H58" s="16">
        <f t="shared" si="11"/>
        <v>5777722.8921495508</v>
      </c>
      <c r="I58" s="16">
        <f>'FY2022 Prj Inflation'!I58</f>
        <v>0</v>
      </c>
      <c r="J58" s="16">
        <f t="shared" si="12"/>
        <v>0</v>
      </c>
      <c r="K58" s="19">
        <f>'FY2022 Prj Inflation'!K58</f>
        <v>1.1102961842696528</v>
      </c>
      <c r="L58" s="16">
        <f t="shared" si="9"/>
        <v>0</v>
      </c>
      <c r="M58" s="2">
        <f t="shared" si="13"/>
        <v>0</v>
      </c>
      <c r="N58" s="16">
        <f t="shared" si="14"/>
        <v>5777722.8921495508</v>
      </c>
      <c r="O58" s="2">
        <f t="shared" si="15"/>
        <v>2.442536541417125E-2</v>
      </c>
    </row>
    <row r="59" spans="1:15" x14ac:dyDescent="0.3">
      <c r="A59">
        <v>65</v>
      </c>
      <c r="B59">
        <f t="shared" si="7"/>
        <v>65</v>
      </c>
      <c r="C59" t="s">
        <v>62</v>
      </c>
      <c r="D59" s="2">
        <f t="shared" si="8"/>
        <v>2.442536541417125E-2</v>
      </c>
      <c r="E59" s="16">
        <f>'FY2022 Prj Inflation'!E59</f>
        <v>127565627.29582357</v>
      </c>
      <c r="F59" s="16">
        <f>'FY2022 Prj Inflation'!F59</f>
        <v>-5733497.7796629956</v>
      </c>
      <c r="G59" s="16">
        <f t="shared" si="10"/>
        <v>121832129.51616058</v>
      </c>
      <c r="H59" s="16">
        <f t="shared" si="11"/>
        <v>2975794.2826188607</v>
      </c>
      <c r="I59" s="16">
        <f>'FY2022 Prj Inflation'!I59</f>
        <v>15843.123527460048</v>
      </c>
      <c r="J59" s="16">
        <f t="shared" si="12"/>
        <v>16793.710939107652</v>
      </c>
      <c r="K59" s="19">
        <f>'FY2022 Prj Inflation'!K59</f>
        <v>1.1064628607607305</v>
      </c>
      <c r="L59" s="16">
        <f t="shared" si="9"/>
        <v>1114.8970469084295</v>
      </c>
      <c r="M59" s="2">
        <f t="shared" si="13"/>
        <v>9.1510921736005826E-6</v>
      </c>
      <c r="N59" s="16">
        <f t="shared" si="14"/>
        <v>2976909.179665769</v>
      </c>
      <c r="O59" s="2">
        <f t="shared" si="15"/>
        <v>2.4434516506344848E-2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E2A686-8078-4348-B074-AC09E0E7F04E}"/>
</file>

<file path=customXml/itemProps2.xml><?xml version="1.0" encoding="utf-8"?>
<ds:datastoreItem xmlns:ds="http://schemas.openxmlformats.org/officeDocument/2006/customXml" ds:itemID="{95FF0FAF-27F8-43FC-B2B5-F68418B6078C}"/>
</file>

<file path=customXml/itemProps3.xml><?xml version="1.0" encoding="utf-8"?>
<ds:datastoreItem xmlns:ds="http://schemas.openxmlformats.org/officeDocument/2006/customXml" ds:itemID="{82491181-ECB8-4805-860E-1336B6E937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FY2022 Prj Inflation</vt:lpstr>
      <vt:lpstr>FY22 Prj Infl Carroll Rx Adj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Khoa Do</cp:lastModifiedBy>
  <dcterms:created xsi:type="dcterms:W3CDTF">2020-06-17T15:56:00Z</dcterms:created>
  <dcterms:modified xsi:type="dcterms:W3CDTF">2021-06-21T18:01:43Z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