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Rate Setting\Model Input\RY2022\"/>
    </mc:Choice>
  </mc:AlternateContent>
  <bookViews>
    <workbookView xWindow="0" yWindow="0" windowWidth="28800" windowHeight="12375"/>
  </bookViews>
  <sheets>
    <sheet name="FY2022" sheetId="2" r:id="rId1"/>
    <sheet name="Sheet1" sheetId="3" r:id="rId2"/>
  </sheets>
  <externalReferences>
    <externalReference r:id="rId3"/>
  </externalReferences>
  <definedNames>
    <definedName name="hospid2">'[1]Hosp. I.D.'!$A$5:$C$66</definedName>
  </definedNames>
  <calcPr calcId="152511"/>
</workbook>
</file>

<file path=xl/calcChain.xml><?xml version="1.0" encoding="utf-8"?>
<calcChain xmlns="http://schemas.openxmlformats.org/spreadsheetml/2006/main">
  <c r="D13" i="2" l="1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12" i="2"/>
  <c r="D64" i="2" l="1"/>
  <c r="C64" i="2"/>
  <c r="E6" i="2"/>
  <c r="E12" i="2" l="1"/>
  <c r="F21" i="2"/>
  <c r="E16" i="2"/>
  <c r="E32" i="2"/>
  <c r="E48" i="2"/>
  <c r="E20" i="2"/>
  <c r="E36" i="2"/>
  <c r="E52" i="2"/>
  <c r="E24" i="2"/>
  <c r="E40" i="2"/>
  <c r="E56" i="2"/>
  <c r="E28" i="2"/>
  <c r="E44" i="2"/>
  <c r="E60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F23" i="2"/>
  <c r="F27" i="2"/>
  <c r="F31" i="2"/>
  <c r="F35" i="2"/>
  <c r="F39" i="2"/>
  <c r="F43" i="2"/>
  <c r="F47" i="2"/>
  <c r="F51" i="2"/>
  <c r="F55" i="2"/>
  <c r="F59" i="2"/>
  <c r="F63" i="2"/>
  <c r="F16" i="2"/>
  <c r="F20" i="2"/>
  <c r="F25" i="2"/>
  <c r="F33" i="2"/>
  <c r="F41" i="2"/>
  <c r="F49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F32" i="2"/>
  <c r="F36" i="2"/>
  <c r="F40" i="2"/>
  <c r="F44" i="2"/>
  <c r="F48" i="2"/>
  <c r="F52" i="2"/>
  <c r="F56" i="2"/>
  <c r="F60" i="2"/>
  <c r="F13" i="2"/>
  <c r="F17" i="2"/>
  <c r="G38" i="2" l="1"/>
  <c r="H38" i="2" s="1"/>
  <c r="G34" i="2"/>
  <c r="H34" i="2" s="1"/>
  <c r="G30" i="2"/>
  <c r="H30" i="2" s="1"/>
  <c r="G26" i="2"/>
  <c r="H26" i="2" s="1"/>
  <c r="G52" i="2"/>
  <c r="H52" i="2" s="1"/>
  <c r="G62" i="2"/>
  <c r="H62" i="2" s="1"/>
  <c r="G58" i="2"/>
  <c r="H58" i="2" s="1"/>
  <c r="G54" i="2"/>
  <c r="H54" i="2" s="1"/>
  <c r="G50" i="2"/>
  <c r="H50" i="2" s="1"/>
  <c r="G46" i="2"/>
  <c r="H46" i="2" s="1"/>
  <c r="G42" i="2"/>
  <c r="H42" i="2" s="1"/>
  <c r="G21" i="2"/>
  <c r="H21" i="2" s="1"/>
  <c r="G28" i="2"/>
  <c r="H28" i="2" s="1"/>
  <c r="G56" i="2"/>
  <c r="H56" i="2" s="1"/>
  <c r="G19" i="2"/>
  <c r="H19" i="2" s="1"/>
  <c r="G53" i="2"/>
  <c r="H53" i="2" s="1"/>
  <c r="G24" i="2"/>
  <c r="H24" i="2" s="1"/>
  <c r="G32" i="2"/>
  <c r="H32" i="2" s="1"/>
  <c r="G16" i="2"/>
  <c r="H16" i="2" s="1"/>
  <c r="G36" i="2"/>
  <c r="H36" i="2" s="1"/>
  <c r="G59" i="2"/>
  <c r="H59" i="2" s="1"/>
  <c r="G43" i="2"/>
  <c r="H43" i="2" s="1"/>
  <c r="G27" i="2"/>
  <c r="H27" i="2" s="1"/>
  <c r="G20" i="2"/>
  <c r="H20" i="2" s="1"/>
  <c r="G18" i="2"/>
  <c r="H18" i="2" s="1"/>
  <c r="G61" i="2"/>
  <c r="H61" i="2" s="1"/>
  <c r="G29" i="2"/>
  <c r="H29" i="2" s="1"/>
  <c r="G48" i="2"/>
  <c r="H48" i="2" s="1"/>
  <c r="G44" i="2"/>
  <c r="H44" i="2" s="1"/>
  <c r="G57" i="2"/>
  <c r="H57" i="2" s="1"/>
  <c r="G25" i="2"/>
  <c r="H25" i="2" s="1"/>
  <c r="G60" i="2"/>
  <c r="H60" i="2" s="1"/>
  <c r="G40" i="2"/>
  <c r="H40" i="2" s="1"/>
  <c r="G45" i="2"/>
  <c r="H45" i="2" s="1"/>
  <c r="G55" i="2"/>
  <c r="H55" i="2" s="1"/>
  <c r="G23" i="2"/>
  <c r="H23" i="2" s="1"/>
  <c r="G41" i="2"/>
  <c r="H41" i="2" s="1"/>
  <c r="G35" i="2"/>
  <c r="H35" i="2" s="1"/>
  <c r="G37" i="2"/>
  <c r="H37" i="2" s="1"/>
  <c r="E64" i="2"/>
  <c r="G13" i="2"/>
  <c r="H13" i="2" s="1"/>
  <c r="G39" i="2"/>
  <c r="H39" i="2" s="1"/>
  <c r="G14" i="2"/>
  <c r="H14" i="2" s="1"/>
  <c r="G51" i="2"/>
  <c r="H51" i="2" s="1"/>
  <c r="G63" i="2"/>
  <c r="H63" i="2" s="1"/>
  <c r="G47" i="2"/>
  <c r="H47" i="2" s="1"/>
  <c r="G31" i="2"/>
  <c r="H31" i="2" s="1"/>
  <c r="G15" i="2"/>
  <c r="H15" i="2" s="1"/>
  <c r="G22" i="2"/>
  <c r="H22" i="2" s="1"/>
  <c r="F64" i="2"/>
  <c r="G49" i="2"/>
  <c r="H49" i="2" s="1"/>
  <c r="G33" i="2"/>
  <c r="H33" i="2" s="1"/>
  <c r="G17" i="2"/>
  <c r="H17" i="2" s="1"/>
  <c r="G12" i="2"/>
  <c r="H12" i="2" s="1"/>
  <c r="H64" i="2" l="1"/>
  <c r="G64" i="2"/>
</calcChain>
</file>

<file path=xl/sharedStrings.xml><?xml version="1.0" encoding="utf-8"?>
<sst xmlns="http://schemas.openxmlformats.org/spreadsheetml/2006/main" count="248" uniqueCount="89">
  <si>
    <t>HEALTH SERVICES COST REVIEW COMMISSION</t>
  </si>
  <si>
    <t>BUDGET TOTAL =</t>
  </si>
  <si>
    <t>1/2 BUDGET =</t>
  </si>
  <si>
    <t>Based on</t>
  </si>
  <si>
    <t>HOSPITAL</t>
  </si>
  <si>
    <t>ADMISSIONS</t>
  </si>
  <si>
    <t xml:space="preserve">  REVENUE</t>
  </si>
  <si>
    <t>Atlantic General</t>
  </si>
  <si>
    <t>Bon Secours</t>
  </si>
  <si>
    <t>GBMC</t>
  </si>
  <si>
    <t>Holy Cross</t>
  </si>
  <si>
    <t>JH Bayview</t>
  </si>
  <si>
    <t>Johns Hopkins</t>
  </si>
  <si>
    <t>Levindale</t>
  </si>
  <si>
    <t>Shady Grove</t>
  </si>
  <si>
    <t>Suburban</t>
  </si>
  <si>
    <t>UMMC</t>
  </si>
  <si>
    <t>Washington Adventist</t>
  </si>
  <si>
    <t>Western Maryland</t>
  </si>
  <si>
    <t>CALCULATION of CRISP ASSESSMENT by HOSPITAL</t>
  </si>
  <si>
    <t>MedStar Montgomery</t>
  </si>
  <si>
    <t>MedStar St. Mary's</t>
  </si>
  <si>
    <t>UM-Charles Regional</t>
  </si>
  <si>
    <t>UM-BWMC</t>
  </si>
  <si>
    <t>UM-Upper Chesapeake</t>
  </si>
  <si>
    <t>MedStar Southern MD</t>
  </si>
  <si>
    <t>HC-Germantown</t>
  </si>
  <si>
    <t>UM-Shock Trauma</t>
  </si>
  <si>
    <t>UM-Queen Anne's ED</t>
  </si>
  <si>
    <t>Hosp. ID</t>
  </si>
  <si>
    <t xml:space="preserve"> 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</si>
  <si>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</si>
  <si>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</si>
  <si>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</si>
  <si>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</si>
  <si>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</si>
  <si>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</si>
  <si>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</si>
  <si>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</si>
  <si>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MedStar Franklin  Square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</si>
  <si>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</si>
  <si>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</si>
  <si>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</si>
  <si>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</si>
  <si>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</si>
  <si>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</si>
  <si>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</si>
  <si>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</si>
  <si>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</si>
  <si>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</si>
  <si>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</si>
  <si>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</si>
  <si>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</si>
  <si>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</si>
  <si>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</si>
  <si>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</si>
  <si>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</si>
  <si>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</si>
  <si>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FT. Washignton</t>
  </si>
  <si>
    <t>UM-St. Joseph Med Cntr</t>
  </si>
  <si>
    <t>Adventist Germantown</t>
  </si>
  <si>
    <t>UM-Bowie Health Cntr</t>
  </si>
  <si>
    <t>HOSPNUMB</t>
  </si>
  <si>
    <t>HOSPNAME</t>
  </si>
  <si>
    <t>Grace Medical center</t>
  </si>
  <si>
    <t>Adventist White Oak</t>
  </si>
  <si>
    <t>Ft. Washington</t>
  </si>
  <si>
    <t>Germantown ED</t>
  </si>
  <si>
    <t>Mt. Washington Peds</t>
  </si>
  <si>
    <t>Sheppard Pratt</t>
  </si>
  <si>
    <t>Brook Lane</t>
  </si>
  <si>
    <t>GREV_PAT</t>
  </si>
  <si>
    <t xml:space="preserve">  PAYMENTS</t>
  </si>
  <si>
    <t>September 1, 2020</t>
  </si>
  <si>
    <t>December 1, 2020</t>
  </si>
  <si>
    <t>March 1, 2021</t>
  </si>
  <si>
    <t>Assessment</t>
  </si>
  <si>
    <t xml:space="preserve">TOTAL </t>
  </si>
  <si>
    <t>ASSESSMENT</t>
  </si>
  <si>
    <t>BASEYEAR</t>
  </si>
  <si>
    <t>SCHEDULE</t>
  </si>
  <si>
    <t>CATEGORY</t>
  </si>
  <si>
    <t>RE</t>
  </si>
  <si>
    <t>REGULATE</t>
  </si>
  <si>
    <t>FY2020 ADMISSIONS</t>
  </si>
  <si>
    <t>FY2020 REVENUE</t>
  </si>
  <si>
    <t>Admissions and Revenue data comes from FY20 RE Scheduled (Admissions and Regulated Gross Patient Revenue)</t>
  </si>
  <si>
    <t>for RY 2022</t>
  </si>
  <si>
    <t>McCready Revenue amount from RY20 experience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</si>
</sst>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7" formatCode="&quot;$&quot;#,##0"/>
    <numFmt numFmtId="168" formatCode=";;;"/>
    <numFmt numFmtId="169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u val="singleAccounting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5" fillId="0" borderId="0"/>
    <xf numFmtId="9" fontId="9" fillId="0" borderId="0" applyFont="0" applyFill="0" applyBorder="0" applyAlignment="0" applyProtection="0"/>
    <xf numFmtId="0" fontId="16" fillId="0" borderId="0"/>
    <xf numFmtId="0" fontId="15" fillId="0" borderId="0"/>
  </cellStyleXfs>
  <cellXfs count="46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3" fontId="4" fillId="0" borderId="0" xfId="0" applyNumberFormat="1" applyFont="1" applyAlignment="1" applyProtection="1">
      <alignment horizontal="center"/>
      <protection locked="0"/>
    </xf>
    <xf numFmtId="0" fontId="7" fillId="3" borderId="0" xfId="0" applyNumberFormat="1" applyFont="1" applyFill="1" applyAlignment="1">
      <alignment horizontal="center"/>
    </xf>
    <xf numFmtId="164" fontId="8" fillId="0" borderId="1" xfId="0" applyNumberFormat="1" applyFont="1" applyBorder="1" applyAlignment="1"/>
    <xf numFmtId="164" fontId="4" fillId="0" borderId="1" xfId="0" applyNumberFormat="1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/>
    <xf numFmtId="164" fontId="3" fillId="0" borderId="0" xfId="0" applyNumberFormat="1" applyFont="1" applyBorder="1" applyAlignment="1">
      <alignment horizontal="centerContinuous"/>
    </xf>
    <xf numFmtId="167" fontId="4" fillId="0" borderId="0" xfId="0" applyNumberFormat="1" applyFont="1" applyAlignment="1"/>
    <xf numFmtId="167" fontId="4" fillId="0" borderId="0" xfId="0" applyNumberFormat="1" applyFont="1" applyAlignment="1" applyProtection="1"/>
    <xf numFmtId="167" fontId="4" fillId="0" borderId="2" xfId="0" applyNumberFormat="1" applyFont="1" applyBorder="1" applyAlignment="1"/>
    <xf numFmtId="0" fontId="12" fillId="0" borderId="0" xfId="0" applyFont="1"/>
    <xf numFmtId="166" fontId="12" fillId="0" borderId="0" xfId="1" applyNumberFormat="1" applyFont="1"/>
    <xf numFmtId="167" fontId="12" fillId="0" borderId="0" xfId="3" applyNumberFormat="1" applyFont="1"/>
    <xf numFmtId="167" fontId="12" fillId="0" borderId="0" xfId="1" applyNumberFormat="1" applyFont="1"/>
    <xf numFmtId="0" fontId="10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Continuous"/>
    </xf>
    <xf numFmtId="168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 applyAlignment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14" fillId="0" borderId="0" xfId="0" applyFont="1"/>
    <xf numFmtId="166" fontId="12" fillId="0" borderId="0" xfId="1" applyNumberFormat="1" applyFont="1" applyBorder="1"/>
    <xf numFmtId="0" fontId="0" fillId="0" borderId="0" xfId="0" applyBorder="1"/>
    <xf numFmtId="166" fontId="0" fillId="0" borderId="0" xfId="1" applyNumberFormat="1" applyFont="1"/>
    <xf numFmtId="3" fontId="17" fillId="0" borderId="0" xfId="0" applyNumberFormat="1" applyFont="1" applyFill="1"/>
    <xf numFmtId="3" fontId="18" fillId="0" borderId="0" xfId="0" applyNumberFormat="1" applyFont="1" applyFill="1"/>
    <xf numFmtId="164" fontId="3" fillId="0" borderId="0" xfId="0" applyNumberFormat="1" applyFont="1" applyAlignment="1">
      <alignment horizontal="center"/>
    </xf>
    <xf numFmtId="15" fontId="19" fillId="0" borderId="0" xfId="0" quotePrefix="1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169" fontId="12" fillId="0" borderId="0" xfId="3" applyNumberFormat="1" applyFont="1"/>
    <xf numFmtId="169" fontId="20" fillId="0" borderId="0" xfId="3" applyNumberFormat="1" applyFont="1"/>
    <xf numFmtId="0" fontId="10" fillId="0" borderId="0" xfId="0" applyNumberFormat="1" applyFont="1" applyAlignment="1"/>
    <xf numFmtId="164" fontId="10" fillId="0" borderId="0" xfId="0" applyNumberFormat="1" applyFont="1" applyAlignment="1"/>
    <xf numFmtId="164" fontId="3" fillId="0" borderId="0" xfId="0" applyNumberFormat="1" applyFont="1" applyAlignment="1">
      <alignment horizontal="center"/>
    </xf>
  </cellXfs>
  <cellStyles count="8">
    <cellStyle name="Comma" xfId="1" builtinId="3"/>
    <cellStyle name="Comma 2" xfId="2"/>
    <cellStyle name="Currency" xfId="3" builtinId="4"/>
    <cellStyle name="Normal" xfId="0" builtinId="0"/>
    <cellStyle name="Normal 2" xfId="6"/>
    <cellStyle name="Normal 3" xfId="7"/>
    <cellStyle name="Normal 4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showGridLines="0" tabSelected="1" workbookViewId="0">
      <pane xSplit="1" ySplit="10" topLeftCell="B44" activePane="bottomRight" state="frozen"/>
      <selection pane="topRight" activeCell="B1" sqref="B1"/>
      <selection pane="bottomLeft" activeCell="A11" sqref="A11"/>
      <selection pane="bottomRight" activeCell="D64" sqref="D64"/>
    </sheetView>
  </sheetViews>
  <sheetFormatPr defaultRowHeight="15" x14ac:dyDescent="0.25"/>
  <cols>
    <col min="1" max="1" width="14.5703125" customWidth="1"/>
    <col min="2" max="2" width="27.85546875" bestFit="1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10" max="10" width="15.28515625" bestFit="1" customWidth="1"/>
    <col min="13" max="13" width="10" bestFit="1" customWidth="1"/>
  </cols>
  <sheetData>
    <row r="1" spans="1:13" ht="30" x14ac:dyDescent="0.4">
      <c r="A1" s="1"/>
      <c r="B1" s="25" t="s">
        <v>0</v>
      </c>
      <c r="C1" s="2"/>
      <c r="D1" s="3"/>
      <c r="E1" s="2"/>
      <c r="F1" s="2"/>
      <c r="G1" s="2"/>
      <c r="H1" s="26"/>
    </row>
    <row r="2" spans="1:13" ht="19.5" x14ac:dyDescent="0.35">
      <c r="A2" s="1"/>
      <c r="B2" s="16" t="s">
        <v>19</v>
      </c>
      <c r="C2" s="2"/>
      <c r="D2" s="3"/>
      <c r="E2" s="2"/>
      <c r="F2" s="2"/>
      <c r="G2" s="2"/>
      <c r="H2" s="2"/>
    </row>
    <row r="3" spans="1:13" ht="19.5" x14ac:dyDescent="0.35">
      <c r="A3" s="1"/>
      <c r="B3" s="45" t="s">
        <v>87</v>
      </c>
      <c r="C3" s="45"/>
      <c r="D3" s="45"/>
      <c r="E3" s="45"/>
      <c r="F3" s="45"/>
      <c r="G3" s="45"/>
      <c r="H3" s="2"/>
    </row>
    <row r="4" spans="1:13" ht="19.5" x14ac:dyDescent="0.35">
      <c r="A4" s="1"/>
      <c r="B4" s="4"/>
      <c r="C4" s="5"/>
      <c r="D4" s="6"/>
      <c r="E4" s="5"/>
      <c r="F4" s="5"/>
      <c r="G4" s="1"/>
      <c r="H4" s="1"/>
    </row>
    <row r="5" spans="1:13" ht="18" x14ac:dyDescent="0.25">
      <c r="A5" s="1"/>
      <c r="B5" s="1"/>
      <c r="C5" s="1"/>
      <c r="D5" s="7" t="s">
        <v>1</v>
      </c>
      <c r="E5" s="27">
        <v>9240000</v>
      </c>
      <c r="F5" s="5"/>
      <c r="G5" s="1"/>
      <c r="H5" s="1"/>
    </row>
    <row r="6" spans="1:13" ht="18" x14ac:dyDescent="0.25">
      <c r="A6" s="1"/>
      <c r="B6" s="1"/>
      <c r="C6" s="1"/>
      <c r="D6" s="7" t="s">
        <v>2</v>
      </c>
      <c r="E6" s="8">
        <f>E5/2</f>
        <v>4620000</v>
      </c>
      <c r="F6" s="5"/>
      <c r="G6" s="1"/>
      <c r="H6" s="24"/>
    </row>
    <row r="7" spans="1:13" ht="18" x14ac:dyDescent="0.25">
      <c r="A7" s="1"/>
      <c r="B7" s="1"/>
      <c r="C7" s="1"/>
      <c r="D7" s="7"/>
      <c r="E7" s="8"/>
      <c r="F7" s="5"/>
      <c r="G7" s="43"/>
      <c r="H7" s="38" t="s">
        <v>73</v>
      </c>
    </row>
    <row r="8" spans="1:13" ht="18" x14ac:dyDescent="0.25">
      <c r="A8" s="1"/>
      <c r="B8" s="1"/>
      <c r="C8" s="5"/>
      <c r="D8" s="6"/>
      <c r="E8" s="9" t="s">
        <v>76</v>
      </c>
      <c r="F8" s="9" t="s">
        <v>76</v>
      </c>
      <c r="G8" s="44"/>
      <c r="H8" s="39" t="s">
        <v>74</v>
      </c>
    </row>
    <row r="9" spans="1:13" ht="18" x14ac:dyDescent="0.25">
      <c r="A9" s="1"/>
      <c r="B9" s="1"/>
      <c r="C9" s="5"/>
      <c r="D9" s="6"/>
      <c r="E9" s="9" t="s">
        <v>3</v>
      </c>
      <c r="F9" s="9" t="s">
        <v>3</v>
      </c>
      <c r="G9" s="37" t="s">
        <v>77</v>
      </c>
      <c r="H9" s="39" t="s">
        <v>75</v>
      </c>
    </row>
    <row r="10" spans="1:13" ht="54.75" thickBot="1" x14ac:dyDescent="0.3">
      <c r="A10" s="1" t="s">
        <v>29</v>
      </c>
      <c r="B10" s="5" t="s">
        <v>4</v>
      </c>
      <c r="C10" s="28" t="s">
        <v>84</v>
      </c>
      <c r="D10" s="28" t="s">
        <v>85</v>
      </c>
      <c r="E10" s="29" t="s">
        <v>5</v>
      </c>
      <c r="F10" s="29" t="s">
        <v>6</v>
      </c>
      <c r="G10" s="30" t="s">
        <v>78</v>
      </c>
      <c r="H10" s="40" t="s">
        <v>72</v>
      </c>
    </row>
    <row r="11" spans="1:13" ht="18.75" x14ac:dyDescent="0.3">
      <c r="A11" s="10"/>
      <c r="B11" s="11"/>
      <c r="C11" s="12"/>
      <c r="D11" s="13"/>
      <c r="E11" s="14"/>
      <c r="F11" s="14"/>
      <c r="G11" s="15"/>
      <c r="M11" t="s">
        <v>30</v>
      </c>
    </row>
    <row r="12" spans="1:13" ht="18" x14ac:dyDescent="0.25">
      <c r="A12" s="20">
        <v>210001</v>
      </c>
      <c r="B12" s="20" t="s">
        <v>31</v>
      </c>
      <c r="C12" s="21">
        <f>VLOOKUP(A12,Sheet1!B1:$H$56,7,FALSE)</f>
        <v>13848</v>
      </c>
      <c r="D12" s="22">
        <f>VLOOKUP(A12,Sheet1!$B$1:$H$56,6,FALSE)</f>
        <v>362959000</v>
      </c>
      <c r="E12" s="17">
        <f>(C12/$C$64)*$E$6</f>
        <v>134509.83778801429</v>
      </c>
      <c r="F12" s="17">
        <f>(D12/$D$64)*$E$6</f>
        <v>96288.584218827353</v>
      </c>
      <c r="G12" s="18">
        <f t="shared" ref="G12:G63" si="0">E12+F12</f>
        <v>230798.42200684163</v>
      </c>
      <c r="H12" s="41">
        <f>G12/3</f>
        <v>76932.807335613878</v>
      </c>
      <c r="J12" s="34"/>
    </row>
    <row r="13" spans="1:13" ht="18" x14ac:dyDescent="0.25">
      <c r="A13" s="20">
        <v>210002</v>
      </c>
      <c r="B13" s="20" t="s">
        <v>16</v>
      </c>
      <c r="C13" s="21">
        <f>VLOOKUP(A13,Sheet1!B2:$H$56,7,FALSE)</f>
        <v>21601</v>
      </c>
      <c r="D13" s="22">
        <f>VLOOKUP(A13,Sheet1!$B$1:$H$56,6,FALSE)</f>
        <v>1602321913.4900002</v>
      </c>
      <c r="E13" s="17">
        <f t="shared" ref="E13:E63" si="1">(C13/$C$64)*$E$6</f>
        <v>209817.08593723981</v>
      </c>
      <c r="F13" s="17">
        <f t="shared" ref="F13:F22" si="2">(D13/$D$64)*$E$6</f>
        <v>425076.40949185583</v>
      </c>
      <c r="G13" s="18">
        <f t="shared" si="0"/>
        <v>634893.49542909558</v>
      </c>
      <c r="H13" s="41">
        <f t="shared" ref="H13:H63" si="3">G13/3</f>
        <v>211631.16514303186</v>
      </c>
      <c r="J13" s="34"/>
    </row>
    <row r="14" spans="1:13" ht="18" x14ac:dyDescent="0.25">
      <c r="A14" s="20">
        <v>210003</v>
      </c>
      <c r="B14" s="20" t="s">
        <v>32</v>
      </c>
      <c r="C14" s="21">
        <f>VLOOKUP(A14,Sheet1!B3:$H$56,7,FALSE)</f>
        <v>10378</v>
      </c>
      <c r="D14" s="22">
        <f>VLOOKUP(A14,Sheet1!$B$1:$H$56,6,FALSE)</f>
        <v>339579421.52000004</v>
      </c>
      <c r="E14" s="17">
        <f t="shared" si="1"/>
        <v>100804.67190670222</v>
      </c>
      <c r="F14" s="17">
        <f t="shared" si="2"/>
        <v>90086.267947644767</v>
      </c>
      <c r="G14" s="18">
        <f t="shared" si="0"/>
        <v>190890.93985434697</v>
      </c>
      <c r="H14" s="41">
        <f t="shared" si="3"/>
        <v>63630.313284782322</v>
      </c>
      <c r="J14" s="34"/>
    </row>
    <row r="15" spans="1:13" ht="18" x14ac:dyDescent="0.25">
      <c r="A15" s="20">
        <v>210004</v>
      </c>
      <c r="B15" s="20" t="s">
        <v>10</v>
      </c>
      <c r="C15" s="21">
        <f>VLOOKUP(A15,Sheet1!B4:$H$56,7,FALSE)</f>
        <v>24363</v>
      </c>
      <c r="D15" s="22">
        <f>VLOOKUP(A15,Sheet1!$B$1:$H$56,6,FALSE)</f>
        <v>512631199.99999994</v>
      </c>
      <c r="E15" s="17">
        <f t="shared" si="1"/>
        <v>236645.23238224958</v>
      </c>
      <c r="F15" s="17">
        <f t="shared" si="2"/>
        <v>135994.7885970551</v>
      </c>
      <c r="G15" s="18">
        <f t="shared" si="0"/>
        <v>372640.02097930468</v>
      </c>
      <c r="H15" s="41">
        <f t="shared" si="3"/>
        <v>124213.34032643489</v>
      </c>
      <c r="J15" s="34"/>
    </row>
    <row r="16" spans="1:13" ht="18" x14ac:dyDescent="0.25">
      <c r="A16" s="20">
        <v>210005</v>
      </c>
      <c r="B16" s="20" t="s">
        <v>33</v>
      </c>
      <c r="C16" s="21">
        <f>VLOOKUP(A16,Sheet1!B5:$H$56,7,FALSE)</f>
        <v>14102</v>
      </c>
      <c r="D16" s="22">
        <f>VLOOKUP(A16,Sheet1!$B$1:$H$56,6,FALSE)</f>
        <v>358754200</v>
      </c>
      <c r="E16" s="17">
        <f t="shared" si="1"/>
        <v>136977.0170773092</v>
      </c>
      <c r="F16" s="17">
        <f t="shared" si="2"/>
        <v>95173.102197653265</v>
      </c>
      <c r="G16" s="18">
        <f t="shared" si="0"/>
        <v>232150.11927496246</v>
      </c>
      <c r="H16" s="41">
        <f t="shared" si="3"/>
        <v>77383.373091654154</v>
      </c>
      <c r="J16" s="34"/>
    </row>
    <row r="17" spans="1:10" ht="18" x14ac:dyDescent="0.25">
      <c r="A17" s="20">
        <v>210006</v>
      </c>
      <c r="B17" s="20" t="s">
        <v>34</v>
      </c>
      <c r="C17" s="21">
        <f>VLOOKUP(A17,Sheet1!B6:$H$56,7,FALSE)</f>
        <v>3745</v>
      </c>
      <c r="D17" s="22">
        <f>VLOOKUP(A17,Sheet1!$B$1:$H$56,6,FALSE)</f>
        <v>100311405.48</v>
      </c>
      <c r="E17" s="17">
        <f t="shared" si="1"/>
        <v>36376.324560666777</v>
      </c>
      <c r="F17" s="17">
        <f t="shared" si="2"/>
        <v>26611.389205584986</v>
      </c>
      <c r="G17" s="18">
        <f t="shared" si="0"/>
        <v>62987.713766251763</v>
      </c>
      <c r="H17" s="41">
        <f t="shared" si="3"/>
        <v>20995.904588750589</v>
      </c>
      <c r="J17" s="34"/>
    </row>
    <row r="18" spans="1:10" ht="18" x14ac:dyDescent="0.25">
      <c r="A18" s="20">
        <v>210008</v>
      </c>
      <c r="B18" s="20" t="s">
        <v>35</v>
      </c>
      <c r="C18" s="21">
        <f>VLOOKUP(A18,Sheet1!B7:$H$56,7,FALSE)</f>
        <v>12068</v>
      </c>
      <c r="D18" s="22">
        <f>VLOOKUP(A18,Sheet1!$B$1:$H$56,6,FALSE)</f>
        <v>548689700</v>
      </c>
      <c r="E18" s="17">
        <f t="shared" si="1"/>
        <v>117220.15615437295</v>
      </c>
      <c r="F18" s="17">
        <f t="shared" si="2"/>
        <v>145560.66770200798</v>
      </c>
      <c r="G18" s="18">
        <f t="shared" si="0"/>
        <v>262780.82385638094</v>
      </c>
      <c r="H18" s="41">
        <f t="shared" si="3"/>
        <v>87593.607952126986</v>
      </c>
      <c r="J18" s="34"/>
    </row>
    <row r="19" spans="1:10" ht="18" x14ac:dyDescent="0.25">
      <c r="A19" s="20">
        <v>210009</v>
      </c>
      <c r="B19" s="20" t="s">
        <v>12</v>
      </c>
      <c r="C19" s="21">
        <f>VLOOKUP(A19,Sheet1!B8:$H$56,7,FALSE)</f>
        <v>38804</v>
      </c>
      <c r="D19" s="22">
        <f>VLOOKUP(A19,Sheet1!$B$1:$H$56,6,FALSE)</f>
        <v>2468450148.4400001</v>
      </c>
      <c r="E19" s="17">
        <f t="shared" si="1"/>
        <v>376915.05961338151</v>
      </c>
      <c r="F19" s="17">
        <f t="shared" si="2"/>
        <v>654849.63868657849</v>
      </c>
      <c r="G19" s="18">
        <f t="shared" si="0"/>
        <v>1031764.69829996</v>
      </c>
      <c r="H19" s="41">
        <f t="shared" si="3"/>
        <v>343921.56609998667</v>
      </c>
      <c r="J19" s="34"/>
    </row>
    <row r="20" spans="1:10" ht="18" x14ac:dyDescent="0.25">
      <c r="A20" s="20">
        <v>210010</v>
      </c>
      <c r="B20" s="20" t="s">
        <v>36</v>
      </c>
      <c r="C20" s="21">
        <f>VLOOKUP(A20,Sheet1!B9:$H$56,7,FALSE)</f>
        <v>1046</v>
      </c>
      <c r="D20" s="22">
        <f>VLOOKUP(A20,Sheet1!$B$1:$H$56,6,FALSE)</f>
        <v>38594807.650000006</v>
      </c>
      <c r="E20" s="17">
        <f t="shared" si="1"/>
        <v>10160.116285836435</v>
      </c>
      <c r="F20" s="17">
        <f t="shared" si="2"/>
        <v>10238.730509000927</v>
      </c>
      <c r="G20" s="18">
        <f t="shared" si="0"/>
        <v>20398.846794837362</v>
      </c>
      <c r="H20" s="41">
        <f t="shared" si="3"/>
        <v>6799.6155982791206</v>
      </c>
      <c r="J20" s="34"/>
    </row>
    <row r="21" spans="1:10" ht="18" x14ac:dyDescent="0.25">
      <c r="A21" s="20">
        <v>210011</v>
      </c>
      <c r="B21" s="20" t="s">
        <v>37</v>
      </c>
      <c r="C21" s="21">
        <f>VLOOKUP(A21,Sheet1!B10:$H$56,7,FALSE)</f>
        <v>11882</v>
      </c>
      <c r="D21" s="22">
        <f>VLOOKUP(A21,Sheet1!$B$1:$H$56,6,FALSE)</f>
        <v>420145400</v>
      </c>
      <c r="E21" s="17">
        <f t="shared" si="1"/>
        <v>115413.48155670031</v>
      </c>
      <c r="F21" s="17">
        <f t="shared" si="2"/>
        <v>111459.43682909891</v>
      </c>
      <c r="G21" s="18">
        <f t="shared" si="0"/>
        <v>226872.91838579922</v>
      </c>
      <c r="H21" s="41">
        <f t="shared" si="3"/>
        <v>75624.306128599739</v>
      </c>
      <c r="J21" s="34"/>
    </row>
    <row r="22" spans="1:10" ht="18" x14ac:dyDescent="0.25">
      <c r="A22" s="20">
        <v>210012</v>
      </c>
      <c r="B22" s="20" t="s">
        <v>38</v>
      </c>
      <c r="C22" s="21">
        <f>VLOOKUP(A22,Sheet1!B11:$H$56,7,FALSE)</f>
        <v>15545</v>
      </c>
      <c r="D22" s="22">
        <f>VLOOKUP(A22,Sheet1!$B$1:$H$56,6,FALSE)</f>
        <v>824393685.39999998</v>
      </c>
      <c r="E22" s="17">
        <f t="shared" si="1"/>
        <v>150993.31516570493</v>
      </c>
      <c r="F22" s="17">
        <f t="shared" si="2"/>
        <v>218701.56355430602</v>
      </c>
      <c r="G22" s="18">
        <f t="shared" si="0"/>
        <v>369694.87872001098</v>
      </c>
      <c r="H22" s="41">
        <f t="shared" si="3"/>
        <v>123231.62624000366</v>
      </c>
      <c r="J22" s="34"/>
    </row>
    <row r="23" spans="1:10" ht="18" x14ac:dyDescent="0.25">
      <c r="A23" s="20">
        <v>210013</v>
      </c>
      <c r="B23" s="20" t="s">
        <v>8</v>
      </c>
      <c r="C23" s="21">
        <f>VLOOKUP(A23,Sheet1!B12:$H$56,7,FALSE)</f>
        <v>922</v>
      </c>
      <c r="D23" s="22">
        <f>VLOOKUP(A23,Sheet1!$B$1:$H$56,6,FALSE)</f>
        <v>39284371.809999973</v>
      </c>
      <c r="E23" s="17">
        <f t="shared" si="1"/>
        <v>8955.6665540546783</v>
      </c>
      <c r="F23" s="17">
        <f t="shared" ref="F23:F63" si="4">(D23/$D$64)*$E$6</f>
        <v>10421.663448243216</v>
      </c>
      <c r="G23" s="18">
        <f t="shared" si="0"/>
        <v>19377.330002297895</v>
      </c>
      <c r="H23" s="41">
        <f t="shared" si="3"/>
        <v>6459.1100007659652</v>
      </c>
      <c r="J23" s="34"/>
    </row>
    <row r="24" spans="1:10" ht="18" x14ac:dyDescent="0.25">
      <c r="A24" s="20">
        <v>210015</v>
      </c>
      <c r="B24" s="20" t="s">
        <v>39</v>
      </c>
      <c r="C24" s="21">
        <f>VLOOKUP(A24,Sheet1!B13:$H$56,7,FALSE)</f>
        <v>17765</v>
      </c>
      <c r="D24" s="22">
        <f>VLOOKUP(A24,Sheet1!$B$1:$H$56,6,FALSE)</f>
        <v>590598153.9799999</v>
      </c>
      <c r="E24" s="17">
        <f t="shared" si="1"/>
        <v>172556.85068631382</v>
      </c>
      <c r="F24" s="17">
        <f t="shared" si="4"/>
        <v>156678.46806109557</v>
      </c>
      <c r="G24" s="18">
        <f t="shared" si="0"/>
        <v>329235.31874740939</v>
      </c>
      <c r="H24" s="41">
        <f t="shared" si="3"/>
        <v>109745.10624913646</v>
      </c>
      <c r="J24" s="34"/>
    </row>
    <row r="25" spans="1:10" ht="18" x14ac:dyDescent="0.25">
      <c r="A25" s="20">
        <v>210016</v>
      </c>
      <c r="B25" s="20" t="s">
        <v>17</v>
      </c>
      <c r="C25" s="21">
        <f>VLOOKUP(A25,Sheet1!B14:$H$56,7,FALSE)</f>
        <v>8863</v>
      </c>
      <c r="D25" s="22">
        <f>VLOOKUP(A25,Sheet1!$B$1:$H$56,6,FALSE)</f>
        <v>328724800.00000006</v>
      </c>
      <c r="E25" s="17">
        <f t="shared" si="1"/>
        <v>86089.015909529946</v>
      </c>
      <c r="F25" s="17">
        <f t="shared" si="4"/>
        <v>87206.669595235784</v>
      </c>
      <c r="G25" s="18">
        <f t="shared" si="0"/>
        <v>173295.68550476572</v>
      </c>
      <c r="H25" s="41">
        <f t="shared" si="3"/>
        <v>57765.228501588572</v>
      </c>
      <c r="J25" s="34"/>
    </row>
    <row r="26" spans="1:10" ht="18" x14ac:dyDescent="0.25">
      <c r="A26" s="20">
        <v>210017</v>
      </c>
      <c r="B26" s="20" t="s">
        <v>40</v>
      </c>
      <c r="C26" s="21">
        <f>VLOOKUP(A26,Sheet1!B15:$H$56,7,FALSE)</f>
        <v>1345</v>
      </c>
      <c r="D26" s="22">
        <f>VLOOKUP(A26,Sheet1!$B$1:$H$56,6,FALSE)</f>
        <v>59967874.299999997</v>
      </c>
      <c r="E26" s="17">
        <f t="shared" si="1"/>
        <v>13064.394268116641</v>
      </c>
      <c r="F26" s="17">
        <f t="shared" si="4"/>
        <v>15908.743728519206</v>
      </c>
      <c r="G26" s="18">
        <f t="shared" si="0"/>
        <v>28973.137996635847</v>
      </c>
      <c r="H26" s="41">
        <f t="shared" si="3"/>
        <v>9657.712665545283</v>
      </c>
      <c r="J26" s="34"/>
    </row>
    <row r="27" spans="1:10" ht="18" x14ac:dyDescent="0.25">
      <c r="A27" s="20">
        <v>210018</v>
      </c>
      <c r="B27" s="20" t="s">
        <v>20</v>
      </c>
      <c r="C27" s="21">
        <f>VLOOKUP(A27,Sheet1!B16:$H$56,7,FALSE)</f>
        <v>5447</v>
      </c>
      <c r="D27" s="22">
        <f>VLOOKUP(A27,Sheet1!$B$1:$H$56,6,FALSE)</f>
        <v>183546863.25999999</v>
      </c>
      <c r="E27" s="17">
        <f t="shared" si="1"/>
        <v>52908.368459800251</v>
      </c>
      <c r="F27" s="17">
        <f t="shared" si="4"/>
        <v>48692.738301329075</v>
      </c>
      <c r="G27" s="18">
        <f t="shared" si="0"/>
        <v>101601.10676112933</v>
      </c>
      <c r="H27" s="41">
        <f t="shared" si="3"/>
        <v>33867.035587043109</v>
      </c>
      <c r="J27" s="34"/>
    </row>
    <row r="28" spans="1:10" ht="18" x14ac:dyDescent="0.25">
      <c r="A28" s="20">
        <v>210019</v>
      </c>
      <c r="B28" s="20" t="s">
        <v>41</v>
      </c>
      <c r="C28" s="21">
        <f>VLOOKUP(A28,Sheet1!B17:$H$56,7,FALSE)</f>
        <v>14291</v>
      </c>
      <c r="D28" s="22">
        <f>VLOOKUP(A28,Sheet1!$B$1:$H$56,6,FALSE)</f>
        <v>460021446</v>
      </c>
      <c r="E28" s="17">
        <f t="shared" si="1"/>
        <v>138812.83158784753</v>
      </c>
      <c r="F28" s="17">
        <f t="shared" si="4"/>
        <v>122038.06420460092</v>
      </c>
      <c r="G28" s="18">
        <f t="shared" si="0"/>
        <v>260850.89579244843</v>
      </c>
      <c r="H28" s="41">
        <f t="shared" si="3"/>
        <v>86950.298597482804</v>
      </c>
      <c r="J28" s="34"/>
    </row>
    <row r="29" spans="1:10" ht="18" x14ac:dyDescent="0.25">
      <c r="A29" s="20">
        <v>210022</v>
      </c>
      <c r="B29" s="20" t="s">
        <v>15</v>
      </c>
      <c r="C29" s="21">
        <f>VLOOKUP(A29,Sheet1!B18:$H$56,7,FALSE)</f>
        <v>11864</v>
      </c>
      <c r="D29" s="22">
        <f>VLOOKUP(A29,Sheet1!$B$1:$H$56,6,FALSE)</f>
        <v>323439290.63</v>
      </c>
      <c r="E29" s="17">
        <f t="shared" si="1"/>
        <v>115238.64207950619</v>
      </c>
      <c r="F29" s="17">
        <f t="shared" si="4"/>
        <v>85804.488593765505</v>
      </c>
      <c r="G29" s="18">
        <f t="shared" si="0"/>
        <v>201043.13067327169</v>
      </c>
      <c r="H29" s="41">
        <f t="shared" si="3"/>
        <v>67014.376891090564</v>
      </c>
      <c r="J29" s="34"/>
    </row>
    <row r="30" spans="1:10" ht="18" x14ac:dyDescent="0.25">
      <c r="A30" s="20">
        <v>210023</v>
      </c>
      <c r="B30" s="20" t="s">
        <v>42</v>
      </c>
      <c r="C30" s="21">
        <f>VLOOKUP(A30,Sheet1!B19:$H$56,7,FALSE)</f>
        <v>23412</v>
      </c>
      <c r="D30" s="22">
        <f>VLOOKUP(A30,Sheet1!$B$1:$H$56,6,FALSE)</f>
        <v>640390900</v>
      </c>
      <c r="E30" s="17">
        <f t="shared" si="1"/>
        <v>227407.88000382661</v>
      </c>
      <c r="F30" s="17">
        <f t="shared" si="4"/>
        <v>169887.87468452539</v>
      </c>
      <c r="G30" s="18">
        <f t="shared" si="0"/>
        <v>397295.754688352</v>
      </c>
      <c r="H30" s="41">
        <f t="shared" si="3"/>
        <v>132431.91822945068</v>
      </c>
      <c r="J30" s="34"/>
    </row>
    <row r="31" spans="1:10" ht="18" x14ac:dyDescent="0.25">
      <c r="A31" s="20">
        <v>210024</v>
      </c>
      <c r="B31" s="20" t="s">
        <v>43</v>
      </c>
      <c r="C31" s="21">
        <f>VLOOKUP(A31,Sheet1!B20:$H$56,7,FALSE)</f>
        <v>9409</v>
      </c>
      <c r="D31" s="22">
        <f>VLOOKUP(A31,Sheet1!$B$1:$H$56,6,FALSE)</f>
        <v>431562934.28000003</v>
      </c>
      <c r="E31" s="17">
        <f t="shared" si="1"/>
        <v>91392.480051085106</v>
      </c>
      <c r="F31" s="17">
        <f t="shared" si="4"/>
        <v>114488.36905309976</v>
      </c>
      <c r="G31" s="18">
        <f t="shared" si="0"/>
        <v>205880.84910418486</v>
      </c>
      <c r="H31" s="41">
        <f t="shared" si="3"/>
        <v>68626.949701394959</v>
      </c>
      <c r="J31" s="34"/>
    </row>
    <row r="32" spans="1:10" ht="18" x14ac:dyDescent="0.25">
      <c r="A32" s="20">
        <v>210027</v>
      </c>
      <c r="B32" s="20" t="s">
        <v>18</v>
      </c>
      <c r="C32" s="21">
        <f>VLOOKUP(A32,Sheet1!B21:$H$56,7,FALSE)</f>
        <v>8374</v>
      </c>
      <c r="D32" s="22">
        <f>VLOOKUP(A32,Sheet1!$B$1:$H$56,6,FALSE)</f>
        <v>317291500</v>
      </c>
      <c r="E32" s="17">
        <f t="shared" si="1"/>
        <v>81339.21011242285</v>
      </c>
      <c r="F32" s="17">
        <f t="shared" si="4"/>
        <v>84173.554918511625</v>
      </c>
      <c r="G32" s="18">
        <f t="shared" si="0"/>
        <v>165512.76503093448</v>
      </c>
      <c r="H32" s="41">
        <f t="shared" si="3"/>
        <v>55170.921676978156</v>
      </c>
      <c r="J32" s="34"/>
    </row>
    <row r="33" spans="1:10" ht="18" x14ac:dyDescent="0.25">
      <c r="A33" s="20">
        <v>210028</v>
      </c>
      <c r="B33" s="20" t="s">
        <v>21</v>
      </c>
      <c r="C33" s="21">
        <f>VLOOKUP(A33,Sheet1!B22:$H$56,7,FALSE)</f>
        <v>6625</v>
      </c>
      <c r="D33" s="22">
        <f>VLOOKUP(A33,Sheet1!$B$1:$H$56,6,FALSE)</f>
        <v>199026195</v>
      </c>
      <c r="E33" s="17">
        <f t="shared" si="1"/>
        <v>64350.640911726943</v>
      </c>
      <c r="F33" s="17">
        <f t="shared" si="4"/>
        <v>52799.21572136318</v>
      </c>
      <c r="G33" s="18">
        <f t="shared" si="0"/>
        <v>117149.85663309012</v>
      </c>
      <c r="H33" s="41">
        <f t="shared" si="3"/>
        <v>39049.952211030039</v>
      </c>
      <c r="J33" s="34"/>
    </row>
    <row r="34" spans="1:10" ht="18" x14ac:dyDescent="0.25">
      <c r="A34" s="20">
        <v>210029</v>
      </c>
      <c r="B34" s="20" t="s">
        <v>11</v>
      </c>
      <c r="C34" s="21">
        <f>VLOOKUP(A34,Sheet1!B23:$H$56,7,FALSE)</f>
        <v>17826</v>
      </c>
      <c r="D34" s="22">
        <f>VLOOKUP(A34,Sheet1!$B$1:$H$56,6,FALSE)</f>
        <v>666316478.39999986</v>
      </c>
      <c r="E34" s="17">
        <f t="shared" si="1"/>
        <v>173149.36224791614</v>
      </c>
      <c r="F34" s="17">
        <f t="shared" si="4"/>
        <v>176765.61360046407</v>
      </c>
      <c r="G34" s="18">
        <f t="shared" si="0"/>
        <v>349914.97584838024</v>
      </c>
      <c r="H34" s="41">
        <f t="shared" si="3"/>
        <v>116638.32528279342</v>
      </c>
      <c r="J34" s="34"/>
    </row>
    <row r="35" spans="1:10" ht="18" x14ac:dyDescent="0.25">
      <c r="A35" s="20">
        <v>210030</v>
      </c>
      <c r="B35" s="20" t="s">
        <v>44</v>
      </c>
      <c r="C35" s="21">
        <f>VLOOKUP(A35,Sheet1!B24:$H$56,7,FALSE)</f>
        <v>573</v>
      </c>
      <c r="D35" s="22">
        <f>VLOOKUP(A35,Sheet1!$B$1:$H$56,6,FALSE)</f>
        <v>44652158.070000008</v>
      </c>
      <c r="E35" s="17">
        <f t="shared" si="1"/>
        <v>5565.7233573463454</v>
      </c>
      <c r="F35" s="17">
        <f t="shared" si="4"/>
        <v>11845.671502499146</v>
      </c>
      <c r="G35" s="18">
        <f t="shared" si="0"/>
        <v>17411.394859845492</v>
      </c>
      <c r="H35" s="41">
        <f t="shared" si="3"/>
        <v>5803.7982866151642</v>
      </c>
      <c r="J35" s="34"/>
    </row>
    <row r="36" spans="1:10" ht="18" x14ac:dyDescent="0.25">
      <c r="A36" s="20">
        <v>210032</v>
      </c>
      <c r="B36" s="20" t="s">
        <v>45</v>
      </c>
      <c r="C36" s="21">
        <f>VLOOKUP(A36,Sheet1!B25:$H$56,7,FALSE)</f>
        <v>4359</v>
      </c>
      <c r="D36" s="22">
        <f>VLOOKUP(A36,Sheet1!$B$1:$H$56,6,FALSE)</f>
        <v>163369099.99999997</v>
      </c>
      <c r="E36" s="17">
        <f t="shared" si="1"/>
        <v>42340.293393844193</v>
      </c>
      <c r="F36" s="17">
        <f t="shared" si="4"/>
        <v>43339.824454288297</v>
      </c>
      <c r="G36" s="18">
        <f t="shared" si="0"/>
        <v>85680.11784813249</v>
      </c>
      <c r="H36" s="41">
        <f t="shared" si="3"/>
        <v>28560.03928271083</v>
      </c>
      <c r="J36" s="34"/>
    </row>
    <row r="37" spans="1:10" ht="18" x14ac:dyDescent="0.25">
      <c r="A37" s="20">
        <v>210033</v>
      </c>
      <c r="B37" s="20" t="s">
        <v>46</v>
      </c>
      <c r="C37" s="21">
        <f>VLOOKUP(A37,Sheet1!B26:$H$56,7,FALSE)</f>
        <v>9324</v>
      </c>
      <c r="D37" s="22">
        <f>VLOOKUP(A37,Sheet1!$B$1:$H$56,6,FALSE)</f>
        <v>231744220</v>
      </c>
      <c r="E37" s="17">
        <f t="shared" si="1"/>
        <v>90566.849186557287</v>
      </c>
      <c r="F37" s="17">
        <f t="shared" si="4"/>
        <v>61478.907658155484</v>
      </c>
      <c r="G37" s="18">
        <f t="shared" si="0"/>
        <v>152045.75684471277</v>
      </c>
      <c r="H37" s="41">
        <f t="shared" si="3"/>
        <v>50681.918948237588</v>
      </c>
      <c r="J37" s="34"/>
    </row>
    <row r="38" spans="1:10" ht="18" x14ac:dyDescent="0.25">
      <c r="A38" s="20">
        <v>210034</v>
      </c>
      <c r="B38" s="20" t="s">
        <v>47</v>
      </c>
      <c r="C38" s="21">
        <f>VLOOKUP(A38,Sheet1!B27:$H$56,7,FALSE)</f>
        <v>6585</v>
      </c>
      <c r="D38" s="22">
        <f>VLOOKUP(A38,Sheet1!$B$1:$H$56,6,FALSE)</f>
        <v>183866230.09999999</v>
      </c>
      <c r="E38" s="17">
        <f t="shared" si="1"/>
        <v>63962.108740184442</v>
      </c>
      <c r="F38" s="17">
        <f t="shared" si="4"/>
        <v>48777.462418571078</v>
      </c>
      <c r="G38" s="18">
        <f t="shared" si="0"/>
        <v>112739.57115875551</v>
      </c>
      <c r="H38" s="41">
        <f t="shared" si="3"/>
        <v>37579.857052918502</v>
      </c>
      <c r="J38" s="34"/>
    </row>
    <row r="39" spans="1:10" ht="18" x14ac:dyDescent="0.25">
      <c r="A39" s="20">
        <v>210035</v>
      </c>
      <c r="B39" s="20" t="s">
        <v>22</v>
      </c>
      <c r="C39" s="21">
        <f>VLOOKUP(A39,Sheet1!B28:$H$56,7,FALSE)</f>
        <v>6007</v>
      </c>
      <c r="D39" s="22">
        <f>VLOOKUP(A39,Sheet1!$B$1:$H$56,6,FALSE)</f>
        <v>155189529.22</v>
      </c>
      <c r="E39" s="17">
        <f t="shared" si="1"/>
        <v>58347.818861395281</v>
      </c>
      <c r="F39" s="17">
        <f t="shared" si="4"/>
        <v>41169.884351070345</v>
      </c>
      <c r="G39" s="18">
        <f t="shared" si="0"/>
        <v>99517.703212465625</v>
      </c>
      <c r="H39" s="41">
        <f t="shared" si="3"/>
        <v>33172.567737488542</v>
      </c>
      <c r="J39" s="34"/>
    </row>
    <row r="40" spans="1:10" ht="18" x14ac:dyDescent="0.25">
      <c r="A40" s="20">
        <v>210037</v>
      </c>
      <c r="B40" s="20" t="s">
        <v>48</v>
      </c>
      <c r="C40" s="21">
        <f>VLOOKUP(A40,Sheet1!B29:$H$56,7,FALSE)</f>
        <v>5691</v>
      </c>
      <c r="D40" s="22">
        <f>VLOOKUP(A40,Sheet1!$B$1:$H$56,6,FALSE)</f>
        <v>237513526.53999999</v>
      </c>
      <c r="E40" s="17">
        <f t="shared" si="1"/>
        <v>55278.414706209514</v>
      </c>
      <c r="F40" s="17">
        <f t="shared" si="4"/>
        <v>63009.434132663671</v>
      </c>
      <c r="G40" s="18">
        <f t="shared" si="0"/>
        <v>118287.84883887318</v>
      </c>
      <c r="H40" s="41">
        <f t="shared" si="3"/>
        <v>39429.282946291059</v>
      </c>
      <c r="J40" s="34"/>
    </row>
    <row r="41" spans="1:10" ht="18" x14ac:dyDescent="0.25">
      <c r="A41" s="20">
        <v>210038</v>
      </c>
      <c r="B41" s="20" t="s">
        <v>49</v>
      </c>
      <c r="C41" s="21">
        <f>VLOOKUP(A41,Sheet1!B30:$H$56,7,FALSE)</f>
        <v>4661</v>
      </c>
      <c r="D41" s="22">
        <f>VLOOKUP(A41,Sheet1!$B$1:$H$56,6,FALSE)</f>
        <v>216538489.34</v>
      </c>
      <c r="E41" s="17">
        <f t="shared" si="1"/>
        <v>45273.711288990075</v>
      </c>
      <c r="F41" s="17">
        <f t="shared" si="4"/>
        <v>57445.013258886655</v>
      </c>
      <c r="G41" s="18">
        <f t="shared" si="0"/>
        <v>102718.72454787673</v>
      </c>
      <c r="H41" s="41">
        <f t="shared" si="3"/>
        <v>34239.574849292243</v>
      </c>
      <c r="J41" s="34"/>
    </row>
    <row r="42" spans="1:10" ht="18" x14ac:dyDescent="0.25">
      <c r="A42" s="20">
        <v>210039</v>
      </c>
      <c r="B42" s="20" t="s">
        <v>50</v>
      </c>
      <c r="C42" s="21">
        <f>VLOOKUP(A42,Sheet1!B31:$H$56,7,FALSE)</f>
        <v>5467</v>
      </c>
      <c r="D42" s="22">
        <f>VLOOKUP(A42,Sheet1!$B$1:$H$56,6,FALSE)</f>
        <v>157018400</v>
      </c>
      <c r="E42" s="17">
        <f t="shared" si="1"/>
        <v>53102.634545571505</v>
      </c>
      <c r="F42" s="17">
        <f t="shared" si="4"/>
        <v>41655.061404471366</v>
      </c>
      <c r="G42" s="18">
        <f t="shared" si="0"/>
        <v>94757.695950042864</v>
      </c>
      <c r="H42" s="41">
        <f t="shared" si="3"/>
        <v>31585.898650014289</v>
      </c>
      <c r="J42" s="34"/>
    </row>
    <row r="43" spans="1:10" ht="18" x14ac:dyDescent="0.25">
      <c r="A43" s="20">
        <v>210040</v>
      </c>
      <c r="B43" s="20" t="s">
        <v>51</v>
      </c>
      <c r="C43" s="21">
        <f>VLOOKUP(A43,Sheet1!B32:$H$56,7,FALSE)</f>
        <v>7740</v>
      </c>
      <c r="D43" s="22">
        <f>VLOOKUP(A43,Sheet1!$B$1:$H$56,6,FALSE)</f>
        <v>268079108.90000001</v>
      </c>
      <c r="E43" s="17">
        <f t="shared" si="1"/>
        <v>75180.975193474194</v>
      </c>
      <c r="F43" s="17">
        <f t="shared" si="4"/>
        <v>71118.109358428468</v>
      </c>
      <c r="G43" s="18">
        <f t="shared" si="0"/>
        <v>146299.08455190266</v>
      </c>
      <c r="H43" s="41">
        <f t="shared" si="3"/>
        <v>48766.361517300887</v>
      </c>
      <c r="J43" s="34"/>
    </row>
    <row r="44" spans="1:10" ht="18" x14ac:dyDescent="0.25">
      <c r="A44" s="20">
        <v>210043</v>
      </c>
      <c r="B44" s="20" t="s">
        <v>23</v>
      </c>
      <c r="C44" s="21">
        <f>VLOOKUP(A44,Sheet1!B33:$H$56,7,FALSE)</f>
        <v>17851</v>
      </c>
      <c r="D44" s="22">
        <f>VLOOKUP(A44,Sheet1!$B$1:$H$56,6,FALSE)</f>
        <v>438784134.77999997</v>
      </c>
      <c r="E44" s="17">
        <f t="shared" si="1"/>
        <v>173392.19485513022</v>
      </c>
      <c r="F44" s="17">
        <f t="shared" si="4"/>
        <v>116404.06524056249</v>
      </c>
      <c r="G44" s="18">
        <f t="shared" si="0"/>
        <v>289796.26009569271</v>
      </c>
      <c r="H44" s="41">
        <f t="shared" si="3"/>
        <v>96598.753365230907</v>
      </c>
      <c r="J44" s="34"/>
    </row>
    <row r="45" spans="1:10" ht="18" x14ac:dyDescent="0.25">
      <c r="A45" s="20">
        <v>210044</v>
      </c>
      <c r="B45" s="20" t="s">
        <v>9</v>
      </c>
      <c r="C45" s="21">
        <f>VLOOKUP(A45,Sheet1!B34:$H$56,7,FALSE)</f>
        <v>15906</v>
      </c>
      <c r="D45" s="22">
        <f>VLOOKUP(A45,Sheet1!$B$1:$H$56,6,FALSE)</f>
        <v>472544399.05000001</v>
      </c>
      <c r="E45" s="17">
        <f t="shared" si="1"/>
        <v>154499.81801387604</v>
      </c>
      <c r="F45" s="17">
        <f t="shared" si="4"/>
        <v>125360.25051055652</v>
      </c>
      <c r="G45" s="18">
        <f t="shared" si="0"/>
        <v>279860.06852443254</v>
      </c>
      <c r="H45" s="41">
        <f t="shared" si="3"/>
        <v>93286.689508144176</v>
      </c>
      <c r="J45" s="34"/>
    </row>
    <row r="46" spans="1:10" ht="18" x14ac:dyDescent="0.25">
      <c r="A46" s="20">
        <v>210045</v>
      </c>
      <c r="B46" s="20" t="s">
        <v>52</v>
      </c>
      <c r="C46" s="21">
        <f>VLOOKUP(A46,Sheet1!B35:$H$56,7,FALSE)</f>
        <v>0</v>
      </c>
      <c r="D46" s="22">
        <v>11740469</v>
      </c>
      <c r="E46" s="17">
        <f t="shared" si="1"/>
        <v>0</v>
      </c>
      <c r="F46" s="17">
        <f t="shared" si="4"/>
        <v>3114.6028561766807</v>
      </c>
      <c r="G46" s="18">
        <f t="shared" si="0"/>
        <v>3114.6028561766807</v>
      </c>
      <c r="H46" s="41">
        <f t="shared" si="3"/>
        <v>1038.2009520588936</v>
      </c>
      <c r="J46" s="34"/>
    </row>
    <row r="47" spans="1:10" ht="18" x14ac:dyDescent="0.25">
      <c r="A47" s="20">
        <v>210048</v>
      </c>
      <c r="B47" s="20" t="s">
        <v>53</v>
      </c>
      <c r="C47" s="21">
        <f>VLOOKUP(A47,Sheet1!B36:$H$56,7,FALSE)</f>
        <v>14527</v>
      </c>
      <c r="D47" s="22">
        <f>VLOOKUP(A47,Sheet1!$B$1:$H$56,6,FALSE)</f>
        <v>300728774.73999995</v>
      </c>
      <c r="E47" s="17">
        <f t="shared" si="1"/>
        <v>141105.17139994827</v>
      </c>
      <c r="F47" s="17">
        <f t="shared" si="4"/>
        <v>79779.666446009738</v>
      </c>
      <c r="G47" s="18">
        <f t="shared" si="0"/>
        <v>220884.83784595801</v>
      </c>
      <c r="H47" s="41">
        <f t="shared" si="3"/>
        <v>73628.279281986004</v>
      </c>
      <c r="J47" s="34"/>
    </row>
    <row r="48" spans="1:10" ht="18" x14ac:dyDescent="0.25">
      <c r="A48" s="20">
        <v>210049</v>
      </c>
      <c r="B48" s="20" t="s">
        <v>24</v>
      </c>
      <c r="C48" s="21">
        <f>VLOOKUP(A48,Sheet1!B37:$H$56,7,FALSE)</f>
        <v>10457.28840909091</v>
      </c>
      <c r="D48" s="22">
        <f>VLOOKUP(A48,Sheet1!$B$1:$H$56,6,FALSE)</f>
        <v>312240520.45999998</v>
      </c>
      <c r="E48" s="17">
        <f t="shared" si="1"/>
        <v>101574.82435075825</v>
      </c>
      <c r="F48" s="17">
        <f t="shared" si="4"/>
        <v>82833.5918129684</v>
      </c>
      <c r="G48" s="18">
        <f t="shared" si="0"/>
        <v>184408.41616372665</v>
      </c>
      <c r="H48" s="41">
        <f t="shared" si="3"/>
        <v>61469.472054575548</v>
      </c>
      <c r="J48" s="34"/>
    </row>
    <row r="49" spans="1:10" ht="18" x14ac:dyDescent="0.25">
      <c r="A49" s="20">
        <v>210051</v>
      </c>
      <c r="B49" s="20" t="s">
        <v>54</v>
      </c>
      <c r="C49" s="21">
        <f>VLOOKUP(A49,Sheet1!B38:$H$56,7,FALSE)</f>
        <v>10369</v>
      </c>
      <c r="D49" s="22">
        <f>VLOOKUP(A49,Sheet1!$B$1:$H$56,6,FALSE)</f>
        <v>256642313.63999999</v>
      </c>
      <c r="E49" s="17">
        <f t="shared" si="1"/>
        <v>100717.25216810516</v>
      </c>
      <c r="F49" s="17">
        <f t="shared" si="4"/>
        <v>68084.067431968477</v>
      </c>
      <c r="G49" s="18">
        <f t="shared" si="0"/>
        <v>168801.31960007362</v>
      </c>
      <c r="H49" s="41">
        <f t="shared" si="3"/>
        <v>56267.106533357874</v>
      </c>
      <c r="J49" s="34"/>
    </row>
    <row r="50" spans="1:10" ht="18" x14ac:dyDescent="0.25">
      <c r="A50" s="20">
        <v>210055</v>
      </c>
      <c r="B50" s="20" t="s">
        <v>55</v>
      </c>
      <c r="C50" s="21">
        <f>VLOOKUP(A50,Sheet1!B39:$H$56,7,FALSE)</f>
        <v>0</v>
      </c>
      <c r="D50" s="22">
        <f>VLOOKUP(A50,Sheet1!$B$1:$H$56,6,FALSE)</f>
        <v>31679107.449999996</v>
      </c>
      <c r="E50" s="17">
        <f t="shared" si="1"/>
        <v>0</v>
      </c>
      <c r="F50" s="17">
        <f t="shared" si="4"/>
        <v>8404.0798152865918</v>
      </c>
      <c r="G50" s="18">
        <f t="shared" si="0"/>
        <v>8404.0798152865918</v>
      </c>
      <c r="H50" s="41">
        <f t="shared" si="3"/>
        <v>2801.3599384288641</v>
      </c>
      <c r="J50" s="34"/>
    </row>
    <row r="51" spans="1:10" ht="18" x14ac:dyDescent="0.25">
      <c r="A51" s="20">
        <v>210056</v>
      </c>
      <c r="B51" s="20" t="s">
        <v>56</v>
      </c>
      <c r="C51" s="21">
        <f>VLOOKUP(A51,Sheet1!B40:$H$56,7,FALSE)</f>
        <v>7754</v>
      </c>
      <c r="D51" s="22">
        <f>VLOOKUP(A51,Sheet1!$B$1:$H$56,6,FALSE)</f>
        <v>269019867.25999999</v>
      </c>
      <c r="E51" s="17">
        <f t="shared" si="1"/>
        <v>75316.961453514072</v>
      </c>
      <c r="F51" s="17">
        <f t="shared" si="4"/>
        <v>71367.681047176855</v>
      </c>
      <c r="G51" s="18">
        <f t="shared" si="0"/>
        <v>146684.64250069094</v>
      </c>
      <c r="H51" s="41">
        <f t="shared" si="3"/>
        <v>48894.88083356365</v>
      </c>
      <c r="J51" s="34"/>
    </row>
    <row r="52" spans="1:10" ht="18" x14ac:dyDescent="0.25">
      <c r="A52" s="20">
        <v>210057</v>
      </c>
      <c r="B52" s="20" t="s">
        <v>14</v>
      </c>
      <c r="C52" s="21">
        <f>VLOOKUP(A52,Sheet1!B41:$H$56,7,FALSE)</f>
        <v>16522</v>
      </c>
      <c r="D52" s="22">
        <f>VLOOKUP(A52,Sheet1!$B$1:$H$56,6,FALSE)</f>
        <v>474518900</v>
      </c>
      <c r="E52" s="17">
        <f t="shared" si="1"/>
        <v>160483.21345563058</v>
      </c>
      <c r="F52" s="17">
        <f t="shared" si="4"/>
        <v>125884.06146720516</v>
      </c>
      <c r="G52" s="18">
        <f t="shared" si="0"/>
        <v>286367.27492283576</v>
      </c>
      <c r="H52" s="41">
        <f t="shared" si="3"/>
        <v>95455.758307611919</v>
      </c>
      <c r="J52" s="34"/>
    </row>
    <row r="53" spans="1:10" ht="18" x14ac:dyDescent="0.25">
      <c r="A53" s="20">
        <v>210058</v>
      </c>
      <c r="B53" s="20" t="s">
        <v>57</v>
      </c>
      <c r="C53" s="21">
        <f>VLOOKUP(A53,Sheet1!B42:$H$56,7,FALSE)</f>
        <v>2018</v>
      </c>
      <c r="D53" s="22">
        <f>VLOOKUP(A53,Sheet1!$B$1:$H$56,6,FALSE)</f>
        <v>114262341.22999999</v>
      </c>
      <c r="E53" s="17">
        <f t="shared" si="1"/>
        <v>19601.44805431924</v>
      </c>
      <c r="F53" s="17">
        <f t="shared" si="4"/>
        <v>30312.401859618425</v>
      </c>
      <c r="G53" s="18">
        <f t="shared" si="0"/>
        <v>49913.849913937665</v>
      </c>
      <c r="H53" s="41">
        <f t="shared" si="3"/>
        <v>16637.949971312555</v>
      </c>
      <c r="J53" s="34"/>
    </row>
    <row r="54" spans="1:10" ht="18" x14ac:dyDescent="0.25">
      <c r="A54" s="20">
        <v>210060</v>
      </c>
      <c r="B54" s="20" t="s">
        <v>58</v>
      </c>
      <c r="C54" s="21">
        <f>VLOOKUP(A54,Sheet1!B43:$H$56,7,FALSE)</f>
        <v>1534</v>
      </c>
      <c r="D54" s="22">
        <f>VLOOKUP(A54,Sheet1!$B$1:$H$56,6,FALSE)</f>
        <v>53626500</v>
      </c>
      <c r="E54" s="17">
        <f t="shared" si="1"/>
        <v>14900.208778654964</v>
      </c>
      <c r="F54" s="17">
        <f t="shared" si="4"/>
        <v>14226.454672871992</v>
      </c>
      <c r="G54" s="18">
        <f t="shared" si="0"/>
        <v>29126.663451526954</v>
      </c>
      <c r="H54" s="41">
        <f t="shared" si="3"/>
        <v>9708.8878171756514</v>
      </c>
      <c r="J54" s="34"/>
    </row>
    <row r="55" spans="1:10" ht="18" x14ac:dyDescent="0.25">
      <c r="A55" s="20">
        <v>210061</v>
      </c>
      <c r="B55" s="20" t="s">
        <v>7</v>
      </c>
      <c r="C55" s="21">
        <f>VLOOKUP(A55,Sheet1!B44:$H$56,7,FALSE)</f>
        <v>2658</v>
      </c>
      <c r="D55" s="22">
        <f>VLOOKUP(A55,Sheet1!$B$1:$H$56,6,FALSE)</f>
        <v>107157500</v>
      </c>
      <c r="E55" s="17">
        <f t="shared" si="1"/>
        <v>25817.96279899928</v>
      </c>
      <c r="F55" s="17">
        <f t="shared" si="4"/>
        <v>28427.574363575481</v>
      </c>
      <c r="G55" s="18">
        <f t="shared" si="0"/>
        <v>54245.537162574765</v>
      </c>
      <c r="H55" s="41">
        <f t="shared" si="3"/>
        <v>18081.845720858255</v>
      </c>
      <c r="J55" s="34"/>
    </row>
    <row r="56" spans="1:10" ht="18" x14ac:dyDescent="0.25">
      <c r="A56" s="20">
        <v>210062</v>
      </c>
      <c r="B56" s="20" t="s">
        <v>25</v>
      </c>
      <c r="C56" s="21">
        <f>VLOOKUP(A56,Sheet1!B45:$H$56,7,FALSE)</f>
        <v>9781</v>
      </c>
      <c r="D56" s="22">
        <f>VLOOKUP(A56,Sheet1!$B$1:$H$56,6,FALSE)</f>
        <v>281382412.95999998</v>
      </c>
      <c r="E56" s="17">
        <f t="shared" si="1"/>
        <v>95005.829246430381</v>
      </c>
      <c r="F56" s="17">
        <f t="shared" si="4"/>
        <v>74647.313244735124</v>
      </c>
      <c r="G56" s="18">
        <f t="shared" si="0"/>
        <v>169653.14249116549</v>
      </c>
      <c r="H56" s="41">
        <f t="shared" si="3"/>
        <v>56551.047497055166</v>
      </c>
      <c r="J56" s="34"/>
    </row>
    <row r="57" spans="1:10" ht="18" x14ac:dyDescent="0.25">
      <c r="A57" s="20">
        <v>210063</v>
      </c>
      <c r="B57" s="20" t="s">
        <v>59</v>
      </c>
      <c r="C57" s="21">
        <f>VLOOKUP(A57,Sheet1!B46:$H$56,7,FALSE)</f>
        <v>12997</v>
      </c>
      <c r="D57" s="22">
        <f>VLOOKUP(A57,Sheet1!$B$1:$H$56,6,FALSE)</f>
        <v>372898286.0200001</v>
      </c>
      <c r="E57" s="17">
        <f t="shared" si="1"/>
        <v>126243.81583844757</v>
      </c>
      <c r="F57" s="17">
        <f t="shared" si="4"/>
        <v>98925.355256359937</v>
      </c>
      <c r="G57" s="18">
        <f t="shared" si="0"/>
        <v>225169.17109480751</v>
      </c>
      <c r="H57" s="41">
        <f t="shared" si="3"/>
        <v>75056.39036493584</v>
      </c>
      <c r="J57" s="34"/>
    </row>
    <row r="58" spans="1:10" ht="18" x14ac:dyDescent="0.25">
      <c r="A58" s="20">
        <v>210064</v>
      </c>
      <c r="B58" s="20" t="s">
        <v>13</v>
      </c>
      <c r="C58" s="21">
        <f>VLOOKUP(A58,Sheet1!B47:$H$56,7,FALSE)</f>
        <v>1088</v>
      </c>
      <c r="D58" s="22">
        <f>VLOOKUP(A58,Sheet1!$B$1:$H$56,6,FALSE)</f>
        <v>63226315.219999999</v>
      </c>
      <c r="E58" s="17">
        <f t="shared" si="1"/>
        <v>10568.075065956062</v>
      </c>
      <c r="F58" s="17">
        <f t="shared" si="4"/>
        <v>16773.168258417882</v>
      </c>
      <c r="G58" s="18">
        <f t="shared" si="0"/>
        <v>27341.243324373943</v>
      </c>
      <c r="H58" s="41">
        <f t="shared" si="3"/>
        <v>9113.7477747913144</v>
      </c>
      <c r="J58" s="34"/>
    </row>
    <row r="59" spans="1:10" ht="18" x14ac:dyDescent="0.25">
      <c r="A59" s="20">
        <v>210065</v>
      </c>
      <c r="B59" s="20" t="s">
        <v>26</v>
      </c>
      <c r="C59" s="21">
        <f>VLOOKUP(A59,Sheet1!B48:$H$56,7,FALSE)</f>
        <v>4729</v>
      </c>
      <c r="D59" s="22">
        <f>VLOOKUP(A59,Sheet1!$B$1:$H$56,6,FALSE)</f>
        <v>119447100</v>
      </c>
      <c r="E59" s="17">
        <f t="shared" si="1"/>
        <v>45934.215980612331</v>
      </c>
      <c r="F59" s="17">
        <f t="shared" si="4"/>
        <v>31687.854958947686</v>
      </c>
      <c r="G59" s="18">
        <f t="shared" si="0"/>
        <v>77622.070939560013</v>
      </c>
      <c r="H59" s="41">
        <f t="shared" si="3"/>
        <v>25874.023646520003</v>
      </c>
      <c r="J59" s="34"/>
    </row>
    <row r="60" spans="1:10" ht="18" x14ac:dyDescent="0.25">
      <c r="A60" s="20">
        <v>210087</v>
      </c>
      <c r="B60" s="20" t="s">
        <v>60</v>
      </c>
      <c r="C60" s="21">
        <f>VLOOKUP(A60,Sheet1!B49:$H$56,7,FALSE)</f>
        <v>0</v>
      </c>
      <c r="D60" s="22">
        <f>VLOOKUP(A60,Sheet1!$B$1:$H$56,6,FALSE)</f>
        <v>12504400</v>
      </c>
      <c r="E60" s="17">
        <f t="shared" si="1"/>
        <v>0</v>
      </c>
      <c r="F60" s="17">
        <f t="shared" si="4"/>
        <v>3317.2644086684854</v>
      </c>
      <c r="G60" s="18">
        <f t="shared" si="0"/>
        <v>3317.2644086684854</v>
      </c>
      <c r="H60" s="41">
        <f t="shared" si="3"/>
        <v>1105.7548028894951</v>
      </c>
      <c r="J60" s="34"/>
    </row>
    <row r="61" spans="1:10" ht="18" x14ac:dyDescent="0.25">
      <c r="A61" s="20">
        <v>210088</v>
      </c>
      <c r="B61" s="20" t="s">
        <v>28</v>
      </c>
      <c r="C61" s="21">
        <f>VLOOKUP(A61,Sheet1!B50:$H$56,7,FALSE)</f>
        <v>0</v>
      </c>
      <c r="D61" s="22">
        <f>VLOOKUP(A61,Sheet1!$B$1:$H$56,6,FALSE)</f>
        <v>7448490.79</v>
      </c>
      <c r="E61" s="17">
        <f t="shared" si="1"/>
        <v>0</v>
      </c>
      <c r="F61" s="17">
        <f t="shared" si="4"/>
        <v>1975.9935219572317</v>
      </c>
      <c r="G61" s="18">
        <f t="shared" si="0"/>
        <v>1975.9935219572317</v>
      </c>
      <c r="H61" s="41">
        <f t="shared" si="3"/>
        <v>658.66450731907719</v>
      </c>
      <c r="J61" s="34"/>
    </row>
    <row r="62" spans="1:10" ht="18" x14ac:dyDescent="0.25">
      <c r="A62" s="20">
        <v>210333</v>
      </c>
      <c r="B62" s="20" t="s">
        <v>61</v>
      </c>
      <c r="C62" s="21">
        <f>VLOOKUP(A62,Sheet1!B51:$H$56,7,FALSE)</f>
        <v>0</v>
      </c>
      <c r="D62" s="22">
        <f>VLOOKUP(A62,Sheet1!$B$1:$H$56,6,FALSE)</f>
        <v>19451934.539999999</v>
      </c>
      <c r="E62" s="17">
        <f t="shared" si="1"/>
        <v>0</v>
      </c>
      <c r="F62" s="17">
        <f t="shared" si="4"/>
        <v>5160.3603634953442</v>
      </c>
      <c r="G62" s="18">
        <f t="shared" si="0"/>
        <v>5160.3603634953442</v>
      </c>
      <c r="H62" s="41">
        <f t="shared" si="3"/>
        <v>1720.1201211651148</v>
      </c>
      <c r="J62" s="34"/>
    </row>
    <row r="63" spans="1:10" ht="20.25" x14ac:dyDescent="0.4">
      <c r="A63" s="20">
        <v>218992</v>
      </c>
      <c r="B63" s="20" t="s">
        <v>27</v>
      </c>
      <c r="C63" s="21">
        <f>VLOOKUP(A63,Sheet1!B52:$H$56,7,FALSE)</f>
        <v>3513</v>
      </c>
      <c r="D63" s="22">
        <f>VLOOKUP(A63,Sheet1!$B$1:$H$56,6,FALSE)</f>
        <v>220774522.56999999</v>
      </c>
      <c r="E63" s="19">
        <f t="shared" si="1"/>
        <v>34122.837965720268</v>
      </c>
      <c r="F63" s="19">
        <f t="shared" si="4"/>
        <v>58568.781074040999</v>
      </c>
      <c r="G63" s="19">
        <f t="shared" si="0"/>
        <v>92691.619039761266</v>
      </c>
      <c r="H63" s="42">
        <f t="shared" si="3"/>
        <v>30897.206346587089</v>
      </c>
      <c r="J63" s="34"/>
    </row>
    <row r="64" spans="1:10" ht="18" x14ac:dyDescent="0.25">
      <c r="A64" s="20"/>
      <c r="B64" s="20"/>
      <c r="C64" s="21">
        <f>SUM(C12:C63)</f>
        <v>475636.28840909089</v>
      </c>
      <c r="D64" s="23">
        <f>SUM(D12:D63)</f>
        <v>17415050741.519997</v>
      </c>
      <c r="E64" s="23">
        <f>SUM(E12:E63)</f>
        <v>4620000.0000000019</v>
      </c>
      <c r="F64" s="23">
        <f>SUM(F12:F63)</f>
        <v>4620000.0000000028</v>
      </c>
      <c r="G64" s="23">
        <f>SUM(G12:G63)</f>
        <v>9239999.9999999981</v>
      </c>
      <c r="H64" s="41">
        <f t="shared" ref="H64" si="5">SUM(H12:H63)</f>
        <v>3080000.0000000005</v>
      </c>
    </row>
    <row r="65" spans="1:8" ht="18" x14ac:dyDescent="0.25">
      <c r="A65" s="31"/>
      <c r="B65" s="31"/>
      <c r="C65" s="31"/>
      <c r="D65" s="31"/>
      <c r="E65" s="31"/>
      <c r="F65" s="31"/>
      <c r="G65" s="31"/>
      <c r="H65" s="41"/>
    </row>
    <row r="66" spans="1:8" ht="18" x14ac:dyDescent="0.25">
      <c r="H66" s="41"/>
    </row>
    <row r="67" spans="1:8" ht="18" x14ac:dyDescent="0.25">
      <c r="H67" s="41"/>
    </row>
    <row r="68" spans="1:8" ht="18" x14ac:dyDescent="0.25">
      <c r="H68" s="41"/>
    </row>
    <row r="69" spans="1:8" ht="18" x14ac:dyDescent="0.25">
      <c r="A69" s="20"/>
      <c r="B69" s="20"/>
      <c r="C69" s="32"/>
      <c r="D69" s="32"/>
      <c r="H69" s="41"/>
    </row>
    <row r="70" spans="1:8" ht="18" x14ac:dyDescent="0.25">
      <c r="C70" s="33"/>
      <c r="D70" s="33"/>
      <c r="H70" s="41"/>
    </row>
    <row r="71" spans="1:8" ht="18" x14ac:dyDescent="0.25">
      <c r="H71" s="41"/>
    </row>
    <row r="72" spans="1:8" ht="18" x14ac:dyDescent="0.25">
      <c r="A72" t="s">
        <v>86</v>
      </c>
      <c r="H72" s="41"/>
    </row>
    <row r="73" spans="1:8" ht="18" x14ac:dyDescent="0.25">
      <c r="A73" t="s">
        <v>88</v>
      </c>
      <c r="H73" s="41"/>
    </row>
    <row r="74" spans="1:8" ht="18" x14ac:dyDescent="0.25">
      <c r="H74" s="41"/>
    </row>
    <row r="75" spans="1:8" ht="18" x14ac:dyDescent="0.25">
      <c r="H75" s="41"/>
    </row>
    <row r="76" spans="1:8" ht="18" x14ac:dyDescent="0.25">
      <c r="H76" s="41"/>
    </row>
    <row r="77" spans="1:8" ht="18" x14ac:dyDescent="0.25">
      <c r="H77" s="41"/>
    </row>
    <row r="78" spans="1:8" ht="18" x14ac:dyDescent="0.25">
      <c r="H78" s="41"/>
    </row>
    <row r="79" spans="1:8" ht="18" x14ac:dyDescent="0.25">
      <c r="H79" s="41"/>
    </row>
    <row r="80" spans="1:8" ht="18" x14ac:dyDescent="0.25">
      <c r="H80" s="41"/>
    </row>
    <row r="81" spans="8:8" ht="18" x14ac:dyDescent="0.25">
      <c r="H81" s="41"/>
    </row>
    <row r="82" spans="8:8" ht="18" x14ac:dyDescent="0.25">
      <c r="H82" s="41"/>
    </row>
    <row r="83" spans="8:8" ht="18" x14ac:dyDescent="0.25">
      <c r="H83" s="41"/>
    </row>
    <row r="84" spans="8:8" ht="18" x14ac:dyDescent="0.25">
      <c r="H84" s="41"/>
    </row>
    <row r="85" spans="8:8" ht="18" x14ac:dyDescent="0.25">
      <c r="H85" s="41"/>
    </row>
    <row r="86" spans="8:8" ht="18" x14ac:dyDescent="0.25">
      <c r="H86" s="41"/>
    </row>
    <row r="87" spans="8:8" ht="18" x14ac:dyDescent="0.25">
      <c r="H87" s="41"/>
    </row>
    <row r="88" spans="8:8" ht="18" x14ac:dyDescent="0.25">
      <c r="H88" s="41"/>
    </row>
    <row r="89" spans="8:8" ht="18" x14ac:dyDescent="0.25">
      <c r="H89" s="41"/>
    </row>
  </sheetData>
  <mergeCells count="1">
    <mergeCell ref="B3:G3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5" workbookViewId="0">
      <selection activeCell="B32" sqref="B32"/>
    </sheetView>
  </sheetViews>
  <sheetFormatPr defaultRowHeight="15" x14ac:dyDescent="0.25"/>
  <cols>
    <col min="5" max="5" width="14.28515625" customWidth="1"/>
  </cols>
  <sheetData>
    <row r="1" spans="1:8" x14ac:dyDescent="0.25">
      <c r="A1" t="s">
        <v>79</v>
      </c>
      <c r="B1" t="s">
        <v>62</v>
      </c>
      <c r="C1" t="s">
        <v>63</v>
      </c>
      <c r="D1" t="s">
        <v>80</v>
      </c>
      <c r="E1" t="s">
        <v>81</v>
      </c>
      <c r="F1" t="s">
        <v>71</v>
      </c>
      <c r="G1">
        <v>1000</v>
      </c>
      <c r="H1" t="s">
        <v>5</v>
      </c>
    </row>
    <row r="2" spans="1:8" x14ac:dyDescent="0.25">
      <c r="A2">
        <v>2020</v>
      </c>
      <c r="B2">
        <v>210001</v>
      </c>
      <c r="C2" t="s">
        <v>31</v>
      </c>
      <c r="D2" t="s">
        <v>82</v>
      </c>
      <c r="E2" t="s">
        <v>83</v>
      </c>
      <c r="F2">
        <v>362959</v>
      </c>
      <c r="G2">
        <v>362959000</v>
      </c>
      <c r="H2">
        <v>13848</v>
      </c>
    </row>
    <row r="3" spans="1:8" x14ac:dyDescent="0.25">
      <c r="A3">
        <v>2020</v>
      </c>
      <c r="B3">
        <v>210002</v>
      </c>
      <c r="C3" t="s">
        <v>16</v>
      </c>
      <c r="D3" t="s">
        <v>82</v>
      </c>
      <c r="E3" t="s">
        <v>83</v>
      </c>
      <c r="F3" s="35">
        <v>1602321.9134900002</v>
      </c>
      <c r="G3">
        <v>1602321913.4900002</v>
      </c>
      <c r="H3">
        <v>21601</v>
      </c>
    </row>
    <row r="4" spans="1:8" x14ac:dyDescent="0.25">
      <c r="A4">
        <v>2020</v>
      </c>
      <c r="B4">
        <v>210003</v>
      </c>
      <c r="C4" t="s">
        <v>32</v>
      </c>
      <c r="D4" t="s">
        <v>82</v>
      </c>
      <c r="E4" s="34" t="s">
        <v>83</v>
      </c>
      <c r="F4" s="36">
        <v>339579.42152000003</v>
      </c>
      <c r="G4">
        <v>339579421.52000004</v>
      </c>
      <c r="H4">
        <v>10378</v>
      </c>
    </row>
    <row r="5" spans="1:8" x14ac:dyDescent="0.25">
      <c r="A5">
        <v>2020</v>
      </c>
      <c r="B5">
        <v>210004</v>
      </c>
      <c r="C5" t="s">
        <v>10</v>
      </c>
      <c r="D5" t="s">
        <v>82</v>
      </c>
      <c r="E5" s="34" t="s">
        <v>83</v>
      </c>
      <c r="F5" s="36">
        <v>512631.19999999995</v>
      </c>
      <c r="G5">
        <v>512631199.99999994</v>
      </c>
      <c r="H5">
        <v>24363</v>
      </c>
    </row>
    <row r="6" spans="1:8" x14ac:dyDescent="0.25">
      <c r="A6">
        <v>2020</v>
      </c>
      <c r="B6">
        <v>210005</v>
      </c>
      <c r="C6" t="s">
        <v>33</v>
      </c>
      <c r="D6" t="s">
        <v>82</v>
      </c>
      <c r="E6" s="34" t="s">
        <v>83</v>
      </c>
      <c r="F6" s="36">
        <v>358754.2</v>
      </c>
      <c r="G6">
        <v>358754200</v>
      </c>
      <c r="H6">
        <v>14102</v>
      </c>
    </row>
    <row r="7" spans="1:8" x14ac:dyDescent="0.25">
      <c r="A7">
        <v>2020</v>
      </c>
      <c r="B7">
        <v>210006</v>
      </c>
      <c r="C7" t="s">
        <v>34</v>
      </c>
      <c r="D7" t="s">
        <v>82</v>
      </c>
      <c r="E7" s="34" t="s">
        <v>83</v>
      </c>
      <c r="F7" s="36">
        <v>100311.40548</v>
      </c>
      <c r="G7">
        <v>100311405.48</v>
      </c>
      <c r="H7">
        <v>3745</v>
      </c>
    </row>
    <row r="8" spans="1:8" x14ac:dyDescent="0.25">
      <c r="A8">
        <v>2020</v>
      </c>
      <c r="B8">
        <v>210008</v>
      </c>
      <c r="C8" t="s">
        <v>35</v>
      </c>
      <c r="D8" t="s">
        <v>82</v>
      </c>
      <c r="E8" s="34" t="s">
        <v>83</v>
      </c>
      <c r="F8" s="36">
        <v>548689.69999999995</v>
      </c>
      <c r="G8">
        <v>548689700</v>
      </c>
      <c r="H8">
        <v>12068</v>
      </c>
    </row>
    <row r="9" spans="1:8" x14ac:dyDescent="0.25">
      <c r="A9">
        <v>2020</v>
      </c>
      <c r="B9">
        <v>210009</v>
      </c>
      <c r="C9" t="s">
        <v>12</v>
      </c>
      <c r="D9" t="s">
        <v>82</v>
      </c>
      <c r="E9" s="34" t="s">
        <v>83</v>
      </c>
      <c r="F9" s="36">
        <v>2468450.1484400001</v>
      </c>
      <c r="G9">
        <v>2468450148.4400001</v>
      </c>
      <c r="H9">
        <v>38804</v>
      </c>
    </row>
    <row r="10" spans="1:8" x14ac:dyDescent="0.25">
      <c r="A10">
        <v>2020</v>
      </c>
      <c r="B10">
        <v>210010</v>
      </c>
      <c r="C10" t="s">
        <v>36</v>
      </c>
      <c r="D10" t="s">
        <v>82</v>
      </c>
      <c r="E10" s="34" t="s">
        <v>83</v>
      </c>
      <c r="F10" s="36">
        <v>38594.807650000002</v>
      </c>
      <c r="G10">
        <v>38594807.650000006</v>
      </c>
      <c r="H10">
        <v>1046</v>
      </c>
    </row>
    <row r="11" spans="1:8" x14ac:dyDescent="0.25">
      <c r="A11">
        <v>2020</v>
      </c>
      <c r="B11">
        <v>210011</v>
      </c>
      <c r="C11" t="s">
        <v>37</v>
      </c>
      <c r="D11" t="s">
        <v>82</v>
      </c>
      <c r="E11" s="34" t="s">
        <v>83</v>
      </c>
      <c r="F11" s="36">
        <v>420145.4</v>
      </c>
      <c r="G11">
        <v>420145400</v>
      </c>
      <c r="H11">
        <v>11882</v>
      </c>
    </row>
    <row r="12" spans="1:8" x14ac:dyDescent="0.25">
      <c r="A12">
        <v>2020</v>
      </c>
      <c r="B12">
        <v>210012</v>
      </c>
      <c r="C12" t="s">
        <v>38</v>
      </c>
      <c r="D12" t="s">
        <v>82</v>
      </c>
      <c r="E12" s="34" t="s">
        <v>83</v>
      </c>
      <c r="F12" s="36">
        <v>824393.68539999996</v>
      </c>
      <c r="G12">
        <v>824393685.39999998</v>
      </c>
      <c r="H12">
        <v>15545</v>
      </c>
    </row>
    <row r="13" spans="1:8" x14ac:dyDescent="0.25">
      <c r="A13">
        <v>2020</v>
      </c>
      <c r="B13">
        <v>210013</v>
      </c>
      <c r="C13" t="s">
        <v>64</v>
      </c>
      <c r="D13" t="s">
        <v>82</v>
      </c>
      <c r="E13" s="34" t="s">
        <v>83</v>
      </c>
      <c r="F13" s="36">
        <v>39284.371809999975</v>
      </c>
      <c r="G13">
        <v>39284371.809999973</v>
      </c>
      <c r="H13">
        <v>922</v>
      </c>
    </row>
    <row r="14" spans="1:8" x14ac:dyDescent="0.25">
      <c r="A14">
        <v>2020</v>
      </c>
      <c r="B14">
        <v>210015</v>
      </c>
      <c r="C14" t="s">
        <v>39</v>
      </c>
      <c r="D14" t="s">
        <v>82</v>
      </c>
      <c r="E14" s="34" t="s">
        <v>83</v>
      </c>
      <c r="F14" s="36">
        <v>590598.15397999994</v>
      </c>
      <c r="G14">
        <v>590598153.9799999</v>
      </c>
      <c r="H14">
        <v>17765</v>
      </c>
    </row>
    <row r="15" spans="1:8" x14ac:dyDescent="0.25">
      <c r="A15">
        <v>2020</v>
      </c>
      <c r="B15">
        <v>210016</v>
      </c>
      <c r="C15" t="s">
        <v>65</v>
      </c>
      <c r="D15" t="s">
        <v>82</v>
      </c>
      <c r="E15" s="34" t="s">
        <v>83</v>
      </c>
      <c r="F15" s="36">
        <v>328724.80000000005</v>
      </c>
      <c r="G15">
        <v>328724800.00000006</v>
      </c>
      <c r="H15">
        <v>8863</v>
      </c>
    </row>
    <row r="16" spans="1:8" x14ac:dyDescent="0.25">
      <c r="A16">
        <v>2020</v>
      </c>
      <c r="B16">
        <v>210017</v>
      </c>
      <c r="C16" t="s">
        <v>40</v>
      </c>
      <c r="D16" t="s">
        <v>82</v>
      </c>
      <c r="E16" s="34" t="s">
        <v>83</v>
      </c>
      <c r="F16" s="36">
        <v>59967.874299999996</v>
      </c>
      <c r="G16">
        <v>59967874.299999997</v>
      </c>
      <c r="H16">
        <v>1345</v>
      </c>
    </row>
    <row r="17" spans="1:8" x14ac:dyDescent="0.25">
      <c r="A17">
        <v>2020</v>
      </c>
      <c r="B17">
        <v>210018</v>
      </c>
      <c r="C17" t="s">
        <v>20</v>
      </c>
      <c r="D17" t="s">
        <v>82</v>
      </c>
      <c r="E17" s="34" t="s">
        <v>83</v>
      </c>
      <c r="F17" s="36">
        <v>183546.86325999998</v>
      </c>
      <c r="G17">
        <v>183546863.25999999</v>
      </c>
      <c r="H17">
        <v>5447</v>
      </c>
    </row>
    <row r="18" spans="1:8" x14ac:dyDescent="0.25">
      <c r="A18">
        <v>2020</v>
      </c>
      <c r="B18">
        <v>210019</v>
      </c>
      <c r="C18" t="s">
        <v>41</v>
      </c>
      <c r="D18" t="s">
        <v>82</v>
      </c>
      <c r="E18" s="34" t="s">
        <v>83</v>
      </c>
      <c r="F18" s="36">
        <v>460021.446</v>
      </c>
      <c r="G18">
        <v>460021446</v>
      </c>
      <c r="H18">
        <v>14291</v>
      </c>
    </row>
    <row r="19" spans="1:8" x14ac:dyDescent="0.25">
      <c r="A19">
        <v>2020</v>
      </c>
      <c r="B19">
        <v>210022</v>
      </c>
      <c r="C19" t="s">
        <v>15</v>
      </c>
      <c r="D19" t="s">
        <v>82</v>
      </c>
      <c r="E19" s="34" t="s">
        <v>83</v>
      </c>
      <c r="F19" s="36">
        <v>323439.29063</v>
      </c>
      <c r="G19">
        <v>323439290.63</v>
      </c>
      <c r="H19">
        <v>11864</v>
      </c>
    </row>
    <row r="20" spans="1:8" x14ac:dyDescent="0.25">
      <c r="A20">
        <v>2020</v>
      </c>
      <c r="B20">
        <v>210023</v>
      </c>
      <c r="C20" t="s">
        <v>42</v>
      </c>
      <c r="D20" t="s">
        <v>82</v>
      </c>
      <c r="E20" s="34" t="s">
        <v>83</v>
      </c>
      <c r="F20" s="36">
        <v>640390.9</v>
      </c>
      <c r="G20">
        <v>640390900</v>
      </c>
      <c r="H20">
        <v>23412</v>
      </c>
    </row>
    <row r="21" spans="1:8" x14ac:dyDescent="0.25">
      <c r="A21">
        <v>2020</v>
      </c>
      <c r="B21">
        <v>210024</v>
      </c>
      <c r="C21" t="s">
        <v>43</v>
      </c>
      <c r="D21" t="s">
        <v>82</v>
      </c>
      <c r="E21" s="34" t="s">
        <v>83</v>
      </c>
      <c r="F21" s="36">
        <v>431562.93428000004</v>
      </c>
      <c r="G21">
        <v>431562934.28000003</v>
      </c>
      <c r="H21">
        <v>9409</v>
      </c>
    </row>
    <row r="22" spans="1:8" x14ac:dyDescent="0.25">
      <c r="A22">
        <v>2020</v>
      </c>
      <c r="B22">
        <v>210027</v>
      </c>
      <c r="C22" t="s">
        <v>18</v>
      </c>
      <c r="D22" t="s">
        <v>82</v>
      </c>
      <c r="E22" s="34" t="s">
        <v>83</v>
      </c>
      <c r="F22" s="36">
        <v>317291.5</v>
      </c>
      <c r="G22">
        <v>317291500</v>
      </c>
      <c r="H22">
        <v>8374</v>
      </c>
    </row>
    <row r="23" spans="1:8" x14ac:dyDescent="0.25">
      <c r="A23">
        <v>2020</v>
      </c>
      <c r="B23">
        <v>210028</v>
      </c>
      <c r="C23" t="s">
        <v>21</v>
      </c>
      <c r="D23" t="s">
        <v>82</v>
      </c>
      <c r="E23" s="34" t="s">
        <v>83</v>
      </c>
      <c r="F23" s="36">
        <v>199026.19500000001</v>
      </c>
      <c r="G23">
        <v>199026195</v>
      </c>
      <c r="H23">
        <v>6625</v>
      </c>
    </row>
    <row r="24" spans="1:8" x14ac:dyDescent="0.25">
      <c r="A24">
        <v>2020</v>
      </c>
      <c r="B24">
        <v>210029</v>
      </c>
      <c r="C24" t="s">
        <v>11</v>
      </c>
      <c r="D24" t="s">
        <v>82</v>
      </c>
      <c r="E24" s="34" t="s">
        <v>83</v>
      </c>
      <c r="F24" s="36">
        <v>666316.47839999991</v>
      </c>
      <c r="G24">
        <v>666316478.39999986</v>
      </c>
      <c r="H24">
        <v>17826</v>
      </c>
    </row>
    <row r="25" spans="1:8" x14ac:dyDescent="0.25">
      <c r="A25">
        <v>2020</v>
      </c>
      <c r="B25">
        <v>210030</v>
      </c>
      <c r="C25" t="s">
        <v>44</v>
      </c>
      <c r="D25" t="s">
        <v>82</v>
      </c>
      <c r="E25" s="34" t="s">
        <v>83</v>
      </c>
      <c r="F25" s="36">
        <v>44652.158070000005</v>
      </c>
      <c r="G25">
        <v>44652158.070000008</v>
      </c>
      <c r="H25">
        <v>573</v>
      </c>
    </row>
    <row r="26" spans="1:8" x14ac:dyDescent="0.25">
      <c r="A26">
        <v>2020</v>
      </c>
      <c r="B26">
        <v>210032</v>
      </c>
      <c r="C26" t="s">
        <v>45</v>
      </c>
      <c r="D26" t="s">
        <v>82</v>
      </c>
      <c r="E26" s="34" t="s">
        <v>83</v>
      </c>
      <c r="F26" s="36">
        <v>163369.09999999998</v>
      </c>
      <c r="G26">
        <v>163369099.99999997</v>
      </c>
      <c r="H26">
        <v>4359</v>
      </c>
    </row>
    <row r="27" spans="1:8" x14ac:dyDescent="0.25">
      <c r="A27">
        <v>2020</v>
      </c>
      <c r="B27">
        <v>210033</v>
      </c>
      <c r="C27" t="s">
        <v>46</v>
      </c>
      <c r="D27" t="s">
        <v>82</v>
      </c>
      <c r="E27" s="34" t="s">
        <v>83</v>
      </c>
      <c r="F27" s="36">
        <v>231744.22</v>
      </c>
      <c r="G27">
        <v>231744220</v>
      </c>
      <c r="H27">
        <v>9324</v>
      </c>
    </row>
    <row r="28" spans="1:8" x14ac:dyDescent="0.25">
      <c r="A28">
        <v>2020</v>
      </c>
      <c r="B28">
        <v>210034</v>
      </c>
      <c r="C28" t="s">
        <v>47</v>
      </c>
      <c r="D28" t="s">
        <v>82</v>
      </c>
      <c r="E28" s="34" t="s">
        <v>83</v>
      </c>
      <c r="F28" s="36">
        <v>183866.23009999999</v>
      </c>
      <c r="G28">
        <v>183866230.09999999</v>
      </c>
      <c r="H28">
        <v>6585</v>
      </c>
    </row>
    <row r="29" spans="1:8" x14ac:dyDescent="0.25">
      <c r="A29">
        <v>2020</v>
      </c>
      <c r="B29">
        <v>210035</v>
      </c>
      <c r="C29" t="s">
        <v>22</v>
      </c>
      <c r="D29" t="s">
        <v>82</v>
      </c>
      <c r="E29" s="34" t="s">
        <v>83</v>
      </c>
      <c r="F29" s="36">
        <v>155189.52922</v>
      </c>
      <c r="G29">
        <v>155189529.22</v>
      </c>
      <c r="H29">
        <v>6007</v>
      </c>
    </row>
    <row r="30" spans="1:8" x14ac:dyDescent="0.25">
      <c r="A30">
        <v>2020</v>
      </c>
      <c r="B30">
        <v>210037</v>
      </c>
      <c r="C30" t="s">
        <v>48</v>
      </c>
      <c r="D30" t="s">
        <v>82</v>
      </c>
      <c r="E30" s="34" t="s">
        <v>83</v>
      </c>
      <c r="F30" s="36">
        <v>237513.52653999999</v>
      </c>
      <c r="G30">
        <v>237513526.53999999</v>
      </c>
      <c r="H30">
        <v>5691</v>
      </c>
    </row>
    <row r="31" spans="1:8" x14ac:dyDescent="0.25">
      <c r="A31">
        <v>2020</v>
      </c>
      <c r="B31">
        <v>210038</v>
      </c>
      <c r="C31" t="s">
        <v>49</v>
      </c>
      <c r="D31" t="s">
        <v>82</v>
      </c>
      <c r="E31" s="34" t="s">
        <v>83</v>
      </c>
      <c r="F31" s="36">
        <v>216538.48934</v>
      </c>
      <c r="G31">
        <v>216538489.34</v>
      </c>
      <c r="H31">
        <v>4661</v>
      </c>
    </row>
    <row r="32" spans="1:8" x14ac:dyDescent="0.25">
      <c r="A32">
        <v>2020</v>
      </c>
      <c r="B32">
        <v>210039</v>
      </c>
      <c r="C32" t="s">
        <v>50</v>
      </c>
      <c r="D32" t="s">
        <v>82</v>
      </c>
      <c r="E32" s="34" t="s">
        <v>83</v>
      </c>
      <c r="F32" s="36">
        <v>157018.4</v>
      </c>
      <c r="G32">
        <v>157018400</v>
      </c>
      <c r="H32">
        <v>5467</v>
      </c>
    </row>
    <row r="33" spans="1:8" x14ac:dyDescent="0.25">
      <c r="A33">
        <v>2020</v>
      </c>
      <c r="B33">
        <v>210040</v>
      </c>
      <c r="C33" t="s">
        <v>51</v>
      </c>
      <c r="D33" t="s">
        <v>82</v>
      </c>
      <c r="E33" s="34" t="s">
        <v>83</v>
      </c>
      <c r="F33" s="36">
        <v>268079.10889999999</v>
      </c>
      <c r="G33">
        <v>268079108.90000001</v>
      </c>
      <c r="H33">
        <v>7740</v>
      </c>
    </row>
    <row r="34" spans="1:8" x14ac:dyDescent="0.25">
      <c r="A34">
        <v>2020</v>
      </c>
      <c r="B34">
        <v>210043</v>
      </c>
      <c r="C34" t="s">
        <v>23</v>
      </c>
      <c r="D34" t="s">
        <v>82</v>
      </c>
      <c r="E34" s="34" t="s">
        <v>83</v>
      </c>
      <c r="F34" s="36">
        <v>438784.13477999996</v>
      </c>
      <c r="G34">
        <v>438784134.77999997</v>
      </c>
      <c r="H34">
        <v>17851</v>
      </c>
    </row>
    <row r="35" spans="1:8" x14ac:dyDescent="0.25">
      <c r="A35">
        <v>2020</v>
      </c>
      <c r="B35">
        <v>210044</v>
      </c>
      <c r="C35" t="s">
        <v>9</v>
      </c>
      <c r="D35" t="s">
        <v>82</v>
      </c>
      <c r="E35" s="34" t="s">
        <v>83</v>
      </c>
      <c r="F35" s="36">
        <v>472544.39905000001</v>
      </c>
      <c r="G35">
        <v>472544399.05000001</v>
      </c>
      <c r="H35">
        <v>15906</v>
      </c>
    </row>
    <row r="36" spans="1:8" x14ac:dyDescent="0.25">
      <c r="A36">
        <v>2020</v>
      </c>
      <c r="B36">
        <v>210045</v>
      </c>
      <c r="C36" t="s">
        <v>52</v>
      </c>
      <c r="D36" t="s">
        <v>82</v>
      </c>
      <c r="E36" s="34" t="s">
        <v>83</v>
      </c>
      <c r="F36" s="36">
        <v>0</v>
      </c>
      <c r="G36">
        <v>0</v>
      </c>
      <c r="H36">
        <v>0</v>
      </c>
    </row>
    <row r="37" spans="1:8" x14ac:dyDescent="0.25">
      <c r="A37">
        <v>2020</v>
      </c>
      <c r="B37">
        <v>210048</v>
      </c>
      <c r="C37" t="s">
        <v>53</v>
      </c>
      <c r="D37" t="s">
        <v>82</v>
      </c>
      <c r="E37" s="34" t="s">
        <v>83</v>
      </c>
      <c r="F37" s="36">
        <v>300728.77473999996</v>
      </c>
      <c r="G37">
        <v>300728774.73999995</v>
      </c>
      <c r="H37">
        <v>14527</v>
      </c>
    </row>
    <row r="38" spans="1:8" x14ac:dyDescent="0.25">
      <c r="A38">
        <v>2020</v>
      </c>
      <c r="B38">
        <v>210049</v>
      </c>
      <c r="C38" t="s">
        <v>24</v>
      </c>
      <c r="D38" t="s">
        <v>82</v>
      </c>
      <c r="E38" s="34" t="s">
        <v>83</v>
      </c>
      <c r="F38" s="36">
        <v>312240.52045999997</v>
      </c>
      <c r="G38">
        <v>312240520.45999998</v>
      </c>
      <c r="H38">
        <v>10457.28840909091</v>
      </c>
    </row>
    <row r="39" spans="1:8" x14ac:dyDescent="0.25">
      <c r="A39">
        <v>2020</v>
      </c>
      <c r="B39">
        <v>210051</v>
      </c>
      <c r="C39" t="s">
        <v>54</v>
      </c>
      <c r="D39" t="s">
        <v>82</v>
      </c>
      <c r="E39" s="34" t="s">
        <v>83</v>
      </c>
      <c r="F39" s="36">
        <v>256642.31363999998</v>
      </c>
      <c r="G39">
        <v>256642313.63999999</v>
      </c>
      <c r="H39">
        <v>10369</v>
      </c>
    </row>
    <row r="40" spans="1:8" x14ac:dyDescent="0.25">
      <c r="A40">
        <v>2020</v>
      </c>
      <c r="B40">
        <v>210055</v>
      </c>
      <c r="C40" t="s">
        <v>55</v>
      </c>
      <c r="D40" t="s">
        <v>82</v>
      </c>
      <c r="E40" s="34" t="s">
        <v>83</v>
      </c>
      <c r="F40" s="36">
        <v>31679.107449999996</v>
      </c>
      <c r="G40">
        <v>31679107.449999996</v>
      </c>
      <c r="H40">
        <v>0</v>
      </c>
    </row>
    <row r="41" spans="1:8" x14ac:dyDescent="0.25">
      <c r="A41">
        <v>2020</v>
      </c>
      <c r="B41">
        <v>210056</v>
      </c>
      <c r="C41" t="s">
        <v>56</v>
      </c>
      <c r="D41" t="s">
        <v>82</v>
      </c>
      <c r="E41" s="34" t="s">
        <v>83</v>
      </c>
      <c r="F41" s="36">
        <v>269019.86725999997</v>
      </c>
      <c r="G41">
        <v>269019867.25999999</v>
      </c>
      <c r="H41">
        <v>7754</v>
      </c>
    </row>
    <row r="42" spans="1:8" x14ac:dyDescent="0.25">
      <c r="A42">
        <v>2020</v>
      </c>
      <c r="B42">
        <v>210057</v>
      </c>
      <c r="C42" t="s">
        <v>14</v>
      </c>
      <c r="D42" t="s">
        <v>82</v>
      </c>
      <c r="E42" s="34" t="s">
        <v>83</v>
      </c>
      <c r="F42" s="36">
        <v>474518.9</v>
      </c>
      <c r="G42">
        <v>474518900</v>
      </c>
      <c r="H42">
        <v>16522</v>
      </c>
    </row>
    <row r="43" spans="1:8" x14ac:dyDescent="0.25">
      <c r="A43">
        <v>2020</v>
      </c>
      <c r="B43">
        <v>210058</v>
      </c>
      <c r="C43" t="s">
        <v>57</v>
      </c>
      <c r="D43" t="s">
        <v>82</v>
      </c>
      <c r="E43" s="34" t="s">
        <v>83</v>
      </c>
      <c r="F43" s="36">
        <v>114262.34122999999</v>
      </c>
      <c r="G43">
        <v>114262341.22999999</v>
      </c>
      <c r="H43">
        <v>2018</v>
      </c>
    </row>
    <row r="44" spans="1:8" x14ac:dyDescent="0.25">
      <c r="A44">
        <v>2020</v>
      </c>
      <c r="B44">
        <v>210060</v>
      </c>
      <c r="C44" t="s">
        <v>66</v>
      </c>
      <c r="D44" t="s">
        <v>82</v>
      </c>
      <c r="E44" s="34" t="s">
        <v>83</v>
      </c>
      <c r="F44" s="36">
        <v>53626.5</v>
      </c>
      <c r="G44">
        <v>53626500</v>
      </c>
      <c r="H44">
        <v>1534</v>
      </c>
    </row>
    <row r="45" spans="1:8" x14ac:dyDescent="0.25">
      <c r="A45">
        <v>2020</v>
      </c>
      <c r="B45">
        <v>210061</v>
      </c>
      <c r="C45" t="s">
        <v>7</v>
      </c>
      <c r="D45" t="s">
        <v>82</v>
      </c>
      <c r="E45" s="34" t="s">
        <v>83</v>
      </c>
      <c r="F45" s="36">
        <v>107157.5</v>
      </c>
      <c r="G45">
        <v>107157500</v>
      </c>
      <c r="H45">
        <v>2658</v>
      </c>
    </row>
    <row r="46" spans="1:8" x14ac:dyDescent="0.25">
      <c r="A46">
        <v>2020</v>
      </c>
      <c r="B46">
        <v>210062</v>
      </c>
      <c r="C46" t="s">
        <v>25</v>
      </c>
      <c r="D46" t="s">
        <v>82</v>
      </c>
      <c r="E46" s="34" t="s">
        <v>83</v>
      </c>
      <c r="F46" s="36">
        <v>281382.41295999999</v>
      </c>
      <c r="G46">
        <v>281382412.95999998</v>
      </c>
      <c r="H46">
        <v>9781</v>
      </c>
    </row>
    <row r="47" spans="1:8" x14ac:dyDescent="0.25">
      <c r="A47">
        <v>2020</v>
      </c>
      <c r="B47">
        <v>210063</v>
      </c>
      <c r="C47" t="s">
        <v>59</v>
      </c>
      <c r="D47" t="s">
        <v>82</v>
      </c>
      <c r="E47" s="34" t="s">
        <v>83</v>
      </c>
      <c r="F47" s="36">
        <v>372898.28602000012</v>
      </c>
      <c r="G47">
        <v>372898286.0200001</v>
      </c>
      <c r="H47">
        <v>12997</v>
      </c>
    </row>
    <row r="48" spans="1:8" x14ac:dyDescent="0.25">
      <c r="A48">
        <v>2020</v>
      </c>
      <c r="B48">
        <v>210064</v>
      </c>
      <c r="C48" t="s">
        <v>13</v>
      </c>
      <c r="D48" t="s">
        <v>82</v>
      </c>
      <c r="E48" s="34" t="s">
        <v>83</v>
      </c>
      <c r="F48" s="36">
        <v>63226.315219999997</v>
      </c>
      <c r="G48">
        <v>63226315.219999999</v>
      </c>
      <c r="H48">
        <v>1088</v>
      </c>
    </row>
    <row r="49" spans="1:8" x14ac:dyDescent="0.25">
      <c r="A49">
        <v>2020</v>
      </c>
      <c r="B49">
        <v>210065</v>
      </c>
      <c r="C49" t="s">
        <v>26</v>
      </c>
      <c r="D49" t="s">
        <v>82</v>
      </c>
      <c r="E49" s="34" t="s">
        <v>83</v>
      </c>
      <c r="F49" s="36">
        <v>119447.1</v>
      </c>
      <c r="G49">
        <v>119447100</v>
      </c>
      <c r="H49">
        <v>4729</v>
      </c>
    </row>
    <row r="50" spans="1:8" x14ac:dyDescent="0.25">
      <c r="A50">
        <v>2020</v>
      </c>
      <c r="B50">
        <v>210087</v>
      </c>
      <c r="C50" t="s">
        <v>67</v>
      </c>
      <c r="D50" t="s">
        <v>82</v>
      </c>
      <c r="E50" s="34" t="s">
        <v>83</v>
      </c>
      <c r="F50" s="36">
        <v>12504.4</v>
      </c>
      <c r="G50">
        <v>12504400</v>
      </c>
      <c r="H50">
        <v>0</v>
      </c>
    </row>
    <row r="51" spans="1:8" x14ac:dyDescent="0.25">
      <c r="A51">
        <v>2020</v>
      </c>
      <c r="B51">
        <v>210088</v>
      </c>
      <c r="C51" t="s">
        <v>28</v>
      </c>
      <c r="D51" t="s">
        <v>82</v>
      </c>
      <c r="E51" s="34" t="s">
        <v>83</v>
      </c>
      <c r="F51" s="36">
        <v>7448.4907899999998</v>
      </c>
      <c r="G51">
        <v>7448490.79</v>
      </c>
      <c r="H51">
        <v>0</v>
      </c>
    </row>
    <row r="52" spans="1:8" x14ac:dyDescent="0.25">
      <c r="A52">
        <v>2020</v>
      </c>
      <c r="B52">
        <v>210333</v>
      </c>
      <c r="C52" t="s">
        <v>61</v>
      </c>
      <c r="D52" t="s">
        <v>82</v>
      </c>
      <c r="E52" s="34" t="s">
        <v>83</v>
      </c>
      <c r="F52" s="36">
        <v>19451.934539999998</v>
      </c>
      <c r="G52">
        <v>19451934.539999999</v>
      </c>
      <c r="H52">
        <v>0</v>
      </c>
    </row>
    <row r="53" spans="1:8" x14ac:dyDescent="0.25">
      <c r="A53">
        <v>2020</v>
      </c>
      <c r="B53">
        <v>213300</v>
      </c>
      <c r="C53" t="s">
        <v>68</v>
      </c>
      <c r="D53" t="s">
        <v>82</v>
      </c>
      <c r="E53" s="34" t="s">
        <v>83</v>
      </c>
      <c r="F53" s="36">
        <v>63082.596000000005</v>
      </c>
      <c r="G53">
        <v>63082596.000000007</v>
      </c>
      <c r="H53">
        <v>577</v>
      </c>
    </row>
    <row r="54" spans="1:8" x14ac:dyDescent="0.25">
      <c r="A54">
        <v>2020</v>
      </c>
      <c r="B54">
        <v>214000</v>
      </c>
      <c r="C54" t="s">
        <v>69</v>
      </c>
      <c r="D54" t="s">
        <v>82</v>
      </c>
      <c r="E54" s="34" t="s">
        <v>83</v>
      </c>
      <c r="F54" s="36">
        <v>153498.17717000001</v>
      </c>
      <c r="G54">
        <v>153498177.17000002</v>
      </c>
      <c r="H54">
        <v>7338</v>
      </c>
    </row>
    <row r="55" spans="1:8" x14ac:dyDescent="0.25">
      <c r="A55">
        <v>2020</v>
      </c>
      <c r="B55">
        <v>214003</v>
      </c>
      <c r="C55" t="s">
        <v>70</v>
      </c>
      <c r="D55" t="s">
        <v>82</v>
      </c>
      <c r="E55" s="34" t="s">
        <v>83</v>
      </c>
      <c r="F55" s="36">
        <v>22171.5</v>
      </c>
      <c r="G55">
        <v>22171500</v>
      </c>
      <c r="H55">
        <v>1516</v>
      </c>
    </row>
    <row r="56" spans="1:8" x14ac:dyDescent="0.25">
      <c r="A56">
        <v>2020</v>
      </c>
      <c r="B56">
        <v>218992</v>
      </c>
      <c r="C56" t="s">
        <v>27</v>
      </c>
      <c r="D56" t="s">
        <v>82</v>
      </c>
      <c r="E56" s="34" t="s">
        <v>83</v>
      </c>
      <c r="F56" s="36">
        <v>220774.52257</v>
      </c>
      <c r="G56">
        <v>220774522.56999999</v>
      </c>
      <c r="H56">
        <v>3513</v>
      </c>
    </row>
    <row r="57" spans="1:8" x14ac:dyDescent="0.25">
      <c r="E57" s="34"/>
      <c r="F57" s="36"/>
    </row>
    <row r="58" spans="1:8" x14ac:dyDescent="0.25">
      <c r="E58" s="34"/>
      <c r="F58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009410-614E-49B6-9FEB-79F2508CC136}"/>
</file>

<file path=customXml/itemProps2.xml><?xml version="1.0" encoding="utf-8"?>
<ds:datastoreItem xmlns:ds="http://schemas.openxmlformats.org/officeDocument/2006/customXml" ds:itemID="{C05449BB-A2A1-42E6-8BA4-9E17F741AAC3}"/>
</file>

<file path=customXml/itemProps3.xml><?xml version="1.0" encoding="utf-8"?>
<ds:datastoreItem xmlns:ds="http://schemas.openxmlformats.org/officeDocument/2006/customXml" ds:itemID="{95A90958-9D47-48C6-8ECA-8475F363A4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FY2022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cp:lastPrinted>2018-07-23T15:49:44Z</cp:lastPrinted>
  <dcterms:created xsi:type="dcterms:W3CDTF">2015-06-29T15:38:38Z</dcterms:created>
  <dcterms:modified xsi:type="dcterms:W3CDTF">2021-06-10T14:03:05Z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