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1835"/>
  </bookViews>
  <sheets>
    <sheet name="Deficit Assessment" sheetId="2" r:id="rId1"/>
  </sheets>
  <definedNames>
    <definedName name="_xlnm.Print_Area" localSheetId="0">'Deficit Assessment'!$A$1:$I$60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5" i="2" l="1"/>
  <c r="G8" i="2" l="1"/>
  <c r="C58" i="2" l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H8" i="2"/>
  <c r="E8" i="2"/>
  <c r="E58" i="2" l="1"/>
  <c r="D58" i="2" s="1"/>
  <c r="F57" i="2" l="1"/>
  <c r="G56" i="2"/>
  <c r="F53" i="2"/>
  <c r="G52" i="2"/>
  <c r="F49" i="2"/>
  <c r="G48" i="2"/>
  <c r="F45" i="2"/>
  <c r="G44" i="2"/>
  <c r="F41" i="2"/>
  <c r="G40" i="2"/>
  <c r="F37" i="2"/>
  <c r="G36" i="2"/>
  <c r="F33" i="2"/>
  <c r="G32" i="2"/>
  <c r="F29" i="2"/>
  <c r="G28" i="2"/>
  <c r="F25" i="2"/>
  <c r="G24" i="2"/>
  <c r="F21" i="2"/>
  <c r="G20" i="2"/>
  <c r="F17" i="2"/>
  <c r="G16" i="2"/>
  <c r="F13" i="2"/>
  <c r="G12" i="2"/>
  <c r="F9" i="2"/>
  <c r="F38" i="2"/>
  <c r="F30" i="2"/>
  <c r="G25" i="2"/>
  <c r="G17" i="2"/>
  <c r="G9" i="2"/>
  <c r="G58" i="2"/>
  <c r="G59" i="2" s="1"/>
  <c r="F56" i="2"/>
  <c r="F52" i="2"/>
  <c r="F36" i="2"/>
  <c r="F32" i="2"/>
  <c r="F28" i="2"/>
  <c r="F24" i="2"/>
  <c r="F20" i="2"/>
  <c r="F16" i="2"/>
  <c r="F12" i="2"/>
  <c r="G53" i="2"/>
  <c r="G49" i="2"/>
  <c r="G41" i="2"/>
  <c r="H41" i="2" s="1"/>
  <c r="I41" i="2" s="1"/>
  <c r="F34" i="2"/>
  <c r="G33" i="2"/>
  <c r="F26" i="2"/>
  <c r="G21" i="2"/>
  <c r="H21" i="2" s="1"/>
  <c r="I21" i="2" s="1"/>
  <c r="F18" i="2"/>
  <c r="F14" i="2"/>
  <c r="F10" i="2"/>
  <c r="F58" i="2"/>
  <c r="F59" i="2" s="1"/>
  <c r="G57" i="2"/>
  <c r="F54" i="2"/>
  <c r="F50" i="2"/>
  <c r="F46" i="2"/>
  <c r="G45" i="2"/>
  <c r="F42" i="2"/>
  <c r="G37" i="2"/>
  <c r="G29" i="2"/>
  <c r="H29" i="2" s="1"/>
  <c r="I29" i="2" s="1"/>
  <c r="F22" i="2"/>
  <c r="G13" i="2"/>
  <c r="F11" i="2"/>
  <c r="G10" i="2"/>
  <c r="H10" i="2" s="1"/>
  <c r="I10" i="2" s="1"/>
  <c r="G23" i="2"/>
  <c r="F55" i="2"/>
  <c r="F39" i="2"/>
  <c r="F23" i="2"/>
  <c r="G54" i="2"/>
  <c r="G38" i="2"/>
  <c r="G22" i="2"/>
  <c r="G55" i="2"/>
  <c r="H55" i="2" s="1"/>
  <c r="I55" i="2" s="1"/>
  <c r="G19" i="2"/>
  <c r="G47" i="2"/>
  <c r="G15" i="2"/>
  <c r="F43" i="2"/>
  <c r="G42" i="2"/>
  <c r="G27" i="2"/>
  <c r="F19" i="2"/>
  <c r="G18" i="2"/>
  <c r="H18" i="2" s="1"/>
  <c r="I18" i="2" s="1"/>
  <c r="G39" i="2"/>
  <c r="F48" i="2"/>
  <c r="F27" i="2"/>
  <c r="G26" i="2"/>
  <c r="H26" i="2" s="1"/>
  <c r="I26" i="2" s="1"/>
  <c r="G51" i="2"/>
  <c r="F51" i="2"/>
  <c r="F35" i="2"/>
  <c r="G50" i="2"/>
  <c r="H50" i="2" s="1"/>
  <c r="I50" i="2" s="1"/>
  <c r="G34" i="2"/>
  <c r="G43" i="2"/>
  <c r="G11" i="2"/>
  <c r="F47" i="2"/>
  <c r="F31" i="2"/>
  <c r="F15" i="2"/>
  <c r="G46" i="2"/>
  <c r="G30" i="2"/>
  <c r="H30" i="2" s="1"/>
  <c r="I30" i="2" s="1"/>
  <c r="G14" i="2"/>
  <c r="G35" i="2"/>
  <c r="F44" i="2"/>
  <c r="G31" i="2"/>
  <c r="H31" i="2" s="1"/>
  <c r="I31" i="2" s="1"/>
  <c r="F40" i="2"/>
  <c r="H14" i="2" l="1"/>
  <c r="I14" i="2" s="1"/>
  <c r="H34" i="2"/>
  <c r="I34" i="2" s="1"/>
  <c r="H51" i="2"/>
  <c r="I51" i="2" s="1"/>
  <c r="H39" i="2"/>
  <c r="I39" i="2" s="1"/>
  <c r="H42" i="2"/>
  <c r="I42" i="2" s="1"/>
  <c r="H19" i="2"/>
  <c r="I19" i="2" s="1"/>
  <c r="H54" i="2"/>
  <c r="I54" i="2" s="1"/>
  <c r="H23" i="2"/>
  <c r="I23" i="2" s="1"/>
  <c r="H45" i="2"/>
  <c r="I45" i="2" s="1"/>
  <c r="H57" i="2"/>
  <c r="I57" i="2" s="1"/>
  <c r="H25" i="2"/>
  <c r="I25" i="2" s="1"/>
  <c r="H12" i="2"/>
  <c r="I12" i="2" s="1"/>
  <c r="H20" i="2"/>
  <c r="I20" i="2" s="1"/>
  <c r="H28" i="2"/>
  <c r="I28" i="2" s="1"/>
  <c r="H36" i="2"/>
  <c r="I36" i="2" s="1"/>
  <c r="H44" i="2"/>
  <c r="I44" i="2" s="1"/>
  <c r="H52" i="2"/>
  <c r="I52" i="2" s="1"/>
  <c r="H46" i="2"/>
  <c r="I46" i="2" s="1"/>
  <c r="H11" i="2"/>
  <c r="I11" i="2" s="1"/>
  <c r="H15" i="2"/>
  <c r="I15" i="2" s="1"/>
  <c r="H22" i="2"/>
  <c r="I22" i="2" s="1"/>
  <c r="H37" i="2"/>
  <c r="I37" i="2" s="1"/>
  <c r="H49" i="2"/>
  <c r="I49" i="2" s="1"/>
  <c r="H35" i="2"/>
  <c r="I35" i="2" s="1"/>
  <c r="H43" i="2"/>
  <c r="I43" i="2" s="1"/>
  <c r="H27" i="2"/>
  <c r="I27" i="2" s="1"/>
  <c r="H47" i="2"/>
  <c r="I47" i="2" s="1"/>
  <c r="H38" i="2"/>
  <c r="I38" i="2" s="1"/>
  <c r="H13" i="2"/>
  <c r="I13" i="2" s="1"/>
  <c r="H33" i="2"/>
  <c r="I33" i="2" s="1"/>
  <c r="H53" i="2"/>
  <c r="I53" i="2" s="1"/>
  <c r="H16" i="2"/>
  <c r="I16" i="2" s="1"/>
  <c r="H24" i="2"/>
  <c r="I24" i="2" s="1"/>
  <c r="H32" i="2"/>
  <c r="I32" i="2" s="1"/>
  <c r="H40" i="2"/>
  <c r="I40" i="2" s="1"/>
  <c r="H48" i="2"/>
  <c r="I48" i="2" s="1"/>
  <c r="H56" i="2"/>
  <c r="I56" i="2" s="1"/>
  <c r="H17" i="2"/>
  <c r="I17" i="2" s="1"/>
  <c r="H9" i="2"/>
  <c r="H58" i="2" l="1"/>
  <c r="H59" i="2" s="1"/>
  <c r="I9" i="2"/>
  <c r="I58" i="2" s="1"/>
</calcChain>
</file>

<file path=xl/sharedStrings.xml><?xml version="1.0" encoding="utf-8"?>
<sst xmlns="http://schemas.openxmlformats.org/spreadsheetml/2006/main" count="80" uniqueCount="75">
  <si>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</si>
  <si>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</si>
  <si>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</si>
  <si>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</si>
  <si>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</si>
  <si>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</si>
  <si>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</si>
  <si>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</si>
  <si>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</si>
  <si>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</si>
  <si>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</si>
  <si>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</si>
  <si>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</si>
  <si>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</si>
  <si>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</si>
  <si>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</si>
  <si>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</si>
  <si>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</si>
  <si>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</si>
  <si>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</si>
  <si>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</si>
  <si>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</si>
  <si>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</si>
  <si>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</si>
  <si>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</si>
  <si>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</si>
  <si>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</si>
  <si>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</si>
  <si>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</si>
  <si>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</si>
  <si>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</si>
  <si>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</si>
  <si>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</si>
  <si>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</si>
  <si>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</si>
  <si>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</si>
  <si>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</si>
  <si>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</si>
  <si>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</si>
  <si>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</si>
  <si>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</si>
  <si>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</si>
  <si>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</si>
  <si>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</si>
  <si>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</si>
  <si>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</si>
  <si>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</si>
  <si>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</si>
  <si>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</si>
  <si>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</si>
  <si>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</si>
  <si>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</si>
  <si>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</si>
  <si>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</si>
  <si>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</si>
  <si>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</si>
  <si>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</si>
  <si>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</si>
  <si>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</si>
  <si>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</si>
  <si>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</si>
  <si>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</si>
  <si>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</si>
  <si>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</si>
  <si>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</si>
  <si>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</si>
  <si>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ü</t>
  </si>
  <si>
    <t>(ADD M/U)</t>
  </si>
  <si>
    <t>FY 2018</t>
  </si>
  <si>
    <t>FY 2020</t>
  </si>
  <si>
    <t>July 1, 2019 through June 30, 2020</t>
  </si>
  <si>
    <t>RY 2018 Reduction</t>
  </si>
  <si>
    <t>RY 2019 Reduction</t>
  </si>
  <si>
    <t>RY 2020 Reduction</t>
  </si>
  <si>
    <t>Reduction In Cell 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</si>
</sst>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Wingdings"/>
      <charset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NumberFormat="1" applyFont="1" applyFill="1" applyAlignment="1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10" fontId="4" fillId="0" borderId="0" xfId="3" applyNumberFormat="1" applyFont="1" applyFill="1" applyAlignment="1">
      <alignment horizontal="righ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5" fontId="5" fillId="0" borderId="0" xfId="1" applyNumberFormat="1" applyFont="1" applyFill="1" applyAlignment="1">
      <alignment horizontal="right" wrapText="1"/>
    </xf>
    <xf numFmtId="10" fontId="5" fillId="0" borderId="0" xfId="3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8" fillId="0" borderId="0" xfId="0" applyNumberFormat="1" applyFont="1" applyFill="1"/>
  </cellXfs>
  <cellStyles count="5">
    <cellStyle name="Comma" xfId="4" builtinId="3"/>
    <cellStyle name="Currency" xfId="1" builtinId="4"/>
    <cellStyle name="Normal" xfId="0" builtinId="0"/>
    <cellStyle name="Normal 2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selection activeCell="C65" sqref="C65"/>
    </sheetView>
  </sheetViews>
  <sheetFormatPr defaultRowHeight="15" x14ac:dyDescent="0.25"/>
  <cols>
    <col min="1" max="1" width="6.28515625" style="3" customWidth="1"/>
    <col min="2" max="2" width="31.5703125" style="3" customWidth="1"/>
    <col min="3" max="3" width="17.7109375" style="3" customWidth="1"/>
    <col min="4" max="4" width="13.7109375" style="3" customWidth="1"/>
    <col min="5" max="5" width="15.7109375" style="3" customWidth="1"/>
    <col min="6" max="6" width="14.28515625" style="3" customWidth="1"/>
    <col min="7" max="7" width="16.28515625" style="3" customWidth="1"/>
    <col min="8" max="8" width="14.7109375" style="3" customWidth="1"/>
    <col min="9" max="10" width="14.28515625" style="3" customWidth="1"/>
    <col min="11" max="16384" width="9.140625" style="3"/>
  </cols>
  <sheetData>
    <row r="1" spans="1:10" ht="23.25" customHeight="1" x14ac:dyDescent="0.35">
      <c r="A1" s="1" t="s">
        <v>63</v>
      </c>
      <c r="B1" s="1"/>
      <c r="C1" s="1"/>
      <c r="D1" s="1"/>
      <c r="E1" s="1"/>
      <c r="F1" s="1"/>
      <c r="G1" s="1"/>
      <c r="H1" s="1"/>
      <c r="I1" s="2"/>
      <c r="J1" s="2"/>
    </row>
    <row r="2" spans="1:10" ht="15.75" x14ac:dyDescent="0.25">
      <c r="A2" s="4" t="s">
        <v>70</v>
      </c>
      <c r="B2" s="4"/>
      <c r="C2" s="4"/>
      <c r="D2" s="4"/>
      <c r="E2" s="4"/>
      <c r="F2" s="4"/>
      <c r="G2" s="5" t="s">
        <v>67</v>
      </c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6" t="s">
        <v>66</v>
      </c>
      <c r="I4" s="2"/>
      <c r="J4" s="2"/>
    </row>
    <row r="5" spans="1:10" ht="26.25" x14ac:dyDescent="0.25">
      <c r="A5" s="7" t="s">
        <v>0</v>
      </c>
      <c r="B5" s="7" t="s">
        <v>1</v>
      </c>
      <c r="C5" s="2"/>
      <c r="D5" s="7" t="s">
        <v>58</v>
      </c>
      <c r="E5" s="2"/>
      <c r="F5" s="7"/>
      <c r="G5" s="2"/>
      <c r="H5" s="7" t="s">
        <v>2</v>
      </c>
      <c r="I5" s="7" t="s">
        <v>3</v>
      </c>
      <c r="J5" s="7"/>
    </row>
    <row r="6" spans="1:10" x14ac:dyDescent="0.25">
      <c r="A6" s="2"/>
      <c r="B6" s="7" t="s">
        <v>4</v>
      </c>
      <c r="C6" s="7" t="s">
        <v>5</v>
      </c>
      <c r="D6" s="7" t="s">
        <v>59</v>
      </c>
      <c r="E6" s="7" t="s">
        <v>5</v>
      </c>
      <c r="F6" s="7" t="s">
        <v>1</v>
      </c>
      <c r="G6" s="7" t="s">
        <v>57</v>
      </c>
      <c r="H6" s="7" t="s">
        <v>6</v>
      </c>
      <c r="I6" s="7" t="s">
        <v>6</v>
      </c>
      <c r="J6" s="7"/>
    </row>
    <row r="7" spans="1:10" x14ac:dyDescent="0.25">
      <c r="A7" s="7"/>
      <c r="B7" s="7"/>
      <c r="C7" s="7" t="s">
        <v>60</v>
      </c>
      <c r="D7" s="7" t="s">
        <v>61</v>
      </c>
      <c r="E7" s="7" t="s">
        <v>7</v>
      </c>
      <c r="F7" s="7" t="s">
        <v>56</v>
      </c>
      <c r="G7" s="7" t="s">
        <v>56</v>
      </c>
      <c r="H7" s="7" t="s">
        <v>8</v>
      </c>
      <c r="I7" s="7" t="s">
        <v>8</v>
      </c>
      <c r="J7" s="7"/>
    </row>
    <row r="8" spans="1:10" x14ac:dyDescent="0.25">
      <c r="A8" s="7"/>
      <c r="B8" s="7"/>
      <c r="C8" s="8" t="s">
        <v>69</v>
      </c>
      <c r="D8" s="8" t="s">
        <v>68</v>
      </c>
      <c r="E8" s="8" t="str">
        <f>+C8</f>
        <v>FY 2020</v>
      </c>
      <c r="F8" s="9">
        <v>56475884</v>
      </c>
      <c r="G8" s="9">
        <f>333349116-80000000</f>
        <v>253349116</v>
      </c>
      <c r="H8" s="10">
        <f>+F8+G8</f>
        <v>309825000</v>
      </c>
      <c r="I8" s="7"/>
      <c r="J8" s="7"/>
    </row>
    <row r="9" spans="1:10" x14ac:dyDescent="0.25">
      <c r="A9" s="2">
        <v>1</v>
      </c>
      <c r="B9" s="11" t="s">
        <v>9</v>
      </c>
      <c r="C9" s="12">
        <v>389091907.96281642</v>
      </c>
      <c r="D9" s="13">
        <v>0.8322488457365349</v>
      </c>
      <c r="E9" s="14">
        <f t="shared" ref="E9:E57" si="0">C9*D9</f>
        <v>323821291.28748006</v>
      </c>
      <c r="F9" s="14">
        <f t="shared" ref="F9:F58" si="1">+E9/$E$58*$F$8</f>
        <v>1178874.4501503496</v>
      </c>
      <c r="G9" s="14">
        <f t="shared" ref="G9:G58" si="2">E9/$E$58*$G$8</f>
        <v>5288395.305517965</v>
      </c>
      <c r="H9" s="14">
        <f>+F9+G9</f>
        <v>6467269.7556683142</v>
      </c>
      <c r="I9" s="14">
        <f t="shared" ref="I9:I57" si="3">+H9/12</f>
        <v>538939.14630569285</v>
      </c>
      <c r="J9" s="15"/>
    </row>
    <row r="10" spans="1:10" x14ac:dyDescent="0.25">
      <c r="A10" s="2">
        <v>2</v>
      </c>
      <c r="B10" s="11" t="s">
        <v>10</v>
      </c>
      <c r="C10" s="12">
        <v>1629103535.476054</v>
      </c>
      <c r="D10" s="13">
        <v>0.85562220674432554</v>
      </c>
      <c r="E10" s="14">
        <f t="shared" si="0"/>
        <v>1393897162.0390038</v>
      </c>
      <c r="F10" s="14">
        <f t="shared" si="1"/>
        <v>5074495.70079704</v>
      </c>
      <c r="G10" s="14">
        <f t="shared" si="2"/>
        <v>22764034.998420395</v>
      </c>
      <c r="H10" s="14">
        <f t="shared" ref="H10:H57" si="4">+G10/$G$58*$H$8</f>
        <v>27838530.699217435</v>
      </c>
      <c r="I10" s="14">
        <f t="shared" si="3"/>
        <v>2319877.5582681196</v>
      </c>
      <c r="J10" s="15"/>
    </row>
    <row r="11" spans="1:10" x14ac:dyDescent="0.25">
      <c r="A11" s="2">
        <v>3</v>
      </c>
      <c r="B11" s="11" t="s">
        <v>11</v>
      </c>
      <c r="C11" s="12">
        <v>367714642.36334497</v>
      </c>
      <c r="D11" s="13">
        <v>0.8480266072329401</v>
      </c>
      <c r="E11" s="14">
        <f t="shared" si="0"/>
        <v>311831800.59326136</v>
      </c>
      <c r="F11" s="14">
        <f t="shared" si="1"/>
        <v>1135226.5967509206</v>
      </c>
      <c r="G11" s="14">
        <f t="shared" si="2"/>
        <v>5092592.3487365721</v>
      </c>
      <c r="H11" s="14">
        <f t="shared" si="4"/>
        <v>6227818.9454874927</v>
      </c>
      <c r="I11" s="14">
        <f t="shared" si="3"/>
        <v>518984.91212395771</v>
      </c>
      <c r="J11" s="15"/>
    </row>
    <row r="12" spans="1:10" ht="14.45" customHeight="1" x14ac:dyDescent="0.25">
      <c r="A12" s="2">
        <v>4</v>
      </c>
      <c r="B12" s="11" t="s">
        <v>12</v>
      </c>
      <c r="C12" s="12">
        <v>531341182.87744617</v>
      </c>
      <c r="D12" s="13">
        <v>0.86140272146542962</v>
      </c>
      <c r="E12" s="14">
        <f t="shared" si="0"/>
        <v>457698740.95729268</v>
      </c>
      <c r="F12" s="14">
        <f t="shared" si="1"/>
        <v>1666256.5621774392</v>
      </c>
      <c r="G12" s="14">
        <f t="shared" si="2"/>
        <v>7474776.7924598278</v>
      </c>
      <c r="H12" s="14">
        <f t="shared" si="4"/>
        <v>9141033.3546372671</v>
      </c>
      <c r="I12" s="14">
        <f t="shared" si="3"/>
        <v>761752.77955310559</v>
      </c>
      <c r="J12" s="15"/>
    </row>
    <row r="13" spans="1:10" x14ac:dyDescent="0.25">
      <c r="A13" s="2">
        <v>5</v>
      </c>
      <c r="B13" s="11" t="s">
        <v>13</v>
      </c>
      <c r="C13" s="12">
        <v>375876092.5114606</v>
      </c>
      <c r="D13" s="13">
        <v>0.84869649086175669</v>
      </c>
      <c r="E13" s="14">
        <f t="shared" si="0"/>
        <v>319004720.71330565</v>
      </c>
      <c r="F13" s="14">
        <f t="shared" si="1"/>
        <v>1161339.6797692406</v>
      </c>
      <c r="G13" s="14">
        <f t="shared" si="2"/>
        <v>5209734.8532917192</v>
      </c>
      <c r="H13" s="14">
        <f t="shared" si="4"/>
        <v>6371074.5330609595</v>
      </c>
      <c r="I13" s="14">
        <f t="shared" si="3"/>
        <v>530922.87775508</v>
      </c>
      <c r="J13" s="15"/>
    </row>
    <row r="14" spans="1:10" x14ac:dyDescent="0.25">
      <c r="A14" s="2">
        <v>6</v>
      </c>
      <c r="B14" s="11" t="s">
        <v>14</v>
      </c>
      <c r="C14" s="12">
        <v>113903574.3032123</v>
      </c>
      <c r="D14" s="13">
        <v>0.83332117347666368</v>
      </c>
      <c r="E14" s="14">
        <f t="shared" si="0"/>
        <v>94918260.201539233</v>
      </c>
      <c r="F14" s="14">
        <f t="shared" si="1"/>
        <v>345550.81711714383</v>
      </c>
      <c r="G14" s="14">
        <f t="shared" si="2"/>
        <v>1550130.566344142</v>
      </c>
      <c r="H14" s="14">
        <f t="shared" si="4"/>
        <v>1895681.3834612858</v>
      </c>
      <c r="I14" s="14">
        <f t="shared" si="3"/>
        <v>157973.44862177383</v>
      </c>
      <c r="J14" s="15"/>
    </row>
    <row r="15" spans="1:10" x14ac:dyDescent="0.25">
      <c r="A15" s="2">
        <v>8</v>
      </c>
      <c r="B15" s="11" t="s">
        <v>16</v>
      </c>
      <c r="C15" s="12">
        <v>576638011.26160026</v>
      </c>
      <c r="D15" s="13">
        <v>0.86587549027937993</v>
      </c>
      <c r="E15" s="14">
        <f t="shared" si="0"/>
        <v>499296720.71486473</v>
      </c>
      <c r="F15" s="14">
        <f t="shared" si="1"/>
        <v>1817694.3979018908</v>
      </c>
      <c r="G15" s="14">
        <f t="shared" si="2"/>
        <v>8154122.3660455905</v>
      </c>
      <c r="H15" s="14">
        <f t="shared" si="4"/>
        <v>9971816.7639474813</v>
      </c>
      <c r="I15" s="14">
        <f t="shared" si="3"/>
        <v>830984.73032895674</v>
      </c>
      <c r="J15" s="15"/>
    </row>
    <row r="16" spans="1:10" x14ac:dyDescent="0.25">
      <c r="A16" s="2">
        <v>9</v>
      </c>
      <c r="B16" s="11" t="s">
        <v>17</v>
      </c>
      <c r="C16" s="12">
        <v>2624148160.4274154</v>
      </c>
      <c r="D16" s="13">
        <v>0.83468308771591715</v>
      </c>
      <c r="E16" s="14">
        <f t="shared" si="0"/>
        <v>2190332089.1695991</v>
      </c>
      <c r="F16" s="14">
        <f t="shared" si="1"/>
        <v>7973924.527940114</v>
      </c>
      <c r="G16" s="14">
        <f t="shared" si="2"/>
        <v>35770785.459583871</v>
      </c>
      <c r="H16" s="14">
        <f t="shared" si="4"/>
        <v>43744709.987523988</v>
      </c>
      <c r="I16" s="14">
        <f t="shared" si="3"/>
        <v>3645392.4989603325</v>
      </c>
      <c r="J16" s="15"/>
    </row>
    <row r="17" spans="1:10" x14ac:dyDescent="0.25">
      <c r="A17" s="2">
        <v>10</v>
      </c>
      <c r="B17" s="11" t="s">
        <v>18</v>
      </c>
      <c r="C17" s="12">
        <v>50357943.048113413</v>
      </c>
      <c r="D17" s="13">
        <v>0.83935223257331582</v>
      </c>
      <c r="E17" s="14">
        <f t="shared" si="0"/>
        <v>42268051.925233878</v>
      </c>
      <c r="F17" s="14">
        <f t="shared" si="1"/>
        <v>153877.23973977324</v>
      </c>
      <c r="G17" s="14">
        <f t="shared" si="2"/>
        <v>690288.66658539814</v>
      </c>
      <c r="H17" s="14">
        <f t="shared" si="4"/>
        <v>844165.90632517135</v>
      </c>
      <c r="I17" s="14">
        <f t="shared" si="3"/>
        <v>70347.158860430951</v>
      </c>
      <c r="J17" s="15"/>
    </row>
    <row r="18" spans="1:10" x14ac:dyDescent="0.25">
      <c r="A18" s="2">
        <v>11</v>
      </c>
      <c r="B18" s="11" t="s">
        <v>19</v>
      </c>
      <c r="C18" s="12">
        <v>443705403.76118708</v>
      </c>
      <c r="D18" s="13">
        <v>0.84292295592459388</v>
      </c>
      <c r="E18" s="14">
        <f t="shared" si="0"/>
        <v>374009470.49809521</v>
      </c>
      <c r="F18" s="14">
        <f t="shared" si="1"/>
        <v>1361584.9876067503</v>
      </c>
      <c r="G18" s="14">
        <f t="shared" si="2"/>
        <v>6108029.27793111</v>
      </c>
      <c r="H18" s="14">
        <f t="shared" si="4"/>
        <v>7469614.2655378608</v>
      </c>
      <c r="I18" s="14">
        <f t="shared" si="3"/>
        <v>622467.85546148836</v>
      </c>
      <c r="J18" s="15"/>
    </row>
    <row r="19" spans="1:10" x14ac:dyDescent="0.25">
      <c r="A19" s="2">
        <v>12</v>
      </c>
      <c r="B19" s="11" t="s">
        <v>20</v>
      </c>
      <c r="C19" s="12">
        <v>820509402.31308472</v>
      </c>
      <c r="D19" s="13">
        <v>0.85342248034066193</v>
      </c>
      <c r="E19" s="14">
        <f t="shared" si="0"/>
        <v>700241169.26486683</v>
      </c>
      <c r="F19" s="14">
        <f t="shared" si="1"/>
        <v>2549234.5488082925</v>
      </c>
      <c r="G19" s="14">
        <f t="shared" si="2"/>
        <v>11435789.467540512</v>
      </c>
      <c r="H19" s="14">
        <f t="shared" si="4"/>
        <v>13985024.016348803</v>
      </c>
      <c r="I19" s="14">
        <f t="shared" si="3"/>
        <v>1165418.6680290669</v>
      </c>
      <c r="J19" s="15"/>
    </row>
    <row r="20" spans="1:10" x14ac:dyDescent="0.25">
      <c r="A20" s="2">
        <v>13</v>
      </c>
      <c r="B20" s="11" t="s">
        <v>21</v>
      </c>
      <c r="C20" s="12">
        <v>120151650.28528155</v>
      </c>
      <c r="D20" s="13">
        <v>0.83135983814236936</v>
      </c>
      <c r="E20" s="14">
        <f t="shared" si="0"/>
        <v>99889256.533710241</v>
      </c>
      <c r="F20" s="14">
        <f t="shared" si="1"/>
        <v>363647.77591959946</v>
      </c>
      <c r="G20" s="14">
        <f t="shared" si="2"/>
        <v>1631312.9789096636</v>
      </c>
      <c r="H20" s="14">
        <f t="shared" si="4"/>
        <v>1994960.7548292631</v>
      </c>
      <c r="I20" s="14">
        <f t="shared" si="3"/>
        <v>166246.72956910526</v>
      </c>
      <c r="J20" s="15"/>
    </row>
    <row r="21" spans="1:10" x14ac:dyDescent="0.25">
      <c r="A21" s="2">
        <v>15</v>
      </c>
      <c r="B21" s="11" t="s">
        <v>22</v>
      </c>
      <c r="C21" s="12">
        <v>583493727.76585484</v>
      </c>
      <c r="D21" s="13">
        <v>0.8552067527241346</v>
      </c>
      <c r="E21" s="14">
        <f t="shared" si="0"/>
        <v>499007776.15753692</v>
      </c>
      <c r="F21" s="14">
        <f t="shared" si="1"/>
        <v>1816642.4925290556</v>
      </c>
      <c r="G21" s="14">
        <f t="shared" si="2"/>
        <v>8149403.5501998132</v>
      </c>
      <c r="H21" s="14">
        <f t="shared" si="4"/>
        <v>9966046.0427288692</v>
      </c>
      <c r="I21" s="14">
        <f t="shared" si="3"/>
        <v>830503.83689407248</v>
      </c>
      <c r="J21" s="15"/>
    </row>
    <row r="22" spans="1:10" x14ac:dyDescent="0.25">
      <c r="A22" s="2">
        <v>16</v>
      </c>
      <c r="B22" s="11" t="s">
        <v>23</v>
      </c>
      <c r="C22" s="12">
        <v>313504691.94897556</v>
      </c>
      <c r="D22" s="13">
        <v>0.8534401264395256</v>
      </c>
      <c r="E22" s="14">
        <f t="shared" si="0"/>
        <v>267557483.93631822</v>
      </c>
      <c r="F22" s="14">
        <f t="shared" si="1"/>
        <v>974045.53142560204</v>
      </c>
      <c r="G22" s="14">
        <f t="shared" si="2"/>
        <v>4369538.9403807558</v>
      </c>
      <c r="H22" s="14">
        <f t="shared" si="4"/>
        <v>5343584.4718063576</v>
      </c>
      <c r="I22" s="14">
        <f t="shared" si="3"/>
        <v>445298.70598386315</v>
      </c>
      <c r="J22" s="15"/>
    </row>
    <row r="23" spans="1:10" x14ac:dyDescent="0.25">
      <c r="A23" s="2">
        <v>17</v>
      </c>
      <c r="B23" s="11" t="s">
        <v>24</v>
      </c>
      <c r="C23" s="12">
        <v>65490660.960001625</v>
      </c>
      <c r="D23" s="13">
        <v>0.84265997616354726</v>
      </c>
      <c r="E23" s="14">
        <f t="shared" si="0"/>
        <v>55186358.803489923</v>
      </c>
      <c r="F23" s="14">
        <f t="shared" si="1"/>
        <v>200906.45717457624</v>
      </c>
      <c r="G23" s="14">
        <f t="shared" si="2"/>
        <v>901260.32066838921</v>
      </c>
      <c r="H23" s="14">
        <f t="shared" si="4"/>
        <v>1102166.7778429654</v>
      </c>
      <c r="I23" s="14">
        <f t="shared" si="3"/>
        <v>91847.231486913792</v>
      </c>
      <c r="J23" s="15"/>
    </row>
    <row r="24" spans="1:10" x14ac:dyDescent="0.25">
      <c r="A24" s="2">
        <v>18</v>
      </c>
      <c r="B24" s="11" t="s">
        <v>25</v>
      </c>
      <c r="C24" s="12">
        <v>190775840.64797291</v>
      </c>
      <c r="D24" s="13">
        <v>0.8557735230762763</v>
      </c>
      <c r="E24" s="14">
        <f t="shared" si="0"/>
        <v>163260913.26915404</v>
      </c>
      <c r="F24" s="14">
        <f t="shared" si="1"/>
        <v>594352.88703840447</v>
      </c>
      <c r="G24" s="14">
        <f t="shared" si="2"/>
        <v>2666249.1643907269</v>
      </c>
      <c r="H24" s="14">
        <f t="shared" si="4"/>
        <v>3260602.0514291315</v>
      </c>
      <c r="I24" s="14">
        <f t="shared" si="3"/>
        <v>271716.83761909429</v>
      </c>
      <c r="J24" s="15"/>
    </row>
    <row r="25" spans="1:10" ht="15.6" customHeight="1" x14ac:dyDescent="0.25">
      <c r="A25" s="2">
        <v>19</v>
      </c>
      <c r="B25" s="11" t="s">
        <v>26</v>
      </c>
      <c r="C25" s="12">
        <v>473724430.61078757</v>
      </c>
      <c r="D25" s="13">
        <v>0.84878397092371727</v>
      </c>
      <c r="E25" s="14">
        <f t="shared" si="0"/>
        <v>402089703.33740121</v>
      </c>
      <c r="F25" s="14">
        <f t="shared" si="1"/>
        <v>1463811.3388047097</v>
      </c>
      <c r="G25" s="14">
        <f t="shared" si="2"/>
        <v>6566613.6129352087</v>
      </c>
      <c r="H25" s="14">
        <f t="shared" si="4"/>
        <v>8030424.9517399184</v>
      </c>
      <c r="I25" s="14">
        <f t="shared" si="3"/>
        <v>669202.07931165991</v>
      </c>
      <c r="J25" s="15"/>
    </row>
    <row r="26" spans="1:10" ht="13.9" customHeight="1" x14ac:dyDescent="0.25">
      <c r="A26" s="2">
        <v>22</v>
      </c>
      <c r="B26" s="11" t="s">
        <v>27</v>
      </c>
      <c r="C26" s="12">
        <v>347952962.13729179</v>
      </c>
      <c r="D26" s="13">
        <v>0.84962964148172904</v>
      </c>
      <c r="E26" s="14">
        <f t="shared" si="0"/>
        <v>295631150.47321284</v>
      </c>
      <c r="F26" s="14">
        <f t="shared" si="1"/>
        <v>1076247.9779380048</v>
      </c>
      <c r="G26" s="14">
        <f t="shared" si="2"/>
        <v>4828016.0396848507</v>
      </c>
      <c r="H26" s="14">
        <f t="shared" si="4"/>
        <v>5904264.0176228555</v>
      </c>
      <c r="I26" s="14">
        <f t="shared" si="3"/>
        <v>492022.00146857131</v>
      </c>
      <c r="J26" s="15"/>
    </row>
    <row r="27" spans="1:10" x14ac:dyDescent="0.25">
      <c r="A27" s="2">
        <v>23</v>
      </c>
      <c r="B27" s="11" t="s">
        <v>28</v>
      </c>
      <c r="C27" s="12">
        <v>668741676.12825406</v>
      </c>
      <c r="D27" s="13">
        <v>0.86181313211820443</v>
      </c>
      <c r="E27" s="14">
        <f t="shared" si="0"/>
        <v>576330358.48206854</v>
      </c>
      <c r="F27" s="14">
        <f t="shared" si="1"/>
        <v>2098136.0791910691</v>
      </c>
      <c r="G27" s="14">
        <f t="shared" si="2"/>
        <v>9412175.3085044827</v>
      </c>
      <c r="H27" s="14">
        <f t="shared" si="4"/>
        <v>11510311.387695551</v>
      </c>
      <c r="I27" s="14">
        <f t="shared" si="3"/>
        <v>959192.61564129591</v>
      </c>
      <c r="J27" s="15"/>
    </row>
    <row r="28" spans="1:10" x14ac:dyDescent="0.25">
      <c r="A28" s="2">
        <v>24</v>
      </c>
      <c r="B28" s="11" t="s">
        <v>29</v>
      </c>
      <c r="C28" s="12">
        <v>443540121.33770305</v>
      </c>
      <c r="D28" s="13">
        <v>0.85176851606807291</v>
      </c>
      <c r="E28" s="14">
        <f t="shared" si="0"/>
        <v>377793510.96846831</v>
      </c>
      <c r="F28" s="14">
        <f t="shared" si="1"/>
        <v>1375360.8224541799</v>
      </c>
      <c r="G28" s="14">
        <f t="shared" si="2"/>
        <v>6169827.2584772548</v>
      </c>
      <c r="H28" s="14">
        <f t="shared" si="4"/>
        <v>7545188.0809314344</v>
      </c>
      <c r="I28" s="14">
        <f t="shared" si="3"/>
        <v>628765.67341095291</v>
      </c>
      <c r="J28" s="15"/>
    </row>
    <row r="29" spans="1:10" x14ac:dyDescent="0.25">
      <c r="A29" s="2">
        <v>27</v>
      </c>
      <c r="B29" s="11" t="s">
        <v>30</v>
      </c>
      <c r="C29" s="12">
        <v>350034133.95019239</v>
      </c>
      <c r="D29" s="13">
        <v>0.82806749828063886</v>
      </c>
      <c r="E29" s="14">
        <f t="shared" si="0"/>
        <v>289851889.61296582</v>
      </c>
      <c r="F29" s="14">
        <f t="shared" si="1"/>
        <v>1055208.5245351379</v>
      </c>
      <c r="G29" s="14">
        <f t="shared" si="2"/>
        <v>4733633.6848953357</v>
      </c>
      <c r="H29" s="14">
        <f t="shared" si="4"/>
        <v>5788842.2094304729</v>
      </c>
      <c r="I29" s="14">
        <f t="shared" si="3"/>
        <v>482403.51745253941</v>
      </c>
      <c r="J29" s="15"/>
    </row>
    <row r="30" spans="1:10" x14ac:dyDescent="0.25">
      <c r="A30" s="2">
        <v>28</v>
      </c>
      <c r="B30" s="11" t="s">
        <v>31</v>
      </c>
      <c r="C30" s="12">
        <v>201311791.73637092</v>
      </c>
      <c r="D30" s="13">
        <v>0.85357602065841709</v>
      </c>
      <c r="E30" s="14">
        <f t="shared" si="0"/>
        <v>171834918.10194752</v>
      </c>
      <c r="F30" s="14">
        <f t="shared" si="1"/>
        <v>625566.6321033407</v>
      </c>
      <c r="G30" s="14">
        <f t="shared" si="2"/>
        <v>2806273.0853841715</v>
      </c>
      <c r="H30" s="14">
        <f t="shared" si="4"/>
        <v>3431839.7174875122</v>
      </c>
      <c r="I30" s="14">
        <f t="shared" si="3"/>
        <v>285986.64312395937</v>
      </c>
      <c r="J30" s="15"/>
    </row>
    <row r="31" spans="1:10" x14ac:dyDescent="0.25">
      <c r="A31" s="2">
        <v>29</v>
      </c>
      <c r="B31" s="11" t="s">
        <v>62</v>
      </c>
      <c r="C31" s="12">
        <v>717647095.57083738</v>
      </c>
      <c r="D31" s="13">
        <v>0.83562056769947413</v>
      </c>
      <c r="E31" s="14">
        <f t="shared" si="0"/>
        <v>599680673.40878189</v>
      </c>
      <c r="F31" s="14">
        <f t="shared" si="1"/>
        <v>2183143.1198356841</v>
      </c>
      <c r="G31" s="14">
        <f t="shared" si="2"/>
        <v>9793514.3345760237</v>
      </c>
      <c r="H31" s="14">
        <f t="shared" si="4"/>
        <v>11976657.454411708</v>
      </c>
      <c r="I31" s="14">
        <f t="shared" si="3"/>
        <v>998054.78786764236</v>
      </c>
      <c r="J31" s="15"/>
    </row>
    <row r="32" spans="1:10" ht="15.6" customHeight="1" x14ac:dyDescent="0.25">
      <c r="A32" s="2">
        <v>30</v>
      </c>
      <c r="B32" s="11" t="s">
        <v>32</v>
      </c>
      <c r="C32" s="12">
        <v>58431608.328509867</v>
      </c>
      <c r="D32" s="13">
        <v>0.85509270288957162</v>
      </c>
      <c r="E32" s="14">
        <f t="shared" si="0"/>
        <v>49964441.899810307</v>
      </c>
      <c r="F32" s="14">
        <f t="shared" si="1"/>
        <v>181896.01967653353</v>
      </c>
      <c r="G32" s="14">
        <f t="shared" si="2"/>
        <v>815980.0701653182</v>
      </c>
      <c r="H32" s="14">
        <f t="shared" si="4"/>
        <v>997876.08984185173</v>
      </c>
      <c r="I32" s="14">
        <f t="shared" si="3"/>
        <v>83156.340820154306</v>
      </c>
      <c r="J32" s="15"/>
    </row>
    <row r="33" spans="1:10" x14ac:dyDescent="0.25">
      <c r="A33" s="2">
        <v>32</v>
      </c>
      <c r="B33" s="11" t="s">
        <v>33</v>
      </c>
      <c r="C33" s="12">
        <v>172494467.62224153</v>
      </c>
      <c r="D33" s="13">
        <v>0.83493587497601274</v>
      </c>
      <c r="E33" s="14">
        <f t="shared" si="0"/>
        <v>144021819.25269774</v>
      </c>
      <c r="F33" s="14">
        <f t="shared" si="1"/>
        <v>524312.78470336169</v>
      </c>
      <c r="G33" s="14">
        <f t="shared" si="2"/>
        <v>2352051.3731506173</v>
      </c>
      <c r="H33" s="14">
        <f t="shared" si="4"/>
        <v>2876364.1578539792</v>
      </c>
      <c r="I33" s="14">
        <f t="shared" si="3"/>
        <v>239697.01315449827</v>
      </c>
      <c r="J33" s="15"/>
    </row>
    <row r="34" spans="1:10" x14ac:dyDescent="0.25">
      <c r="A34" s="2">
        <v>33</v>
      </c>
      <c r="B34" s="11" t="s">
        <v>34</v>
      </c>
      <c r="C34" s="12">
        <v>243353685.2312035</v>
      </c>
      <c r="D34" s="13">
        <v>0.86646579834057191</v>
      </c>
      <c r="E34" s="14">
        <f t="shared" si="0"/>
        <v>210857645.15297499</v>
      </c>
      <c r="F34" s="14">
        <f t="shared" si="1"/>
        <v>767629.23617963353</v>
      </c>
      <c r="G34" s="14">
        <f t="shared" si="2"/>
        <v>3443561.6519409483</v>
      </c>
      <c r="H34" s="14">
        <f t="shared" si="4"/>
        <v>4211190.8881205814</v>
      </c>
      <c r="I34" s="14">
        <f t="shared" si="3"/>
        <v>350932.57401004847</v>
      </c>
      <c r="J34" s="15"/>
    </row>
    <row r="35" spans="1:10" x14ac:dyDescent="0.25">
      <c r="A35" s="2">
        <v>34</v>
      </c>
      <c r="B35" s="11" t="s">
        <v>35</v>
      </c>
      <c r="C35" s="12">
        <v>199117798.51971224</v>
      </c>
      <c r="D35" s="13">
        <v>0.84959135602658398</v>
      </c>
      <c r="E35" s="14">
        <f t="shared" si="0"/>
        <v>169168760.45339045</v>
      </c>
      <c r="F35" s="14">
        <f t="shared" si="1"/>
        <v>615860.46016059909</v>
      </c>
      <c r="G35" s="14">
        <f t="shared" si="2"/>
        <v>2762731.4901532307</v>
      </c>
      <c r="H35" s="14">
        <f t="shared" si="4"/>
        <v>3378591.9503138298</v>
      </c>
      <c r="I35" s="14">
        <f t="shared" si="3"/>
        <v>281549.32919281913</v>
      </c>
      <c r="J35" s="15"/>
    </row>
    <row r="36" spans="1:10" x14ac:dyDescent="0.25">
      <c r="A36" s="2">
        <v>35</v>
      </c>
      <c r="B36" s="11" t="s">
        <v>36</v>
      </c>
      <c r="C36" s="12">
        <v>166372363.84331065</v>
      </c>
      <c r="D36" s="13">
        <v>0.84481662659303514</v>
      </c>
      <c r="E36" s="14">
        <f t="shared" si="0"/>
        <v>140554139.18041477</v>
      </c>
      <c r="F36" s="14">
        <f t="shared" si="1"/>
        <v>511688.66285437328</v>
      </c>
      <c r="G36" s="14">
        <f t="shared" si="2"/>
        <v>2295419.9424550398</v>
      </c>
      <c r="H36" s="14">
        <f t="shared" si="4"/>
        <v>2807108.6053094133</v>
      </c>
      <c r="I36" s="14">
        <f t="shared" si="3"/>
        <v>233925.71710911777</v>
      </c>
      <c r="J36" s="15"/>
    </row>
    <row r="37" spans="1:10" x14ac:dyDescent="0.25">
      <c r="A37" s="2">
        <v>37</v>
      </c>
      <c r="B37" s="11" t="s">
        <v>37</v>
      </c>
      <c r="C37" s="12">
        <v>232789534.48469374</v>
      </c>
      <c r="D37" s="13">
        <v>0.84599661112311852</v>
      </c>
      <c r="E37" s="14">
        <f t="shared" si="0"/>
        <v>196939157.27897924</v>
      </c>
      <c r="F37" s="14">
        <f t="shared" si="1"/>
        <v>716958.85044266132</v>
      </c>
      <c r="G37" s="14">
        <f t="shared" si="2"/>
        <v>3216255.8264342435</v>
      </c>
      <c r="H37" s="14">
        <f t="shared" si="4"/>
        <v>3933214.6768769049</v>
      </c>
      <c r="I37" s="14">
        <f t="shared" si="3"/>
        <v>327767.8897397421</v>
      </c>
      <c r="J37" s="15"/>
    </row>
    <row r="38" spans="1:10" x14ac:dyDescent="0.25">
      <c r="A38" s="2">
        <v>38</v>
      </c>
      <c r="B38" s="11" t="s">
        <v>38</v>
      </c>
      <c r="C38" s="12">
        <v>237341756.14546058</v>
      </c>
      <c r="D38" s="13">
        <v>0.8627797984151403</v>
      </c>
      <c r="E38" s="14">
        <f t="shared" si="0"/>
        <v>204773672.52267587</v>
      </c>
      <c r="F38" s="14">
        <f t="shared" si="1"/>
        <v>745480.47671802563</v>
      </c>
      <c r="G38" s="14">
        <f t="shared" si="2"/>
        <v>3344202.9835561384</v>
      </c>
      <c r="H38" s="14">
        <f t="shared" si="4"/>
        <v>4089683.4602741641</v>
      </c>
      <c r="I38" s="14">
        <f t="shared" si="3"/>
        <v>340806.95502284699</v>
      </c>
      <c r="J38" s="15"/>
    </row>
    <row r="39" spans="1:10" x14ac:dyDescent="0.25">
      <c r="A39" s="2">
        <v>39</v>
      </c>
      <c r="B39" s="11" t="s">
        <v>39</v>
      </c>
      <c r="C39" s="12">
        <v>158225522.36074293</v>
      </c>
      <c r="D39" s="13">
        <v>0.85524319457982589</v>
      </c>
      <c r="E39" s="14">
        <f t="shared" si="0"/>
        <v>135321301.20786345</v>
      </c>
      <c r="F39" s="14">
        <f t="shared" si="1"/>
        <v>492638.4671026037</v>
      </c>
      <c r="G39" s="14">
        <f t="shared" si="2"/>
        <v>2209961.3376222621</v>
      </c>
      <c r="H39" s="14">
        <f t="shared" si="4"/>
        <v>2702599.8047248656</v>
      </c>
      <c r="I39" s="14">
        <f t="shared" si="3"/>
        <v>225216.65039373879</v>
      </c>
      <c r="J39" s="15"/>
    </row>
    <row r="40" spans="1:10" x14ac:dyDescent="0.25">
      <c r="A40" s="2">
        <v>40</v>
      </c>
      <c r="B40" s="11" t="s">
        <v>40</v>
      </c>
      <c r="C40" s="12">
        <v>282487942.52714252</v>
      </c>
      <c r="D40" s="13">
        <v>0.85139958010177619</v>
      </c>
      <c r="E40" s="14">
        <f t="shared" si="0"/>
        <v>240510115.65142384</v>
      </c>
      <c r="F40" s="14">
        <f t="shared" si="1"/>
        <v>875579.33333190775</v>
      </c>
      <c r="G40" s="14">
        <f t="shared" si="2"/>
        <v>3927822.5390417641</v>
      </c>
      <c r="H40" s="14">
        <f t="shared" si="4"/>
        <v>4803401.8723736722</v>
      </c>
      <c r="I40" s="14">
        <f t="shared" si="3"/>
        <v>400283.48936447268</v>
      </c>
      <c r="J40" s="15"/>
    </row>
    <row r="41" spans="1:10" ht="13.9" customHeight="1" x14ac:dyDescent="0.25">
      <c r="A41" s="2">
        <v>43</v>
      </c>
      <c r="B41" s="11" t="s">
        <v>41</v>
      </c>
      <c r="C41" s="12">
        <v>468815454.1280387</v>
      </c>
      <c r="D41" s="13">
        <v>0.85073263914471198</v>
      </c>
      <c r="E41" s="14">
        <f t="shared" si="0"/>
        <v>398836608.56217301</v>
      </c>
      <c r="F41" s="14">
        <f t="shared" si="1"/>
        <v>1451968.4167436354</v>
      </c>
      <c r="G41" s="14">
        <f t="shared" si="2"/>
        <v>6513486.6209782502</v>
      </c>
      <c r="H41" s="14">
        <f t="shared" si="4"/>
        <v>7965455.0377218854</v>
      </c>
      <c r="I41" s="14">
        <f t="shared" si="3"/>
        <v>663787.91981015715</v>
      </c>
      <c r="J41" s="15"/>
    </row>
    <row r="42" spans="1:10" ht="15" customHeight="1" x14ac:dyDescent="0.25">
      <c r="A42" s="2">
        <v>44</v>
      </c>
      <c r="B42" s="11" t="s">
        <v>42</v>
      </c>
      <c r="C42" s="12">
        <v>495874071.02533811</v>
      </c>
      <c r="D42" s="13">
        <v>0.85120240260692126</v>
      </c>
      <c r="E42" s="14">
        <f t="shared" si="0"/>
        <v>422089200.6472429</v>
      </c>
      <c r="F42" s="14">
        <f t="shared" si="1"/>
        <v>1536619.696466072</v>
      </c>
      <c r="G42" s="14">
        <f t="shared" si="2"/>
        <v>6893229.7142594121</v>
      </c>
      <c r="H42" s="14">
        <f t="shared" si="4"/>
        <v>8429849.4107254837</v>
      </c>
      <c r="I42" s="14">
        <f t="shared" si="3"/>
        <v>702487.45089379034</v>
      </c>
      <c r="J42" s="15"/>
    </row>
    <row r="43" spans="1:10" x14ac:dyDescent="0.25">
      <c r="A43" s="2">
        <v>45</v>
      </c>
      <c r="B43" s="11" t="s">
        <v>43</v>
      </c>
      <c r="C43" s="12">
        <v>15392284.417392325</v>
      </c>
      <c r="D43" s="13">
        <v>0.81141313909478463</v>
      </c>
      <c r="E43" s="14">
        <f t="shared" si="0"/>
        <v>12489501.816956045</v>
      </c>
      <c r="F43" s="14">
        <f t="shared" si="1"/>
        <v>45468.148584598981</v>
      </c>
      <c r="G43" s="14">
        <f t="shared" si="2"/>
        <v>203968.74620085279</v>
      </c>
      <c r="H43" s="14">
        <f t="shared" si="4"/>
        <v>249436.89478545179</v>
      </c>
      <c r="I43" s="14">
        <f t="shared" si="3"/>
        <v>20786.407898787649</v>
      </c>
      <c r="J43" s="15"/>
    </row>
    <row r="44" spans="1:10" x14ac:dyDescent="0.25">
      <c r="A44" s="2">
        <v>48</v>
      </c>
      <c r="B44" s="11" t="s">
        <v>44</v>
      </c>
      <c r="C44" s="12">
        <v>323897994.95939779</v>
      </c>
      <c r="D44" s="13">
        <v>0.85661890385137618</v>
      </c>
      <c r="E44" s="14">
        <f t="shared" si="0"/>
        <v>277457145.40177792</v>
      </c>
      <c r="F44" s="14">
        <f t="shared" si="1"/>
        <v>1010085.3419036835</v>
      </c>
      <c r="G44" s="14">
        <f t="shared" si="2"/>
        <v>4531212.4455786468</v>
      </c>
      <c r="H44" s="14">
        <f t="shared" si="4"/>
        <v>5541297.7874823296</v>
      </c>
      <c r="I44" s="14">
        <f t="shared" si="3"/>
        <v>461774.81562352745</v>
      </c>
      <c r="J44" s="15"/>
    </row>
    <row r="45" spans="1:10" ht="13.15" customHeight="1" x14ac:dyDescent="0.25">
      <c r="A45" s="2">
        <v>49</v>
      </c>
      <c r="B45" s="11" t="s">
        <v>45</v>
      </c>
      <c r="C45" s="12">
        <v>338167613.25849295</v>
      </c>
      <c r="D45" s="13">
        <v>0.86556083425626951</v>
      </c>
      <c r="E45" s="14">
        <f t="shared" si="0"/>
        <v>292704641.45047265</v>
      </c>
      <c r="F45" s="14">
        <f t="shared" si="1"/>
        <v>1065593.994374027</v>
      </c>
      <c r="G45" s="14">
        <f t="shared" si="2"/>
        <v>4780222.5900451373</v>
      </c>
      <c r="H45" s="14">
        <f t="shared" si="4"/>
        <v>5845816.5844191648</v>
      </c>
      <c r="I45" s="14">
        <f t="shared" si="3"/>
        <v>487151.3820349304</v>
      </c>
      <c r="J45" s="15"/>
    </row>
    <row r="46" spans="1:10" ht="13.9" customHeight="1" x14ac:dyDescent="0.25">
      <c r="A46" s="2">
        <v>51</v>
      </c>
      <c r="B46" s="11" t="s">
        <v>46</v>
      </c>
      <c r="C46" s="12">
        <v>268102042.90679529</v>
      </c>
      <c r="D46" s="13">
        <v>0.85606839470003526</v>
      </c>
      <c r="E46" s="14">
        <f t="shared" si="0"/>
        <v>229513685.48702022</v>
      </c>
      <c r="F46" s="14">
        <f t="shared" si="1"/>
        <v>835546.72611162008</v>
      </c>
      <c r="G46" s="14">
        <f t="shared" si="2"/>
        <v>3748237.4678203017</v>
      </c>
      <c r="H46" s="14">
        <f t="shared" si="4"/>
        <v>4583784.1939319214</v>
      </c>
      <c r="I46" s="14">
        <f t="shared" si="3"/>
        <v>381982.01616099343</v>
      </c>
      <c r="J46" s="15"/>
    </row>
    <row r="47" spans="1:10" x14ac:dyDescent="0.25">
      <c r="A47" s="2">
        <v>55</v>
      </c>
      <c r="B47" s="11" t="s">
        <v>48</v>
      </c>
      <c r="C47" s="12">
        <v>47256504.320870094</v>
      </c>
      <c r="D47" s="13">
        <v>0.87474270845469726</v>
      </c>
      <c r="E47" s="14">
        <f t="shared" si="0"/>
        <v>41337282.581739008</v>
      </c>
      <c r="F47" s="14">
        <f t="shared" si="1"/>
        <v>150488.76520906304</v>
      </c>
      <c r="G47" s="14">
        <f t="shared" si="2"/>
        <v>675088.07181570947</v>
      </c>
      <c r="H47" s="14">
        <f t="shared" si="4"/>
        <v>825576.83702477242</v>
      </c>
      <c r="I47" s="14">
        <f t="shared" si="3"/>
        <v>68798.069752064373</v>
      </c>
      <c r="J47" s="15"/>
    </row>
    <row r="48" spans="1:10" x14ac:dyDescent="0.25">
      <c r="A48" s="2">
        <v>60</v>
      </c>
      <c r="B48" s="11" t="s">
        <v>49</v>
      </c>
      <c r="C48" s="12">
        <v>54402217.268586636</v>
      </c>
      <c r="D48" s="13">
        <v>0.83464995285831967</v>
      </c>
      <c r="E48" s="14">
        <f t="shared" si="0"/>
        <v>45406808.0786139</v>
      </c>
      <c r="F48" s="14">
        <f t="shared" si="1"/>
        <v>165303.91097488656</v>
      </c>
      <c r="G48" s="14">
        <f t="shared" si="2"/>
        <v>741548.36986403272</v>
      </c>
      <c r="H48" s="14">
        <f t="shared" si="4"/>
        <v>906852.28083891934</v>
      </c>
      <c r="I48" s="14">
        <f t="shared" si="3"/>
        <v>75571.023403243278</v>
      </c>
      <c r="J48" s="15"/>
    </row>
    <row r="49" spans="1:10" x14ac:dyDescent="0.25">
      <c r="A49" s="2">
        <v>61</v>
      </c>
      <c r="B49" s="11" t="s">
        <v>50</v>
      </c>
      <c r="C49" s="12">
        <v>116625597.1385683</v>
      </c>
      <c r="D49" s="13">
        <v>0.85929803429678897</v>
      </c>
      <c r="E49" s="14">
        <f t="shared" si="0"/>
        <v>100216146.36986095</v>
      </c>
      <c r="F49" s="14">
        <f t="shared" si="1"/>
        <v>364837.8214361241</v>
      </c>
      <c r="G49" s="14">
        <f t="shared" si="2"/>
        <v>1636651.4872827469</v>
      </c>
      <c r="H49" s="14">
        <f t="shared" si="4"/>
        <v>2001489.3087188711</v>
      </c>
      <c r="I49" s="14">
        <f t="shared" si="3"/>
        <v>166790.77572657258</v>
      </c>
      <c r="J49" s="15"/>
    </row>
    <row r="50" spans="1:10" x14ac:dyDescent="0.25">
      <c r="A50" s="2">
        <v>62</v>
      </c>
      <c r="B50" s="11" t="s">
        <v>47</v>
      </c>
      <c r="C50" s="12">
        <v>289644493.61658251</v>
      </c>
      <c r="D50" s="13">
        <v>0.85849714306777114</v>
      </c>
      <c r="E50" s="14">
        <f t="shared" si="0"/>
        <v>248658970.27514735</v>
      </c>
      <c r="F50" s="14">
        <f t="shared" si="1"/>
        <v>905245.31507048593</v>
      </c>
      <c r="G50" s="14">
        <f t="shared" si="2"/>
        <v>4060903.2403326184</v>
      </c>
      <c r="H50" s="14">
        <f t="shared" si="4"/>
        <v>4966148.5554031041</v>
      </c>
      <c r="I50" s="14">
        <f t="shared" si="3"/>
        <v>413845.71295025869</v>
      </c>
      <c r="J50" s="15"/>
    </row>
    <row r="51" spans="1:10" x14ac:dyDescent="0.25">
      <c r="A51" s="2">
        <v>63</v>
      </c>
      <c r="B51" s="11" t="s">
        <v>15</v>
      </c>
      <c r="C51" s="12">
        <v>405088980.03041887</v>
      </c>
      <c r="D51" s="13">
        <v>0.87119469468572663</v>
      </c>
      <c r="E51" s="14">
        <f t="shared" si="0"/>
        <v>352911370.27815318</v>
      </c>
      <c r="F51" s="14">
        <f t="shared" si="1"/>
        <v>1284777.155740252</v>
      </c>
      <c r="G51" s="14">
        <f t="shared" si="2"/>
        <v>5763471.6556855869</v>
      </c>
      <c r="H51" s="14">
        <f t="shared" si="4"/>
        <v>7048248.8114258396</v>
      </c>
      <c r="I51" s="14">
        <f t="shared" si="3"/>
        <v>587354.06761882</v>
      </c>
      <c r="J51" s="15"/>
    </row>
    <row r="52" spans="1:10" x14ac:dyDescent="0.25">
      <c r="A52" s="2">
        <v>65</v>
      </c>
      <c r="B52" s="11" t="s">
        <v>65</v>
      </c>
      <c r="C52" s="12">
        <v>111241336.43123303</v>
      </c>
      <c r="D52" s="13">
        <v>0.84400065784814826</v>
      </c>
      <c r="E52" s="14">
        <f>C52*D52</f>
        <v>93887761.127867863</v>
      </c>
      <c r="F52" s="14">
        <f t="shared" si="1"/>
        <v>341799.27556771471</v>
      </c>
      <c r="G52" s="14">
        <f>E52/$E$58*$G$8</f>
        <v>1533301.263854868</v>
      </c>
      <c r="H52" s="14">
        <f t="shared" si="4"/>
        <v>1875100.5394225826</v>
      </c>
      <c r="I52" s="14">
        <f t="shared" si="3"/>
        <v>156258.37828521521</v>
      </c>
      <c r="J52" s="15"/>
    </row>
    <row r="53" spans="1:10" x14ac:dyDescent="0.25">
      <c r="A53" s="2">
        <v>2001</v>
      </c>
      <c r="B53" s="11" t="s">
        <v>51</v>
      </c>
      <c r="C53" s="12">
        <v>130762543.3071999</v>
      </c>
      <c r="D53" s="13">
        <v>0.88043032963018775</v>
      </c>
      <c r="E53" s="14">
        <f t="shared" si="0"/>
        <v>115127309.10723971</v>
      </c>
      <c r="F53" s="14">
        <f t="shared" si="1"/>
        <v>419122.04932997236</v>
      </c>
      <c r="G53" s="14">
        <f t="shared" si="2"/>
        <v>1880168.8999477527</v>
      </c>
      <c r="H53" s="14">
        <f t="shared" si="4"/>
        <v>2299290.9492777251</v>
      </c>
      <c r="I53" s="14">
        <f t="shared" si="3"/>
        <v>191607.57910647709</v>
      </c>
      <c r="J53" s="15"/>
    </row>
    <row r="54" spans="1:10" x14ac:dyDescent="0.25">
      <c r="A54" s="2">
        <v>2004</v>
      </c>
      <c r="B54" s="11" t="s">
        <v>52</v>
      </c>
      <c r="C54" s="12">
        <v>274473519.67450023</v>
      </c>
      <c r="D54" s="13">
        <v>0.85666969629549117</v>
      </c>
      <c r="E54" s="14">
        <f t="shared" si="0"/>
        <v>235133146.74070862</v>
      </c>
      <c r="F54" s="14">
        <f t="shared" si="1"/>
        <v>856004.42754701443</v>
      </c>
      <c r="G54" s="14">
        <f t="shared" si="2"/>
        <v>3840010.1007913775</v>
      </c>
      <c r="H54" s="14">
        <f t="shared" si="4"/>
        <v>4696014.5283383923</v>
      </c>
      <c r="I54" s="14">
        <f t="shared" si="3"/>
        <v>391334.54402819934</v>
      </c>
      <c r="J54" s="15"/>
    </row>
    <row r="55" spans="1:10" x14ac:dyDescent="0.25">
      <c r="A55" s="2">
        <v>5050</v>
      </c>
      <c r="B55" s="11" t="s">
        <v>53</v>
      </c>
      <c r="C55" s="12">
        <v>475148090.40919435</v>
      </c>
      <c r="D55" s="13">
        <v>0.8423741680650898</v>
      </c>
      <c r="E55" s="14">
        <f t="shared" si="0"/>
        <v>400252477.36616117</v>
      </c>
      <c r="F55" s="14">
        <f t="shared" si="1"/>
        <v>1457122.9004131628</v>
      </c>
      <c r="G55" s="14">
        <f t="shared" si="2"/>
        <v>6536609.479597182</v>
      </c>
      <c r="H55" s="14">
        <f t="shared" si="4"/>
        <v>7993732.3800103441</v>
      </c>
      <c r="I55" s="14">
        <f t="shared" si="3"/>
        <v>666144.36500086205</v>
      </c>
      <c r="J55" s="15"/>
    </row>
    <row r="56" spans="1:10" x14ac:dyDescent="0.25">
      <c r="A56" s="2">
        <v>8992</v>
      </c>
      <c r="B56" s="11" t="s">
        <v>54</v>
      </c>
      <c r="C56" s="12">
        <v>233348496.3921836</v>
      </c>
      <c r="D56" s="13">
        <v>0.83365881395249775</v>
      </c>
      <c r="E56" s="14">
        <f t="shared" si="0"/>
        <v>194533030.73990649</v>
      </c>
      <c r="F56" s="14">
        <f t="shared" si="1"/>
        <v>708199.32419451431</v>
      </c>
      <c r="G56" s="14">
        <f t="shared" si="2"/>
        <v>3176960.8553002481</v>
      </c>
      <c r="H56" s="14">
        <f t="shared" si="4"/>
        <v>3885160.1794947623</v>
      </c>
      <c r="I56" s="14">
        <f t="shared" si="3"/>
        <v>323763.34829123021</v>
      </c>
      <c r="J56" s="15"/>
    </row>
    <row r="57" spans="1:10" x14ac:dyDescent="0.25">
      <c r="A57" s="2">
        <v>5033</v>
      </c>
      <c r="B57" s="11" t="s">
        <v>64</v>
      </c>
      <c r="C57" s="16">
        <v>65228647.613297686</v>
      </c>
      <c r="D57" s="17">
        <v>0.84444809125473719</v>
      </c>
      <c r="E57" s="18">
        <f t="shared" si="0"/>
        <v>55082206.972177096</v>
      </c>
      <c r="F57" s="18">
        <f t="shared" si="1"/>
        <v>200527.29145516697</v>
      </c>
      <c r="G57" s="18">
        <f t="shared" si="2"/>
        <v>899559.39466199244</v>
      </c>
      <c r="H57" s="18">
        <f t="shared" si="4"/>
        <v>1100086.6861171594</v>
      </c>
      <c r="I57" s="18">
        <f t="shared" si="3"/>
        <v>91673.890509763281</v>
      </c>
      <c r="J57" s="15"/>
    </row>
    <row r="58" spans="1:10" x14ac:dyDescent="0.25">
      <c r="A58" s="2">
        <v>9999</v>
      </c>
      <c r="B58" s="11" t="s">
        <v>55</v>
      </c>
      <c r="C58" s="12">
        <f>SUM(C9:C57)</f>
        <v>18262843205.346363</v>
      </c>
      <c r="D58" s="13">
        <f>E58/C58</f>
        <v>0.84943957748657839</v>
      </c>
      <c r="E58" s="15">
        <f>SUM(E9:E57)</f>
        <v>15513181816.053043</v>
      </c>
      <c r="F58" s="15">
        <f t="shared" si="1"/>
        <v>56475884</v>
      </c>
      <c r="G58" s="15">
        <f t="shared" si="2"/>
        <v>253349116</v>
      </c>
      <c r="H58" s="15">
        <f>SUM(H9:H57)</f>
        <v>309825000</v>
      </c>
      <c r="I58" s="15">
        <f>SUM(I9:I57)</f>
        <v>25818750.000000004</v>
      </c>
      <c r="J58" s="15"/>
    </row>
    <row r="59" spans="1:10" x14ac:dyDescent="0.25">
      <c r="E59" s="19"/>
      <c r="F59" s="20">
        <f>+F58/E58</f>
        <v>3.640509385480079E-3</v>
      </c>
      <c r="G59" s="20">
        <f>+G58/E58</f>
        <v>1.633121554327651E-2</v>
      </c>
      <c r="H59" s="19">
        <f>H58/E58</f>
        <v>1.9971724928756589E-2</v>
      </c>
    </row>
    <row r="60" spans="1:10" x14ac:dyDescent="0.25">
      <c r="B60" s="21"/>
    </row>
    <row r="62" spans="1:10" x14ac:dyDescent="0.25">
      <c r="B62" s="22" t="s">
        <v>71</v>
      </c>
      <c r="C62" s="23">
        <v>-25000000</v>
      </c>
    </row>
    <row r="63" spans="1:10" x14ac:dyDescent="0.25">
      <c r="B63" s="22" t="s">
        <v>72</v>
      </c>
      <c r="C63" s="23">
        <v>-30000000</v>
      </c>
    </row>
    <row r="64" spans="1:10" x14ac:dyDescent="0.25">
      <c r="B64" s="22" t="s">
        <v>73</v>
      </c>
      <c r="C64" s="23">
        <v>-25000000</v>
      </c>
    </row>
    <row r="65" spans="2:3" x14ac:dyDescent="0.25">
      <c r="B65" s="22" t="s">
        <v>74</v>
      </c>
      <c r="C65" s="24">
        <f>SUM(C62:C64)</f>
        <v>-80000000</v>
      </c>
    </row>
  </sheetData>
  <pageMargins left="0" right="0" top="0" bottom="0" header="0.3" footer="0.3"/>
  <pageSetup scale="70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D21D2-84F3-4683-9C92-B650001F4AF2}"/>
</file>

<file path=customXml/itemProps2.xml><?xml version="1.0" encoding="utf-8"?>
<ds:datastoreItem xmlns:ds="http://schemas.openxmlformats.org/officeDocument/2006/customXml" ds:itemID="{24515A63-23C7-4027-AB70-8ECCB320EFD5}"/>
</file>

<file path=customXml/itemProps3.xml><?xml version="1.0" encoding="utf-8"?>
<ds:datastoreItem xmlns:ds="http://schemas.openxmlformats.org/officeDocument/2006/customXml" ds:itemID="{567BA595-1909-4715-84A8-4B40757A8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Deficit Assessment</vt:lpstr>
      <vt:lpstr>'Deficit Assessment'!Print_Area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2016-06-16T13:41:57Z</cp:lastPrinted>
  <dcterms:created xsi:type="dcterms:W3CDTF">2013-10-01T19:39:49Z</dcterms:created>
  <dcterms:modified xsi:type="dcterms:W3CDTF">2019-06-14T15:32:03Z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