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Rate Setting\Model Input\RY2020\"/>
    </mc:Choice>
  </mc:AlternateContent>
  <bookViews>
    <workbookView xWindow="0" yWindow="0" windowWidth="28800" windowHeight="11835"/>
  </bookViews>
  <sheets>
    <sheet name="Collab - Final Rate Adjustment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2" l="1"/>
  <c r="M6" i="2" l="1"/>
  <c r="M7" i="2"/>
  <c r="M8" i="2"/>
  <c r="M9" i="2"/>
  <c r="M10" i="2"/>
  <c r="M11" i="2"/>
  <c r="M12" i="2"/>
  <c r="M13" i="2"/>
  <c r="M5" i="2"/>
  <c r="L6" i="2"/>
  <c r="L7" i="2"/>
  <c r="N7" i="2" s="1"/>
  <c r="L8" i="2"/>
  <c r="L9" i="2"/>
  <c r="L10" i="2"/>
  <c r="L12" i="2"/>
  <c r="N12" i="2" s="1"/>
  <c r="L13" i="2"/>
  <c r="L5" i="2"/>
  <c r="N11" i="2"/>
  <c r="K14" i="2"/>
  <c r="N10" i="2"/>
  <c r="N6" i="2"/>
  <c r="N8" i="2" l="1"/>
  <c r="N13" i="2"/>
  <c r="N9" i="2"/>
  <c r="M14" i="2"/>
  <c r="L14" i="2"/>
  <c r="N5" i="2"/>
  <c r="G6" i="2"/>
  <c r="G7" i="2"/>
  <c r="G8" i="2"/>
  <c r="G9" i="2"/>
  <c r="G10" i="2"/>
  <c r="G11" i="2"/>
  <c r="G12" i="2"/>
  <c r="G13" i="2"/>
  <c r="G5" i="2"/>
  <c r="N14" i="2" l="1"/>
  <c r="D14" i="2"/>
  <c r="C14" i="2"/>
  <c r="B14" i="2"/>
  <c r="E13" i="2"/>
  <c r="E12" i="2"/>
  <c r="E11" i="2"/>
  <c r="E10" i="2"/>
  <c r="E9" i="2"/>
  <c r="E8" i="2"/>
  <c r="E7" i="2"/>
  <c r="E6" i="2"/>
  <c r="E5" i="2"/>
  <c r="E14" i="2" l="1"/>
</calcChain>
</file>

<file path=xl/sharedStrings.xml><?xml version="1.0" encoding="utf-8"?>
<sst xmlns="http://schemas.openxmlformats.org/spreadsheetml/2006/main" count="48" uniqueCount="31">
  <si>
    <t>Hospital</t>
  </si>
  <si>
    <t>FY 2020</t>
  </si>
  <si>
    <t>FY 2021</t>
  </si>
  <si>
    <t>FY 2022</t>
  </si>
  <si>
    <t>Johns Hopkins Hospital</t>
  </si>
  <si>
    <t>Johns Hopkins - Bayview</t>
  </si>
  <si>
    <t>UMMC</t>
  </si>
  <si>
    <t>UM - Midtown</t>
  </si>
  <si>
    <t>Medstar - Union Memorial</t>
  </si>
  <si>
    <t>Medstar - Harbor</t>
  </si>
  <si>
    <t>Sinai</t>
  </si>
  <si>
    <t>Medstar - Good Sam</t>
  </si>
  <si>
    <t>Collaborative Total</t>
  </si>
  <si>
    <t>MedStar - Franklin Sq</t>
  </si>
  <si>
    <t>Total 3 Year Funding</t>
  </si>
  <si>
    <t>Unspent FY17/FY18 Monies</t>
  </si>
  <si>
    <t>**Using Rate Allocation Tab from 7/5/2019 Collaborative Budget submission.</t>
  </si>
  <si>
    <t>ORIGINAL GRANT AWARDS</t>
  </si>
  <si>
    <t>ACTUAL RATE ADJUSTMENTS</t>
  </si>
  <si>
    <t>B+C-K</t>
  </si>
  <si>
    <t>D</t>
  </si>
  <si>
    <t>G</t>
  </si>
  <si>
    <t>(FY 20 Grant + Increment-FY 20 Net Adjustment)</t>
  </si>
  <si>
    <t>Population Health Workforce Support for Disadvantaged Areas Program - July 2019 Rate Allocation Budget Submission</t>
  </si>
  <si>
    <t>Initial Grant</t>
  </si>
  <si>
    <t>Increment</t>
  </si>
  <si>
    <t>Net Rate Adjustment (FY 20 Grant - Unspent $)</t>
  </si>
  <si>
    <t>Should match E</t>
  </si>
  <si>
    <t>Garrett *</t>
  </si>
  <si>
    <t>*Garrett stopped participation in PWSDA Program</t>
  </si>
  <si>
    <t>Net FY 2020 Adjustment (B-F)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</si>
</sst>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&quot;$&quot;* #,##0_);_(&quot;$&quot;* \(#,##0\);_(&quot;$&quot;* &quot;-&quot;???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0" fillId="0" borderId="2" xfId="0" applyBorder="1"/>
    <xf numFmtId="0" fontId="1" fillId="0" borderId="3" xfId="0" applyFont="1" applyBorder="1"/>
    <xf numFmtId="164" fontId="1" fillId="0" borderId="2" xfId="0" applyNumberFormat="1" applyFont="1" applyBorder="1" applyAlignment="1">
      <alignment horizontal="right"/>
    </xf>
    <xf numFmtId="164" fontId="0" fillId="0" borderId="4" xfId="0" applyNumberFormat="1" applyBorder="1"/>
    <xf numFmtId="165" fontId="0" fillId="0" borderId="4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0" xfId="0"/>
    <xf numFmtId="0" fontId="0" fillId="0" borderId="1" xfId="0" applyBorder="1"/>
    <xf numFmtId="0" fontId="1" fillId="0" borderId="2" xfId="0" applyFont="1" applyBorder="1"/>
    <xf numFmtId="0" fontId="0" fillId="0" borderId="4" xfId="0" applyBorder="1"/>
    <xf numFmtId="165" fontId="0" fillId="0" borderId="0" xfId="0" applyNumberFormat="1"/>
    <xf numFmtId="0" fontId="1" fillId="0" borderId="0" xfId="0" applyFont="1"/>
    <xf numFmtId="164" fontId="0" fillId="0" borderId="0" xfId="1" applyNumberFormat="1" applyFont="1"/>
    <xf numFmtId="164" fontId="0" fillId="0" borderId="0" xfId="1" applyNumberFormat="1" applyFont="1" applyBorder="1"/>
    <xf numFmtId="0" fontId="1" fillId="0" borderId="0" xfId="0" applyFont="1" applyFill="1" applyBorder="1"/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3" xfId="0" applyFont="1" applyFill="1" applyBorder="1"/>
    <xf numFmtId="0" fontId="0" fillId="2" borderId="2" xfId="0" applyFill="1" applyBorder="1"/>
    <xf numFmtId="165" fontId="0" fillId="2" borderId="2" xfId="0" applyNumberFormat="1" applyFill="1" applyBorder="1"/>
    <xf numFmtId="164" fontId="0" fillId="2" borderId="2" xfId="0" applyNumberFormat="1" applyFill="1" applyBorder="1"/>
    <xf numFmtId="0" fontId="0" fillId="2" borderId="1" xfId="0" applyFill="1" applyBorder="1"/>
    <xf numFmtId="165" fontId="0" fillId="2" borderId="1" xfId="0" applyNumberFormat="1" applyFill="1" applyBorder="1"/>
    <xf numFmtId="164" fontId="0" fillId="2" borderId="1" xfId="0" applyNumberFormat="1" applyFill="1" applyBorder="1"/>
    <xf numFmtId="0" fontId="0" fillId="2" borderId="4" xfId="0" applyFill="1" applyBorder="1"/>
    <xf numFmtId="164" fontId="0" fillId="2" borderId="4" xfId="0" applyNumberFormat="1" applyFill="1" applyBorder="1"/>
    <xf numFmtId="0" fontId="1" fillId="2" borderId="2" xfId="0" applyFont="1" applyFill="1" applyBorder="1"/>
    <xf numFmtId="164" fontId="1" fillId="2" borderId="2" xfId="0" applyNumberFormat="1" applyFont="1" applyFill="1" applyBorder="1" applyAlignment="1">
      <alignment horizontal="right"/>
    </xf>
    <xf numFmtId="166" fontId="0" fillId="2" borderId="0" xfId="2" applyNumberFormat="1" applyFont="1" applyFill="1"/>
    <xf numFmtId="0" fontId="0" fillId="2" borderId="0" xfId="0" applyFill="1" applyAlignment="1">
      <alignment horizontal="center" wrapText="1"/>
    </xf>
    <xf numFmtId="0" fontId="4" fillId="2" borderId="0" xfId="0" applyFont="1" applyFill="1" applyBorder="1"/>
    <xf numFmtId="0" fontId="4" fillId="2" borderId="0" xfId="0" applyFont="1" applyFill="1"/>
    <xf numFmtId="44" fontId="0" fillId="0" borderId="0" xfId="1" applyFont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E19" sqref="E19"/>
    </sheetView>
  </sheetViews>
  <sheetFormatPr defaultRowHeight="15" x14ac:dyDescent="0.25"/>
  <cols>
    <col min="1" max="1" width="30.7109375" customWidth="1"/>
    <col min="2" max="2" width="13.42578125" customWidth="1"/>
    <col min="3" max="3" width="22.42578125" bestFit="1" customWidth="1"/>
    <col min="4" max="4" width="13.42578125" customWidth="1"/>
    <col min="5" max="5" width="19.5703125" bestFit="1" customWidth="1"/>
    <col min="6" max="6" width="25.140625" customWidth="1"/>
    <col min="7" max="7" width="15.5703125" style="20" customWidth="1"/>
    <col min="8" max="8" width="11.5703125" style="20" customWidth="1"/>
    <col min="9" max="9" width="1.85546875" style="20" customWidth="1"/>
    <col min="10" max="10" width="27.42578125" customWidth="1"/>
    <col min="11" max="11" width="29.7109375" customWidth="1"/>
    <col min="12" max="12" width="23.85546875" customWidth="1"/>
    <col min="13" max="13" width="14.5703125" bestFit="1" customWidth="1"/>
    <col min="14" max="14" width="18" bestFit="1" customWidth="1"/>
  </cols>
  <sheetData>
    <row r="1" spans="1:14" ht="15.75" x14ac:dyDescent="0.25">
      <c r="A1" s="1" t="s">
        <v>23</v>
      </c>
      <c r="B1" s="1"/>
      <c r="C1" s="1"/>
      <c r="D1" s="1"/>
      <c r="E1" s="11"/>
      <c r="J1" s="22" t="s">
        <v>18</v>
      </c>
      <c r="K1" s="23"/>
      <c r="L1" s="23"/>
      <c r="M1" s="23"/>
      <c r="N1" s="23"/>
    </row>
    <row r="2" spans="1:14" ht="36" customHeight="1" x14ac:dyDescent="0.25">
      <c r="A2" s="16" t="s">
        <v>17</v>
      </c>
      <c r="B2" s="11"/>
      <c r="C2" s="11"/>
      <c r="D2" s="11"/>
      <c r="E2" s="11"/>
      <c r="J2" s="22"/>
      <c r="K2" s="37" t="s">
        <v>26</v>
      </c>
      <c r="L2" s="37" t="s">
        <v>22</v>
      </c>
      <c r="M2" s="24" t="s">
        <v>25</v>
      </c>
      <c r="N2" s="24"/>
    </row>
    <row r="3" spans="1:14" x14ac:dyDescent="0.25">
      <c r="B3" s="11" t="s">
        <v>24</v>
      </c>
      <c r="C3" s="11" t="s">
        <v>25</v>
      </c>
      <c r="D3" s="11" t="s">
        <v>25</v>
      </c>
      <c r="E3" s="11"/>
      <c r="J3" s="22"/>
      <c r="K3" s="24" t="s">
        <v>21</v>
      </c>
      <c r="L3" s="24" t="s">
        <v>19</v>
      </c>
      <c r="M3" s="24" t="s">
        <v>20</v>
      </c>
      <c r="N3" s="24" t="s">
        <v>27</v>
      </c>
    </row>
    <row r="4" spans="1:14" ht="15.75" thickBot="1" x14ac:dyDescent="0.3">
      <c r="A4" s="3" t="s">
        <v>0</v>
      </c>
      <c r="B4" s="3" t="s">
        <v>1</v>
      </c>
      <c r="C4" s="3" t="s">
        <v>2</v>
      </c>
      <c r="D4" s="3" t="s">
        <v>3</v>
      </c>
      <c r="E4" s="3" t="s">
        <v>14</v>
      </c>
      <c r="F4" s="19" t="s">
        <v>15</v>
      </c>
      <c r="G4" s="19" t="s">
        <v>30</v>
      </c>
      <c r="J4" s="25" t="s">
        <v>0</v>
      </c>
      <c r="K4" s="25" t="s">
        <v>1</v>
      </c>
      <c r="L4" s="25" t="s">
        <v>2</v>
      </c>
      <c r="M4" s="25" t="s">
        <v>3</v>
      </c>
      <c r="N4" s="25" t="s">
        <v>14</v>
      </c>
    </row>
    <row r="5" spans="1:14" ht="15.75" thickTop="1" x14ac:dyDescent="0.25">
      <c r="A5" s="2" t="s">
        <v>4</v>
      </c>
      <c r="B5" s="8">
        <v>1901359.7935832266</v>
      </c>
      <c r="C5" s="8">
        <v>239110.79581919225</v>
      </c>
      <c r="D5" s="8">
        <v>66883.57307074008</v>
      </c>
      <c r="E5" s="7">
        <f>SUM(B5:D5)</f>
        <v>2207354.1624731589</v>
      </c>
      <c r="F5" s="17">
        <v>-1337201</v>
      </c>
      <c r="G5" s="15">
        <f t="shared" ref="G5:G13" si="0">B5+F5</f>
        <v>564158.79358322662</v>
      </c>
      <c r="J5" s="26" t="s">
        <v>4</v>
      </c>
      <c r="K5" s="27">
        <v>564158.79358322662</v>
      </c>
      <c r="L5" s="27">
        <f t="shared" ref="L5:L13" si="1">B5+C5-K5</f>
        <v>1576311.7958191924</v>
      </c>
      <c r="M5" s="27">
        <f t="shared" ref="M5:M13" si="2">D5</f>
        <v>66883.57307074008</v>
      </c>
      <c r="N5" s="28">
        <f>SUM(K5:M5)</f>
        <v>2207354.1624731589</v>
      </c>
    </row>
    <row r="6" spans="1:14" x14ac:dyDescent="0.25">
      <c r="A6" s="12" t="s">
        <v>5</v>
      </c>
      <c r="B6" s="10">
        <v>539191.58325494488</v>
      </c>
      <c r="C6" s="10">
        <v>65522.568724479956</v>
      </c>
      <c r="D6" s="10">
        <v>17997.761480853693</v>
      </c>
      <c r="E6" s="9">
        <f t="shared" ref="E6:E13" si="3">SUM(B6:D6)</f>
        <v>622711.91346027853</v>
      </c>
      <c r="F6" s="17">
        <v>-472334</v>
      </c>
      <c r="G6" s="15">
        <f t="shared" si="0"/>
        <v>66857.583254944882</v>
      </c>
      <c r="J6" s="29" t="s">
        <v>5</v>
      </c>
      <c r="K6" s="30">
        <v>66857.583254944882</v>
      </c>
      <c r="L6" s="27">
        <f t="shared" si="1"/>
        <v>537856.56872447999</v>
      </c>
      <c r="M6" s="27">
        <f t="shared" si="2"/>
        <v>17997.761480853693</v>
      </c>
      <c r="N6" s="31">
        <f t="shared" ref="N6:N13" si="4">SUM(K6:M6)</f>
        <v>622711.91346027853</v>
      </c>
    </row>
    <row r="7" spans="1:14" x14ac:dyDescent="0.25">
      <c r="A7" s="12" t="s">
        <v>6</v>
      </c>
      <c r="B7" s="10">
        <v>681084.10516414081</v>
      </c>
      <c r="C7" s="10">
        <v>74528.040255332657</v>
      </c>
      <c r="D7" s="10">
        <v>20846.827970100803</v>
      </c>
      <c r="E7" s="9">
        <f t="shared" si="3"/>
        <v>776458.97338957433</v>
      </c>
      <c r="F7" s="17">
        <v>0</v>
      </c>
      <c r="G7" s="15">
        <f t="shared" si="0"/>
        <v>681084.10516414081</v>
      </c>
      <c r="J7" s="29" t="s">
        <v>6</v>
      </c>
      <c r="K7" s="30">
        <v>681084.10516414081</v>
      </c>
      <c r="L7" s="27">
        <f t="shared" si="1"/>
        <v>74528.040255332715</v>
      </c>
      <c r="M7" s="27">
        <f t="shared" si="2"/>
        <v>20846.827970100803</v>
      </c>
      <c r="N7" s="31">
        <f t="shared" si="4"/>
        <v>776458.97338957433</v>
      </c>
    </row>
    <row r="8" spans="1:14" x14ac:dyDescent="0.25">
      <c r="A8" s="12" t="s">
        <v>7</v>
      </c>
      <c r="B8" s="10">
        <v>539191.58325494488</v>
      </c>
      <c r="C8" s="10">
        <v>65522.568724479956</v>
      </c>
      <c r="D8" s="10">
        <v>19210.569128905914</v>
      </c>
      <c r="E8" s="9">
        <f t="shared" si="3"/>
        <v>623924.72110833076</v>
      </c>
      <c r="F8" s="17">
        <v>-523220</v>
      </c>
      <c r="G8" s="15">
        <f t="shared" si="0"/>
        <v>15971.583254944882</v>
      </c>
      <c r="J8" s="29" t="s">
        <v>7</v>
      </c>
      <c r="K8" s="30">
        <v>15971.583254944882</v>
      </c>
      <c r="L8" s="27">
        <f t="shared" si="1"/>
        <v>588742.56872447999</v>
      </c>
      <c r="M8" s="27">
        <f t="shared" si="2"/>
        <v>19210.569128905914</v>
      </c>
      <c r="N8" s="31">
        <f t="shared" si="4"/>
        <v>623924.72110833076</v>
      </c>
    </row>
    <row r="9" spans="1:14" x14ac:dyDescent="0.25">
      <c r="A9" s="12" t="s">
        <v>11</v>
      </c>
      <c r="B9" s="10">
        <v>312163.54820023122</v>
      </c>
      <c r="C9" s="10">
        <v>32916.551112771922</v>
      </c>
      <c r="D9" s="10">
        <v>9554.7961529628683</v>
      </c>
      <c r="E9" s="9">
        <f t="shared" si="3"/>
        <v>354634.89546596602</v>
      </c>
      <c r="F9" s="17">
        <v>-28764</v>
      </c>
      <c r="G9" s="15">
        <f t="shared" si="0"/>
        <v>283399.54820023122</v>
      </c>
      <c r="J9" s="29" t="s">
        <v>11</v>
      </c>
      <c r="K9" s="30">
        <v>283399.54820023122</v>
      </c>
      <c r="L9" s="27">
        <f t="shared" si="1"/>
        <v>61680.551112771907</v>
      </c>
      <c r="M9" s="27">
        <f t="shared" si="2"/>
        <v>9554.7961529628683</v>
      </c>
      <c r="N9" s="31">
        <f t="shared" si="4"/>
        <v>354634.89546596602</v>
      </c>
    </row>
    <row r="10" spans="1:14" x14ac:dyDescent="0.25">
      <c r="A10" s="12" t="s">
        <v>13</v>
      </c>
      <c r="B10" s="10">
        <v>340542.05258207041</v>
      </c>
      <c r="C10" s="10">
        <v>40369.355138305189</v>
      </c>
      <c r="D10" s="10">
        <v>11292.031817137935</v>
      </c>
      <c r="E10" s="9">
        <f t="shared" si="3"/>
        <v>392203.43953751354</v>
      </c>
      <c r="F10" s="17">
        <v>-271856</v>
      </c>
      <c r="G10" s="15">
        <f t="shared" si="0"/>
        <v>68686.052582070406</v>
      </c>
      <c r="J10" s="29" t="s">
        <v>13</v>
      </c>
      <c r="K10" s="30">
        <v>68686.052582070406</v>
      </c>
      <c r="L10" s="27">
        <f t="shared" si="1"/>
        <v>312225.35513830517</v>
      </c>
      <c r="M10" s="27">
        <f t="shared" si="2"/>
        <v>11292.031817137935</v>
      </c>
      <c r="N10" s="31">
        <f t="shared" si="4"/>
        <v>392203.43953751354</v>
      </c>
    </row>
    <row r="11" spans="1:14" x14ac:dyDescent="0.25">
      <c r="A11" s="12" t="s">
        <v>8</v>
      </c>
      <c r="B11" s="10">
        <v>255406.53943655282</v>
      </c>
      <c r="C11" s="10">
        <v>31053.350106388603</v>
      </c>
      <c r="D11" s="10">
        <v>8686.178320875335</v>
      </c>
      <c r="E11" s="9">
        <f t="shared" si="3"/>
        <v>295146.06786381674</v>
      </c>
      <c r="F11" s="17">
        <v>-164411</v>
      </c>
      <c r="G11" s="15">
        <f t="shared" si="0"/>
        <v>90995.539436552819</v>
      </c>
      <c r="J11" s="29" t="s">
        <v>8</v>
      </c>
      <c r="K11" s="30">
        <v>90995.539436552819</v>
      </c>
      <c r="L11" s="27">
        <f>B11+C11-K11</f>
        <v>195464.35010638859</v>
      </c>
      <c r="M11" s="27">
        <f t="shared" si="2"/>
        <v>8686.178320875335</v>
      </c>
      <c r="N11" s="31">
        <f t="shared" si="4"/>
        <v>295146.06786381674</v>
      </c>
    </row>
    <row r="12" spans="1:14" x14ac:dyDescent="0.25">
      <c r="A12" s="12" t="s">
        <v>9</v>
      </c>
      <c r="B12" s="10">
        <v>227028.03505471363</v>
      </c>
      <c r="C12" s="10">
        <v>25463.747087238655</v>
      </c>
      <c r="D12" s="10">
        <v>8686.178320875335</v>
      </c>
      <c r="E12" s="9">
        <f t="shared" si="3"/>
        <v>261177.96046282761</v>
      </c>
      <c r="F12" s="17">
        <v>-165394</v>
      </c>
      <c r="G12" s="15">
        <f t="shared" si="0"/>
        <v>61634.035054713633</v>
      </c>
      <c r="J12" s="29" t="s">
        <v>9</v>
      </c>
      <c r="K12" s="30">
        <v>61634.035054713633</v>
      </c>
      <c r="L12" s="27">
        <f t="shared" si="1"/>
        <v>190857.74708723865</v>
      </c>
      <c r="M12" s="27">
        <f t="shared" si="2"/>
        <v>8686.178320875335</v>
      </c>
      <c r="N12" s="31">
        <f t="shared" si="4"/>
        <v>261177.96046282761</v>
      </c>
    </row>
    <row r="13" spans="1:14" ht="15.75" thickBot="1" x14ac:dyDescent="0.3">
      <c r="A13" s="14" t="s">
        <v>10</v>
      </c>
      <c r="B13" s="6">
        <v>312163.54820023122</v>
      </c>
      <c r="C13" s="6">
        <v>23600.54608085534</v>
      </c>
      <c r="D13" s="6">
        <v>6427.7719574477478</v>
      </c>
      <c r="E13" s="5">
        <f t="shared" si="3"/>
        <v>342191.86623853433</v>
      </c>
      <c r="F13" s="17">
        <v>-281796</v>
      </c>
      <c r="G13" s="15">
        <f t="shared" si="0"/>
        <v>30367.54820023122</v>
      </c>
      <c r="J13" s="32" t="s">
        <v>10</v>
      </c>
      <c r="K13" s="30">
        <v>30367.54820023122</v>
      </c>
      <c r="L13" s="27">
        <f t="shared" si="1"/>
        <v>305396.54608085536</v>
      </c>
      <c r="M13" s="27">
        <f t="shared" si="2"/>
        <v>6427.7719574477478</v>
      </c>
      <c r="N13" s="33">
        <f t="shared" si="4"/>
        <v>342191.86623853433</v>
      </c>
    </row>
    <row r="14" spans="1:14" x14ac:dyDescent="0.25">
      <c r="A14" s="13" t="s">
        <v>12</v>
      </c>
      <c r="B14" s="4">
        <f>SUM(B5:B13)</f>
        <v>5108130.7887310563</v>
      </c>
      <c r="C14" s="4">
        <f t="shared" ref="C14:E14" si="5">SUM(C5:C13)</f>
        <v>598087.52304904442</v>
      </c>
      <c r="D14" s="4">
        <f t="shared" si="5"/>
        <v>169585.68821989972</v>
      </c>
      <c r="E14" s="4">
        <f t="shared" si="5"/>
        <v>5875804</v>
      </c>
      <c r="J14" s="34" t="s">
        <v>12</v>
      </c>
      <c r="K14" s="35">
        <f>SUM(K5:K13)</f>
        <v>1863154.788731057</v>
      </c>
      <c r="L14" s="35">
        <f t="shared" ref="L14:N14" si="6">SUM(L5:L13)</f>
        <v>3843063.5230490454</v>
      </c>
      <c r="M14" s="35">
        <f t="shared" si="6"/>
        <v>169585.68821989972</v>
      </c>
      <c r="N14" s="35">
        <f t="shared" si="6"/>
        <v>5875804</v>
      </c>
    </row>
    <row r="15" spans="1:14" x14ac:dyDescent="0.25">
      <c r="J15" s="23"/>
      <c r="K15" s="23"/>
      <c r="L15" s="23"/>
      <c r="M15" s="23"/>
      <c r="N15" s="23"/>
    </row>
    <row r="16" spans="1:14" x14ac:dyDescent="0.25">
      <c r="A16" t="s">
        <v>16</v>
      </c>
      <c r="J16" s="23" t="s">
        <v>28</v>
      </c>
      <c r="K16" s="36">
        <v>-221485</v>
      </c>
      <c r="L16" s="23"/>
      <c r="M16" s="23"/>
      <c r="N16" s="23"/>
    </row>
    <row r="17" spans="1:14" x14ac:dyDescent="0.25">
      <c r="J17" s="38" t="s">
        <v>29</v>
      </c>
      <c r="K17" s="39"/>
      <c r="L17" s="39"/>
      <c r="M17" s="39"/>
      <c r="N17" s="39"/>
    </row>
    <row r="22" spans="1:14" x14ac:dyDescent="0.25">
      <c r="A22" s="16"/>
    </row>
    <row r="23" spans="1:14" x14ac:dyDescent="0.25">
      <c r="B23" s="18"/>
    </row>
    <row r="24" spans="1:14" x14ac:dyDescent="0.25">
      <c r="A24" s="21"/>
      <c r="B24" s="4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E7CAC38-29CE-4433-876A-E1E98CE79DB9}"/>
</file>

<file path=customXml/itemProps2.xml><?xml version="1.0" encoding="utf-8"?>
<ds:datastoreItem xmlns:ds="http://schemas.openxmlformats.org/officeDocument/2006/customXml" ds:itemID="{20751934-3668-45A3-904E-08338F75AA09}"/>
</file>

<file path=customXml/itemProps3.xml><?xml version="1.0" encoding="utf-8"?>
<ds:datastoreItem xmlns:ds="http://schemas.openxmlformats.org/officeDocument/2006/customXml" ds:itemID="{7120D801-AEFB-44A7-B438-FE825870F1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Collab - Final Rate Adjustments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Erin Schurmann</dc:creator>
  <cp:lastModifiedBy>Caitlin Grim</cp:lastModifiedBy>
  <dcterms:created xsi:type="dcterms:W3CDTF">2019-06-06T16:53:20Z</dcterms:created>
  <dcterms:modified xsi:type="dcterms:W3CDTF">2019-07-12T18:20:12Z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