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S:\RATE_SETTING\FY 2018 Model Input\"/>
    </mc:Choice>
  </mc:AlternateContent>
  <bookViews>
    <workbookView xWindow="0" yWindow="0" windowWidth="28800" windowHeight="12435" firstSheet="1" activeTab="1"/>
  </bookViews>
  <sheets>
    <sheet name="FY2018 Original" sheetId="2" state="hidden" r:id="rId1"/>
    <sheet name="FY2018 Adjusted" sheetId="3" r:id="rId2"/>
  </sheets>
  <externalReferences>
    <externalReference r:id="rId3"/>
  </externalReferences>
  <definedNames>
    <definedName name="hospid2">'[1]Hosp. I.D.'!$A$5:$C$66</definedName>
  </definedNames>
  <calcPr calcId="152511"/>
</workbook>
</file>

<file path=xl/calcChain.xml><?xml version="1.0" encoding="utf-8"?>
<calcChain xmlns="http://schemas.openxmlformats.org/spreadsheetml/2006/main">
  <c r="D52" i="3" l="1"/>
  <c r="D40" i="3"/>
  <c r="D14" i="3"/>
  <c r="D77" i="3"/>
  <c r="C77" i="3"/>
  <c r="D80" i="2"/>
  <c r="C80" i="2"/>
  <c r="D77" i="2" l="1"/>
  <c r="C77" i="2"/>
  <c r="D76" i="2"/>
  <c r="C76" i="2"/>
  <c r="D75" i="2"/>
  <c r="C75" i="2"/>
  <c r="D74" i="2"/>
  <c r="C7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N67" i="2"/>
  <c r="D63" i="2" s="1"/>
  <c r="N66" i="2"/>
  <c r="N65" i="2"/>
  <c r="N64" i="2"/>
  <c r="N63" i="2"/>
  <c r="N62" i="2"/>
  <c r="D62" i="2" s="1"/>
  <c r="N61" i="2"/>
  <c r="D61" i="2" s="1"/>
  <c r="N60" i="2"/>
  <c r="D60" i="2" s="1"/>
  <c r="N59" i="2"/>
  <c r="D59" i="2" s="1"/>
  <c r="N58" i="2"/>
  <c r="D58" i="2" s="1"/>
  <c r="N57" i="2"/>
  <c r="D57" i="2" s="1"/>
  <c r="N56" i="2"/>
  <c r="D56" i="2" s="1"/>
  <c r="N55" i="2"/>
  <c r="D55" i="2" s="1"/>
  <c r="N54" i="2"/>
  <c r="D54" i="2" s="1"/>
  <c r="N53" i="2"/>
  <c r="D53" i="2" s="1"/>
  <c r="N52" i="2"/>
  <c r="D52" i="2" s="1"/>
  <c r="N51" i="2"/>
  <c r="D51" i="2" s="1"/>
  <c r="N50" i="2"/>
  <c r="D50" i="2" s="1"/>
  <c r="N49" i="2"/>
  <c r="D49" i="2" s="1"/>
  <c r="N48" i="2"/>
  <c r="D48" i="2" s="1"/>
  <c r="N47" i="2"/>
  <c r="D47" i="2" s="1"/>
  <c r="N46" i="2"/>
  <c r="D46" i="2" s="1"/>
  <c r="N45" i="2"/>
  <c r="D45" i="2" s="1"/>
  <c r="N44" i="2"/>
  <c r="D44" i="2" s="1"/>
  <c r="N43" i="2"/>
  <c r="D43" i="2" s="1"/>
  <c r="N42" i="2"/>
  <c r="D42" i="2" s="1"/>
  <c r="N41" i="2"/>
  <c r="D41" i="2" s="1"/>
  <c r="N40" i="2"/>
  <c r="D40" i="2" s="1"/>
  <c r="N39" i="2"/>
  <c r="D39" i="2" s="1"/>
  <c r="N38" i="2"/>
  <c r="D38" i="2" s="1"/>
  <c r="N37" i="2"/>
  <c r="D37" i="2" s="1"/>
  <c r="N36" i="2"/>
  <c r="D36" i="2" s="1"/>
  <c r="N35" i="2"/>
  <c r="D35" i="2" s="1"/>
  <c r="N34" i="2"/>
  <c r="D34" i="2" s="1"/>
  <c r="N33" i="2"/>
  <c r="D33" i="2" s="1"/>
  <c r="N32" i="2"/>
  <c r="D32" i="2" s="1"/>
  <c r="N31" i="2"/>
  <c r="D31" i="2" s="1"/>
  <c r="N30" i="2"/>
  <c r="D30" i="2" s="1"/>
  <c r="N29" i="2"/>
  <c r="D29" i="2" s="1"/>
  <c r="N28" i="2"/>
  <c r="D28" i="2" s="1"/>
  <c r="N27" i="2"/>
  <c r="D27" i="2" s="1"/>
  <c r="N26" i="2"/>
  <c r="D26" i="2" s="1"/>
  <c r="N25" i="2"/>
  <c r="D25" i="2" s="1"/>
  <c r="N24" i="2"/>
  <c r="D24" i="2" s="1"/>
  <c r="N23" i="2"/>
  <c r="D23" i="2" s="1"/>
  <c r="N22" i="2"/>
  <c r="D22" i="2" s="1"/>
  <c r="N21" i="2"/>
  <c r="D21" i="2" s="1"/>
  <c r="N20" i="2"/>
  <c r="D20" i="2" s="1"/>
  <c r="N19" i="2"/>
  <c r="D19" i="2" s="1"/>
  <c r="N18" i="2"/>
  <c r="D18" i="2" s="1"/>
  <c r="N17" i="2"/>
  <c r="D17" i="2" s="1"/>
  <c r="N16" i="2"/>
  <c r="D16" i="2" s="1"/>
  <c r="N15" i="2"/>
  <c r="D15" i="2" s="1"/>
  <c r="N14" i="2"/>
  <c r="D14" i="2" s="1"/>
  <c r="N13" i="2"/>
  <c r="D13" i="2" s="1"/>
  <c r="N12" i="2"/>
  <c r="D12" i="2" s="1"/>
  <c r="C63" i="3" l="1"/>
  <c r="C80" i="3" s="1"/>
  <c r="E6" i="3"/>
  <c r="D66" i="2"/>
  <c r="C66" i="2"/>
  <c r="E69" i="3" l="1"/>
  <c r="E70" i="3"/>
  <c r="D63" i="3"/>
  <c r="D80" i="3" s="1"/>
  <c r="F69" i="3" s="1"/>
  <c r="E72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74" i="3"/>
  <c r="E73" i="3"/>
  <c r="E71" i="3"/>
  <c r="E77" i="3" l="1"/>
  <c r="G69" i="3"/>
  <c r="F56" i="3"/>
  <c r="G56" i="3" s="1"/>
  <c r="H56" i="3" s="1"/>
  <c r="F51" i="3"/>
  <c r="G51" i="3" s="1"/>
  <c r="H51" i="3" s="1"/>
  <c r="F45" i="3"/>
  <c r="F40" i="3"/>
  <c r="G40" i="3" s="1"/>
  <c r="H40" i="3" s="1"/>
  <c r="F35" i="3"/>
  <c r="G35" i="3" s="1"/>
  <c r="H35" i="3" s="1"/>
  <c r="F29" i="3"/>
  <c r="G29" i="3" s="1"/>
  <c r="H29" i="3" s="1"/>
  <c r="F24" i="3"/>
  <c r="F19" i="3"/>
  <c r="G19" i="3" s="1"/>
  <c r="H19" i="3" s="1"/>
  <c r="F13" i="3"/>
  <c r="F71" i="3"/>
  <c r="G71" i="3" s="1"/>
  <c r="H71" i="3" s="1"/>
  <c r="F41" i="3"/>
  <c r="G41" i="3" s="1"/>
  <c r="H41" i="3" s="1"/>
  <c r="F25" i="3"/>
  <c r="G25" i="3" s="1"/>
  <c r="H25" i="3" s="1"/>
  <c r="F72" i="3"/>
  <c r="F60" i="3"/>
  <c r="G60" i="3" s="1"/>
  <c r="H60" i="3" s="1"/>
  <c r="F55" i="3"/>
  <c r="G55" i="3" s="1"/>
  <c r="H55" i="3" s="1"/>
  <c r="F49" i="3"/>
  <c r="G49" i="3" s="1"/>
  <c r="H49" i="3" s="1"/>
  <c r="F44" i="3"/>
  <c r="F39" i="3"/>
  <c r="G39" i="3" s="1"/>
  <c r="H39" i="3" s="1"/>
  <c r="F33" i="3"/>
  <c r="G33" i="3" s="1"/>
  <c r="H33" i="3" s="1"/>
  <c r="F28" i="3"/>
  <c r="G28" i="3" s="1"/>
  <c r="H28" i="3" s="1"/>
  <c r="F23" i="3"/>
  <c r="F17" i="3"/>
  <c r="G17" i="3" s="1"/>
  <c r="H17" i="3" s="1"/>
  <c r="F12" i="3"/>
  <c r="G12" i="3" s="1"/>
  <c r="F47" i="3"/>
  <c r="F31" i="3"/>
  <c r="G31" i="3" s="1"/>
  <c r="H31" i="3" s="1"/>
  <c r="F15" i="3"/>
  <c r="G15" i="3" s="1"/>
  <c r="H15" i="3" s="1"/>
  <c r="F59" i="3"/>
  <c r="G59" i="3" s="1"/>
  <c r="H59" i="3" s="1"/>
  <c r="F53" i="3"/>
  <c r="F48" i="3"/>
  <c r="G48" i="3" s="1"/>
  <c r="H48" i="3" s="1"/>
  <c r="F43" i="3"/>
  <c r="F37" i="3"/>
  <c r="G37" i="3" s="1"/>
  <c r="H37" i="3" s="1"/>
  <c r="F32" i="3"/>
  <c r="G32" i="3" s="1"/>
  <c r="H32" i="3" s="1"/>
  <c r="F27" i="3"/>
  <c r="F21" i="3"/>
  <c r="G21" i="3" s="1"/>
  <c r="H21" i="3" s="1"/>
  <c r="F16" i="3"/>
  <c r="G16" i="3" s="1"/>
  <c r="H16" i="3" s="1"/>
  <c r="F74" i="3"/>
  <c r="G74" i="3" s="1"/>
  <c r="H74" i="3" s="1"/>
  <c r="F57" i="3"/>
  <c r="G57" i="3" s="1"/>
  <c r="H57" i="3" s="1"/>
  <c r="F52" i="3"/>
  <c r="G52" i="3" s="1"/>
  <c r="H52" i="3" s="1"/>
  <c r="F36" i="3"/>
  <c r="G36" i="3" s="1"/>
  <c r="H36" i="3" s="1"/>
  <c r="F20" i="3"/>
  <c r="G20" i="3" s="1"/>
  <c r="H20" i="3" s="1"/>
  <c r="F70" i="3"/>
  <c r="F73" i="3"/>
  <c r="G73" i="3" s="1"/>
  <c r="H73" i="3" s="1"/>
  <c r="F14" i="3"/>
  <c r="G14" i="3" s="1"/>
  <c r="H14" i="3" s="1"/>
  <c r="F18" i="3"/>
  <c r="G18" i="3" s="1"/>
  <c r="H18" i="3" s="1"/>
  <c r="F22" i="3"/>
  <c r="F26" i="3"/>
  <c r="G26" i="3" s="1"/>
  <c r="H26" i="3" s="1"/>
  <c r="F30" i="3"/>
  <c r="G30" i="3" s="1"/>
  <c r="H30" i="3" s="1"/>
  <c r="F34" i="3"/>
  <c r="G34" i="3" s="1"/>
  <c r="H34" i="3" s="1"/>
  <c r="F38" i="3"/>
  <c r="G38" i="3" s="1"/>
  <c r="H38" i="3" s="1"/>
  <c r="F42" i="3"/>
  <c r="G42" i="3" s="1"/>
  <c r="H42" i="3" s="1"/>
  <c r="F46" i="3"/>
  <c r="G46" i="3" s="1"/>
  <c r="H46" i="3" s="1"/>
  <c r="F50" i="3"/>
  <c r="G50" i="3" s="1"/>
  <c r="H50" i="3" s="1"/>
  <c r="F54" i="3"/>
  <c r="G54" i="3" s="1"/>
  <c r="H54" i="3" s="1"/>
  <c r="F58" i="3"/>
  <c r="G58" i="3" s="1"/>
  <c r="H58" i="3" s="1"/>
  <c r="G22" i="3"/>
  <c r="H22" i="3" s="1"/>
  <c r="G13" i="3"/>
  <c r="H13" i="3" s="1"/>
  <c r="G53" i="3"/>
  <c r="H53" i="3" s="1"/>
  <c r="G23" i="3"/>
  <c r="H23" i="3" s="1"/>
  <c r="G27" i="3"/>
  <c r="H27" i="3" s="1"/>
  <c r="G43" i="3"/>
  <c r="H43" i="3" s="1"/>
  <c r="G47" i="3"/>
  <c r="H47" i="3" s="1"/>
  <c r="G45" i="3"/>
  <c r="H45" i="3" s="1"/>
  <c r="E63" i="3"/>
  <c r="G24" i="3"/>
  <c r="H24" i="3" s="1"/>
  <c r="G44" i="3"/>
  <c r="H44" i="3" s="1"/>
  <c r="G72" i="3"/>
  <c r="H72" i="3" s="1"/>
  <c r="F77" i="3" l="1"/>
  <c r="H69" i="3"/>
  <c r="G70" i="3"/>
  <c r="G77" i="3" s="1"/>
  <c r="F63" i="3"/>
  <c r="E80" i="3"/>
  <c r="G63" i="3"/>
  <c r="H12" i="3"/>
  <c r="H63" i="3" s="1"/>
  <c r="F80" i="3" l="1"/>
  <c r="H70" i="3"/>
  <c r="G80" i="3"/>
  <c r="H77" i="3" l="1"/>
  <c r="H80" i="3" s="1"/>
  <c r="E6" i="2"/>
  <c r="C83" i="2" l="1"/>
  <c r="E46" i="2" s="1"/>
  <c r="E57" i="2"/>
  <c r="E56" i="2"/>
  <c r="E54" i="2"/>
  <c r="E52" i="2"/>
  <c r="E51" i="2"/>
  <c r="E49" i="2"/>
  <c r="E47" i="2"/>
  <c r="E45" i="2"/>
  <c r="E43" i="2"/>
  <c r="D83" i="2"/>
  <c r="E74" i="2"/>
  <c r="E58" i="2" l="1"/>
  <c r="E59" i="2"/>
  <c r="F73" i="2"/>
  <c r="F72" i="2"/>
  <c r="E60" i="2"/>
  <c r="E61" i="2"/>
  <c r="E44" i="2"/>
  <c r="E55" i="2"/>
  <c r="E72" i="2"/>
  <c r="E48" i="2"/>
  <c r="E50" i="2"/>
  <c r="E53" i="2"/>
  <c r="E14" i="2"/>
  <c r="E73" i="2"/>
  <c r="F63" i="2"/>
  <c r="F62" i="2"/>
  <c r="E12" i="2"/>
  <c r="E77" i="2"/>
  <c r="E62" i="2"/>
  <c r="E63" i="2"/>
  <c r="E13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76" i="2"/>
  <c r="E75" i="2"/>
  <c r="F61" i="2"/>
  <c r="F60" i="2"/>
  <c r="F59" i="2"/>
  <c r="F58" i="2"/>
  <c r="G58" i="2" s="1"/>
  <c r="H58" i="2" s="1"/>
  <c r="F77" i="2"/>
  <c r="G77" i="2" s="1"/>
  <c r="H77" i="2" s="1"/>
  <c r="F75" i="2"/>
  <c r="F42" i="2"/>
  <c r="G42" i="2" s="1"/>
  <c r="H42" i="2" s="1"/>
  <c r="F56" i="2"/>
  <c r="F55" i="2"/>
  <c r="F54" i="2"/>
  <c r="G54" i="2" s="1"/>
  <c r="H54" i="2" s="1"/>
  <c r="F53" i="2"/>
  <c r="F52" i="2"/>
  <c r="F51" i="2"/>
  <c r="F50" i="2"/>
  <c r="F49" i="2"/>
  <c r="F48" i="2"/>
  <c r="F47" i="2"/>
  <c r="F46" i="2"/>
  <c r="F45" i="2"/>
  <c r="G45" i="2" s="1"/>
  <c r="H45" i="2" s="1"/>
  <c r="F44" i="2"/>
  <c r="F76" i="2"/>
  <c r="F74" i="2"/>
  <c r="G74" i="2" s="1"/>
  <c r="H74" i="2" s="1"/>
  <c r="F40" i="2"/>
  <c r="F36" i="2"/>
  <c r="F32" i="2"/>
  <c r="F28" i="2"/>
  <c r="F38" i="2"/>
  <c r="G38" i="2" s="1"/>
  <c r="H38" i="2" s="1"/>
  <c r="F34" i="2"/>
  <c r="F30" i="2"/>
  <c r="G30" i="2" s="1"/>
  <c r="H30" i="2" s="1"/>
  <c r="F33" i="2"/>
  <c r="F24" i="2"/>
  <c r="F18" i="2"/>
  <c r="F14" i="2"/>
  <c r="G14" i="2" s="1"/>
  <c r="H14" i="2" s="1"/>
  <c r="F39" i="2"/>
  <c r="F35" i="2"/>
  <c r="G35" i="2" s="1"/>
  <c r="H35" i="2" s="1"/>
  <c r="F31" i="2"/>
  <c r="F27" i="2"/>
  <c r="F25" i="2"/>
  <c r="F23" i="2"/>
  <c r="G23" i="2" s="1"/>
  <c r="H23" i="2" s="1"/>
  <c r="F21" i="2"/>
  <c r="F19" i="2"/>
  <c r="F17" i="2"/>
  <c r="F15" i="2"/>
  <c r="G15" i="2" s="1"/>
  <c r="H15" i="2" s="1"/>
  <c r="F13" i="2"/>
  <c r="F41" i="2"/>
  <c r="F37" i="2"/>
  <c r="F29" i="2"/>
  <c r="F26" i="2"/>
  <c r="F22" i="2"/>
  <c r="G22" i="2" s="1"/>
  <c r="H22" i="2" s="1"/>
  <c r="F20" i="2"/>
  <c r="F16" i="2"/>
  <c r="F12" i="2"/>
  <c r="G56" i="2"/>
  <c r="H56" i="2" s="1"/>
  <c r="G48" i="2"/>
  <c r="H48" i="2" s="1"/>
  <c r="G50" i="2"/>
  <c r="H50" i="2" s="1"/>
  <c r="G52" i="2"/>
  <c r="H52" i="2" s="1"/>
  <c r="G44" i="2"/>
  <c r="H44" i="2" s="1"/>
  <c r="G18" i="2"/>
  <c r="H18" i="2" s="1"/>
  <c r="G26" i="2"/>
  <c r="H26" i="2" s="1"/>
  <c r="G34" i="2"/>
  <c r="H34" i="2" s="1"/>
  <c r="G49" i="2"/>
  <c r="H49" i="2" s="1"/>
  <c r="G60" i="2"/>
  <c r="H60" i="2" s="1"/>
  <c r="G12" i="2"/>
  <c r="G51" i="2"/>
  <c r="H51" i="2" s="1"/>
  <c r="G61" i="2"/>
  <c r="H61" i="2" s="1"/>
  <c r="G13" i="2"/>
  <c r="H13" i="2" s="1"/>
  <c r="G76" i="2"/>
  <c r="H76" i="2" s="1"/>
  <c r="F43" i="2"/>
  <c r="G43" i="2" s="1"/>
  <c r="H43" i="2" s="1"/>
  <c r="G47" i="2"/>
  <c r="H47" i="2" s="1"/>
  <c r="G59" i="2"/>
  <c r="H59" i="2" s="1"/>
  <c r="G46" i="2"/>
  <c r="H46" i="2" s="1"/>
  <c r="G55" i="2"/>
  <c r="H55" i="2" s="1"/>
  <c r="G19" i="2"/>
  <c r="H19" i="2" s="1"/>
  <c r="G27" i="2"/>
  <c r="H27" i="2" s="1"/>
  <c r="G31" i="2"/>
  <c r="H31" i="2" s="1"/>
  <c r="G39" i="2"/>
  <c r="H39" i="2" s="1"/>
  <c r="F57" i="2"/>
  <c r="G57" i="2" s="1"/>
  <c r="H57" i="2" s="1"/>
  <c r="F80" i="2" l="1"/>
  <c r="G63" i="2"/>
  <c r="H63" i="2" s="1"/>
  <c r="G72" i="2"/>
  <c r="E80" i="2"/>
  <c r="G20" i="2"/>
  <c r="H20" i="2" s="1"/>
  <c r="G28" i="2"/>
  <c r="H28" i="2" s="1"/>
  <c r="G53" i="2"/>
  <c r="H53" i="2" s="1"/>
  <c r="G75" i="2"/>
  <c r="H75" i="2" s="1"/>
  <c r="G29" i="2"/>
  <c r="H29" i="2" s="1"/>
  <c r="G40" i="2"/>
  <c r="H40" i="2" s="1"/>
  <c r="G36" i="2"/>
  <c r="H36" i="2" s="1"/>
  <c r="G24" i="2"/>
  <c r="H24" i="2" s="1"/>
  <c r="G16" i="2"/>
  <c r="H16" i="2" s="1"/>
  <c r="G73" i="2"/>
  <c r="F66" i="2"/>
  <c r="E66" i="2"/>
  <c r="G21" i="2"/>
  <c r="H21" i="2" s="1"/>
  <c r="G62" i="2"/>
  <c r="H62" i="2" s="1"/>
  <c r="G37" i="2"/>
  <c r="H37" i="2" s="1"/>
  <c r="G17" i="2"/>
  <c r="H17" i="2" s="1"/>
  <c r="G25" i="2"/>
  <c r="H25" i="2" s="1"/>
  <c r="G33" i="2"/>
  <c r="H33" i="2" s="1"/>
  <c r="G41" i="2"/>
  <c r="H41" i="2" s="1"/>
  <c r="G32" i="2"/>
  <c r="H32" i="2" s="1"/>
  <c r="H12" i="2"/>
  <c r="H72" i="2" l="1"/>
  <c r="G80" i="2"/>
  <c r="E83" i="2"/>
  <c r="H73" i="2"/>
  <c r="H66" i="2"/>
  <c r="G66" i="2"/>
  <c r="F83" i="2"/>
  <c r="H80" i="2" l="1"/>
  <c r="G83" i="2"/>
  <c r="H83" i="2"/>
</calcChain>
</file>

<file path=xl/sharedStrings.xml><?xml version="1.0" encoding="utf-8"?>
<sst xmlns="http://schemas.openxmlformats.org/spreadsheetml/2006/main" count="172" uniqueCount="91">
  <si>
    <t>HEALTH SERVICES COST REVIEW COMMISSION</t>
  </si>
  <si>
    <t>CALCULATION OF USER FEES</t>
  </si>
  <si>
    <t>BUDGET TOTAL =</t>
  </si>
  <si>
    <t>1/2 BUDGET =</t>
  </si>
  <si>
    <t>User Fee</t>
  </si>
  <si>
    <t>Hosp.</t>
  </si>
  <si>
    <t>Based on</t>
  </si>
  <si>
    <t>TOTAL User</t>
  </si>
  <si>
    <t>I.D</t>
  </si>
  <si>
    <t>HOSPITAL</t>
  </si>
  <si>
    <t>ADMISSIONS</t>
  </si>
  <si>
    <t xml:space="preserve">  REVENUE</t>
  </si>
  <si>
    <t>Fee Assessed</t>
  </si>
  <si>
    <t>Fee Rounded</t>
  </si>
  <si>
    <t>GROUP SUB-TOTAL</t>
  </si>
  <si>
    <t>STATE TOTAL</t>
  </si>
  <si>
    <t>ü</t>
  </si>
  <si>
    <t>Levindale</t>
  </si>
  <si>
    <t>Notes</t>
  </si>
  <si>
    <t>Adventist Behavioral Health - Eastern Shore</t>
  </si>
  <si>
    <t>Psychiatric and Specialty Hospitals</t>
  </si>
  <si>
    <t>(Plus M/U)</t>
  </si>
  <si>
    <t>FYE 2018 - Estimate</t>
  </si>
  <si>
    <t>FY2016 ADMISSIONS</t>
  </si>
  <si>
    <t>FY2016 REVENUE</t>
  </si>
  <si>
    <t>Meritus</t>
  </si>
  <si>
    <t>UMMC</t>
  </si>
  <si>
    <t>PG Hospital</t>
  </si>
  <si>
    <t>Holy Cross</t>
  </si>
  <si>
    <t>Frederick</t>
  </si>
  <si>
    <t>UM-Harford</t>
  </si>
  <si>
    <t>Mercy</t>
  </si>
  <si>
    <t>Johns Hopkins</t>
  </si>
  <si>
    <t>UM-Dorchester</t>
  </si>
  <si>
    <t>St. Agnes</t>
  </si>
  <si>
    <t>Sinai</t>
  </si>
  <si>
    <t>Bon Secours</t>
  </si>
  <si>
    <t>MedStar Fr Square</t>
  </si>
  <si>
    <t>Washington Adventist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</si>
  <si>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</si>
  <si>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</si>
  <si>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</si>
  <si>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</si>
  <si>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</si>
  <si>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</si>
  <si>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</si>
  <si>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</si>
  <si>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</si>
  <si>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</si>
  <si>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Union of Cecil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</si>
  <si>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</si>
  <si>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</si>
  <si>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</si>
  <si>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</si>
  <si>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</si>
  <si>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</si>
  <si>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</si>
  <si>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</si>
  <si>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</si>
  <si>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McCready</t>
  </si>
  <si>
    <t>Howard County</t>
  </si>
  <si>
    <t>UM-Upper Chesapeake</t>
  </si>
  <si>
    <t>Doctors</t>
  </si>
  <si>
    <t>Laurel Regional</t>
  </si>
  <si>
    <t>MedStar Good Sam</t>
  </si>
  <si>
    <t>Shady Grove</t>
  </si>
  <si>
    <t>UMROI</t>
  </si>
  <si>
    <t>Ft. Washington</t>
  </si>
  <si>
    <t>Atlantic General</t>
  </si>
  <si>
    <t>MedStar Southern MD</t>
  </si>
  <si>
    <t>UM-St. Joe</t>
  </si>
  <si>
    <t>HC-Germantown</t>
  </si>
  <si>
    <t>Germantown ED</t>
  </si>
  <si>
    <t>UM-Queen Anne's ED</t>
  </si>
  <si>
    <t>Bowie ED</t>
  </si>
  <si>
    <t>Mt. Washington Peds</t>
  </si>
  <si>
    <t>Sheppard Pratt</t>
  </si>
  <si>
    <t>Brook Lane</t>
  </si>
  <si>
    <t>Adventist BH-Rockville</t>
  </si>
  <si>
    <t>UM-Shock Trauma</t>
  </si>
  <si>
    <t>PG Hospital (1)</t>
  </si>
  <si>
    <t>Adventist HealthCare Rehabilitation</t>
  </si>
  <si>
    <t>Adventist HealthCare Rehabilitation (4)</t>
  </si>
  <si>
    <t>UM-Easton (2)</t>
  </si>
  <si>
    <t>Shady Grove (3)</t>
  </si>
  <si>
    <t>2) Queen Anne's FSE revenue $6,243,200 added to UM Easton revenue of $199,614,100 for a total of $205,857,300</t>
  </si>
  <si>
    <t>4) Adventist Rehab Fees to be added to Shady Grove Hospital Fees</t>
  </si>
  <si>
    <t>admin</t>
  </si>
  <si>
    <t>rev</t>
  </si>
  <si>
    <t>3) Germantown FSE revenue $14,183,752 added to Shady Grove's revenue of $388,714,400 for a total of $402,898,200</t>
  </si>
  <si>
    <t>1) Bowie FSE revenue of $20,228,300 added to Prince George's Revenue of $285,682,600 for a total of $305,910,900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</si>
</sst>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;[Red]\-General"/>
    <numFmt numFmtId="165" formatCode=";;;"/>
    <numFmt numFmtId="166" formatCode="[$$-409]#,##0"/>
    <numFmt numFmtId="167" formatCode="[$$-409]#,##0.00"/>
    <numFmt numFmtId="168" formatCode="[$$-409]#,##0;[Red]\-[$$-409]#,##0"/>
    <numFmt numFmtId="169" formatCode="[$USD]\ #,##0;[Red]\-[$USD]\ #,##0"/>
    <numFmt numFmtId="170" formatCode="[$USD]\ #,##0"/>
    <numFmt numFmtId="171" formatCode="&quot;$&quot;#,##0"/>
    <numFmt numFmtId="172" formatCode="#,##0.0"/>
    <numFmt numFmtId="173" formatCode="&quot;$&quot;#,##0\ ;\(&quot;$&quot;#,##0\)"/>
    <numFmt numFmtId="174" formatCode="#,##0.0000"/>
    <numFmt numFmtId="175" formatCode="_-* #,##0_-;\-* #,##0_-;_-* &quot;-&quot;_-;_-@_-"/>
    <numFmt numFmtId="176" formatCode="_-* #,##0.00_-;\-* #,##0.00_-;_-* &quot;-&quot;??_-;_-@_-"/>
    <numFmt numFmtId="177" formatCode="#,##0.00\ &quot;Ft&quot;;\-#,##0.00\ &quot;Ft&quot;"/>
    <numFmt numFmtId="178" formatCode="_-&quot;£&quot;* #,##0_-;\-&quot;£&quot;* #,##0_-;_-&quot;£&quot;* &quot;-&quot;_-;_-@_-"/>
    <numFmt numFmtId="179" formatCode="_-&quot;£&quot;* #,##0.00_-;\-&quot;£&quot;* #,##0.00_-;_-&quot;£&quot;* &quot;-&quot;??_-;_-@_-"/>
  </numFmts>
  <fonts count="4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Arial"/>
      <family val="2"/>
    </font>
    <font>
      <b/>
      <u/>
      <sz val="24"/>
      <name val="Arial"/>
      <family val="2"/>
    </font>
    <font>
      <b/>
      <sz val="14"/>
      <name val="Courier New"/>
      <family val="3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  <font>
      <b/>
      <sz val="14"/>
      <color indexed="8"/>
      <name val="Arial"/>
      <family val="2"/>
    </font>
    <font>
      <sz val="12"/>
      <color indexed="12"/>
      <name val="Arial"/>
      <family val="2"/>
    </font>
    <font>
      <sz val="14"/>
      <name val="Courier New"/>
      <family val="3"/>
    </font>
    <font>
      <sz val="14"/>
      <color indexed="12"/>
      <name val="Arial"/>
      <family val="2"/>
    </font>
    <font>
      <b/>
      <sz val="12"/>
      <name val="Wingdings"/>
      <charset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 Unicode MS"/>
      <family val="2"/>
    </font>
    <font>
      <b/>
      <sz val="18"/>
      <color theme="3"/>
      <name val="Calibri Light"/>
      <family val="2"/>
      <scheme val="major"/>
    </font>
    <font>
      <b/>
      <sz val="10"/>
      <name val="Arial Unicode MS"/>
      <family val="2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24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u/>
      <sz val="10"/>
      <color indexed="12"/>
      <name val="Arial"/>
      <family val="2"/>
    </font>
    <font>
      <sz val="12"/>
      <name val="Helv"/>
    </font>
    <font>
      <sz val="10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mediumGray">
        <fgColor indexed="22"/>
      </patternFill>
    </fill>
    <fill>
      <patternFill patternType="solid">
        <fgColor indexed="58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12">
    <xf numFmtId="0" fontId="0" fillId="0" borderId="0"/>
    <xf numFmtId="0" fontId="14" fillId="0" borderId="0"/>
    <xf numFmtId="0" fontId="31" fillId="0" borderId="0"/>
    <xf numFmtId="43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0" applyNumberFormat="0" applyBorder="0" applyAlignment="0" applyProtection="0"/>
    <xf numFmtId="0" fontId="17" fillId="29" borderId="3" applyNumberFormat="0" applyAlignment="0" applyProtection="0"/>
    <xf numFmtId="0" fontId="18" fillId="30" borderId="4" applyNumberForma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172" fontId="34" fillId="0" borderId="0"/>
    <xf numFmtId="172" fontId="34" fillId="0" borderId="0"/>
    <xf numFmtId="4" fontId="34" fillId="0" borderId="0"/>
    <xf numFmtId="4" fontId="34" fillId="0" borderId="0"/>
    <xf numFmtId="42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3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4" fontId="34" fillId="0" borderId="0"/>
    <xf numFmtId="174" fontId="34" fillId="0" borderId="0"/>
    <xf numFmtId="0" fontId="37" fillId="0" borderId="0">
      <alignment horizontal="left" indent="1"/>
    </xf>
    <xf numFmtId="0" fontId="37" fillId="0" borderId="0">
      <alignment horizontal="left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36" fillId="0" borderId="0" applyFont="0" applyFill="0" applyBorder="0" applyAlignment="0" applyProtection="0"/>
    <xf numFmtId="1" fontId="34" fillId="0" borderId="0"/>
    <xf numFmtId="1" fontId="34" fillId="0" borderId="0"/>
    <xf numFmtId="41" fontId="38" fillId="0" borderId="0" applyBorder="0"/>
    <xf numFmtId="41" fontId="38" fillId="0" borderId="0" applyBorder="0"/>
    <xf numFmtId="43" fontId="38" fillId="0" borderId="0" applyBorder="0"/>
    <xf numFmtId="43" fontId="38" fillId="0" borderId="0" applyBorder="0"/>
    <xf numFmtId="0" fontId="37" fillId="0" borderId="0">
      <alignment horizontal="left"/>
    </xf>
    <xf numFmtId="0" fontId="39" fillId="0" borderId="12">
      <alignment horizontal="center" wrapText="1"/>
    </xf>
    <xf numFmtId="0" fontId="39" fillId="0" borderId="12">
      <alignment horizontal="center"/>
    </xf>
    <xf numFmtId="0" fontId="20" fillId="31" borderId="0" applyNumberFormat="0" applyBorder="0" applyAlignment="0" applyProtection="0"/>
    <xf numFmtId="0" fontId="40" fillId="0" borderId="0"/>
    <xf numFmtId="0" fontId="37" fillId="0" borderId="0">
      <alignment horizontal="left" indent="5"/>
    </xf>
    <xf numFmtId="0" fontId="40" fillId="0" borderId="0">
      <alignment horizontal="center"/>
    </xf>
    <xf numFmtId="0" fontId="41" fillId="0" borderId="13">
      <alignment horizontal="left"/>
    </xf>
    <xf numFmtId="0" fontId="37" fillId="0" borderId="0">
      <alignment horizontal="left"/>
    </xf>
    <xf numFmtId="0" fontId="37" fillId="0" borderId="0"/>
    <xf numFmtId="0" fontId="13" fillId="0" borderId="14" applyNumberFormat="0" applyAlignment="0" applyProtection="0">
      <alignment horizontal="left" vertical="center"/>
    </xf>
    <xf numFmtId="0" fontId="13" fillId="0" borderId="15">
      <alignment horizontal="left" vertical="center"/>
    </xf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24" fillId="32" borderId="3" applyNumberFormat="0" applyAlignment="0" applyProtection="0"/>
    <xf numFmtId="0" fontId="25" fillId="0" borderId="8" applyNumberFormat="0" applyFill="0" applyAlignment="0" applyProtection="0"/>
    <xf numFmtId="0" fontId="26" fillId="33" borderId="0" applyNumberFormat="0" applyBorder="0" applyAlignment="0" applyProtection="0"/>
    <xf numFmtId="177" fontId="34" fillId="0" borderId="0"/>
    <xf numFmtId="177" fontId="3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4" fillId="0" borderId="0"/>
    <xf numFmtId="0" fontId="3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14" fillId="0" borderId="0"/>
    <xf numFmtId="0" fontId="37" fillId="0" borderId="0"/>
    <xf numFmtId="0" fontId="34" fillId="0" borderId="0"/>
    <xf numFmtId="0" fontId="34" fillId="0" borderId="0"/>
    <xf numFmtId="0" fontId="37" fillId="0" borderId="0"/>
    <xf numFmtId="0" fontId="31" fillId="0" borderId="0"/>
    <xf numFmtId="0" fontId="34" fillId="0" borderId="0"/>
    <xf numFmtId="0" fontId="37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4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14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34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4" fillId="34" borderId="9" applyNumberFormat="0" applyFont="0" applyAlignment="0" applyProtection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8" fontId="45" fillId="0" borderId="0" applyNumberFormat="0" applyFont="0">
      <alignment horizontal="right"/>
    </xf>
    <xf numFmtId="0" fontId="27" fillId="29" borderId="10" applyNumberFormat="0" applyAlignment="0" applyProtection="0"/>
    <xf numFmtId="9" fontId="34" fillId="0" borderId="0"/>
    <xf numFmtId="9" fontId="34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8" fillId="0" borderId="0" applyBorder="0">
      <alignment horizontal="center"/>
    </xf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47" fillId="0" borderId="13">
      <alignment horizontal="center"/>
    </xf>
    <xf numFmtId="3" fontId="46" fillId="0" borderId="0" applyFont="0" applyFill="0" applyBorder="0" applyAlignment="0" applyProtection="0"/>
    <xf numFmtId="0" fontId="46" fillId="36" borderId="0" applyNumberFormat="0" applyFont="0" applyBorder="0" applyAlignment="0" applyProtection="0"/>
    <xf numFmtId="0" fontId="34" fillId="37" borderId="0"/>
    <xf numFmtId="49" fontId="34" fillId="0" borderId="0" applyBorder="0">
      <alignment horizontal="center"/>
    </xf>
    <xf numFmtId="49" fontId="34" fillId="0" borderId="0" applyBorder="0">
      <alignment horizontal="center"/>
    </xf>
    <xf numFmtId="0" fontId="32" fillId="0" borderId="0" applyNumberFormat="0" applyFill="0" applyBorder="0" applyAlignment="0" applyProtection="0"/>
    <xf numFmtId="0" fontId="28" fillId="0" borderId="11" applyNumberFormat="0" applyFill="0" applyAlignment="0" applyProtection="0"/>
    <xf numFmtId="178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</cellStyleXfs>
  <cellXfs count="54">
    <xf numFmtId="0" fontId="0" fillId="0" borderId="0" xfId="0"/>
    <xf numFmtId="0" fontId="2" fillId="0" borderId="0" xfId="0" applyNumberFormat="1" applyFont="1" applyAlignment="1"/>
    <xf numFmtId="164" fontId="3" fillId="0" borderId="0" xfId="0" applyNumberFormat="1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Continuous"/>
    </xf>
    <xf numFmtId="165" fontId="4" fillId="0" borderId="0" xfId="0" applyNumberFormat="1" applyFont="1" applyAlignment="1" applyProtection="1">
      <alignment horizontal="centerContinuous"/>
      <protection hidden="1"/>
    </xf>
    <xf numFmtId="164" fontId="5" fillId="0" borderId="0" xfId="0" applyNumberFormat="1" applyFont="1" applyAlignment="1">
      <alignment horizontal="centerContinuous"/>
    </xf>
    <xf numFmtId="164" fontId="4" fillId="0" borderId="0" xfId="0" applyNumberFormat="1" applyFont="1" applyAlignment="1"/>
    <xf numFmtId="164" fontId="6" fillId="0" borderId="0" xfId="0" applyNumberFormat="1" applyFont="1" applyAlignment="1"/>
    <xf numFmtId="3" fontId="6" fillId="0" borderId="0" xfId="0" applyNumberFormat="1" applyFont="1" applyAlignment="1"/>
    <xf numFmtId="0" fontId="5" fillId="0" borderId="0" xfId="0" applyNumberFormat="1" applyFont="1" applyAlignment="1">
      <alignment horizontal="right"/>
    </xf>
    <xf numFmtId="166" fontId="5" fillId="0" borderId="0" xfId="0" applyNumberFormat="1" applyFont="1" applyAlignment="1"/>
    <xf numFmtId="3" fontId="6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/>
    <xf numFmtId="164" fontId="5" fillId="0" borderId="0" xfId="0" applyNumberFormat="1" applyFont="1" applyAlignment="1">
      <alignment horizontal="center"/>
    </xf>
    <xf numFmtId="0" fontId="9" fillId="3" borderId="0" xfId="0" applyNumberFormat="1" applyFont="1" applyFill="1" applyAlignment="1">
      <alignment horizontal="center"/>
    </xf>
    <xf numFmtId="164" fontId="10" fillId="0" borderId="1" xfId="0" applyNumberFormat="1" applyFont="1" applyBorder="1" applyAlignment="1"/>
    <xf numFmtId="164" fontId="6" fillId="0" borderId="1" xfId="0" applyNumberFormat="1" applyFont="1" applyBorder="1" applyAlignment="1"/>
    <xf numFmtId="3" fontId="6" fillId="0" borderId="1" xfId="0" applyNumberFormat="1" applyFont="1" applyBorder="1" applyAlignment="1"/>
    <xf numFmtId="3" fontId="6" fillId="0" borderId="1" xfId="0" applyNumberFormat="1" applyFont="1" applyBorder="1" applyAlignment="1" applyProtection="1">
      <protection locked="0"/>
    </xf>
    <xf numFmtId="0" fontId="6" fillId="0" borderId="1" xfId="0" applyNumberFormat="1" applyFont="1" applyBorder="1" applyAlignment="1"/>
    <xf numFmtId="0" fontId="2" fillId="0" borderId="0" xfId="0" applyNumberFormat="1" applyFont="1"/>
    <xf numFmtId="3" fontId="11" fillId="0" borderId="0" xfId="0" applyNumberFormat="1" applyFont="1" applyAlignment="1"/>
    <xf numFmtId="166" fontId="11" fillId="0" borderId="0" xfId="0" applyNumberFormat="1" applyFont="1" applyAlignment="1"/>
    <xf numFmtId="166" fontId="6" fillId="0" borderId="0" xfId="0" applyNumberFormat="1" applyFont="1" applyAlignment="1"/>
    <xf numFmtId="167" fontId="6" fillId="0" borderId="0" xfId="0" applyNumberFormat="1" applyFont="1" applyAlignment="1" applyProtection="1">
      <protection locked="0"/>
    </xf>
    <xf numFmtId="168" fontId="6" fillId="0" borderId="0" xfId="0" applyNumberFormat="1" applyFont="1" applyAlignment="1"/>
    <xf numFmtId="49" fontId="2" fillId="0" borderId="0" xfId="0" applyNumberFormat="1" applyFont="1" applyAlignment="1"/>
    <xf numFmtId="3" fontId="10" fillId="0" borderId="0" xfId="0" applyNumberFormat="1" applyFont="1" applyAlignment="1"/>
    <xf numFmtId="164" fontId="10" fillId="0" borderId="0" xfId="0" applyNumberFormat="1" applyFont="1" applyAlignment="1"/>
    <xf numFmtId="0" fontId="6" fillId="0" borderId="0" xfId="0" applyNumberFormat="1" applyFont="1" applyAlignment="1"/>
    <xf numFmtId="167" fontId="6" fillId="0" borderId="0" xfId="0" applyNumberFormat="1" applyFont="1" applyAlignment="1"/>
    <xf numFmtId="164" fontId="5" fillId="0" borderId="0" xfId="0" applyNumberFormat="1" applyFont="1" applyAlignment="1"/>
    <xf numFmtId="3" fontId="10" fillId="0" borderId="1" xfId="0" applyNumberFormat="1" applyFont="1" applyBorder="1" applyAlignment="1"/>
    <xf numFmtId="168" fontId="6" fillId="0" borderId="1" xfId="0" applyNumberFormat="1" applyFont="1" applyBorder="1" applyAlignment="1"/>
    <xf numFmtId="169" fontId="6" fillId="0" borderId="0" xfId="0" applyNumberFormat="1" applyFont="1" applyAlignment="1"/>
    <xf numFmtId="170" fontId="10" fillId="0" borderId="0" xfId="0" applyNumberFormat="1" applyFont="1" applyAlignment="1"/>
    <xf numFmtId="0" fontId="1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left"/>
    </xf>
    <xf numFmtId="0" fontId="0" fillId="0" borderId="0" xfId="0" applyFont="1"/>
    <xf numFmtId="164" fontId="30" fillId="0" borderId="0" xfId="0" applyNumberFormat="1" applyFont="1" applyAlignment="1"/>
    <xf numFmtId="171" fontId="6" fillId="0" borderId="0" xfId="0" applyNumberFormat="1" applyFont="1" applyAlignment="1"/>
    <xf numFmtId="164" fontId="6" fillId="0" borderId="2" xfId="0" applyNumberFormat="1" applyFont="1" applyBorder="1" applyAlignment="1"/>
    <xf numFmtId="0" fontId="13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 applyProtection="1">
      <alignment horizontal="center" vertical="center"/>
      <protection locked="0"/>
    </xf>
    <xf numFmtId="164" fontId="8" fillId="2" borderId="0" xfId="0" applyNumberFormat="1" applyFont="1" applyFill="1" applyAlignment="1">
      <alignment horizontal="center" vertical="center"/>
    </xf>
    <xf numFmtId="166" fontId="7" fillId="35" borderId="0" xfId="0" applyNumberFormat="1" applyFont="1" applyFill="1" applyAlignment="1"/>
    <xf numFmtId="0" fontId="0" fillId="0" borderId="0" xfId="0"/>
    <xf numFmtId="164" fontId="6" fillId="0" borderId="0" xfId="0" applyNumberFormat="1" applyFont="1" applyBorder="1" applyAlignment="1"/>
    <xf numFmtId="166" fontId="6" fillId="0" borderId="0" xfId="0" applyNumberFormat="1" applyFont="1" applyAlignment="1" applyProtection="1">
      <protection locked="0"/>
    </xf>
    <xf numFmtId="6" fontId="0" fillId="0" borderId="0" xfId="0" applyNumberFormat="1" applyFont="1" applyAlignment="1">
      <alignment wrapText="1"/>
    </xf>
    <xf numFmtId="8" fontId="0" fillId="0" borderId="0" xfId="0" applyNumberFormat="1"/>
    <xf numFmtId="6" fontId="0" fillId="0" borderId="0" xfId="0" applyNumberFormat="1"/>
  </cellXfs>
  <cellStyles count="312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 10" xfId="32"/>
    <cellStyle name="Comma 10 2" xfId="33"/>
    <cellStyle name="Comma 11" xfId="34"/>
    <cellStyle name="Comma 11 2" xfId="35"/>
    <cellStyle name="Comma 12" xfId="36"/>
    <cellStyle name="Comma 12 2" xfId="37"/>
    <cellStyle name="Comma 13" xfId="38"/>
    <cellStyle name="Comma 14" xfId="39"/>
    <cellStyle name="Comma 14 2" xfId="40"/>
    <cellStyle name="Comma 14 3" xfId="41"/>
    <cellStyle name="Comma 15" xfId="42"/>
    <cellStyle name="Comma 15 2" xfId="43"/>
    <cellStyle name="Comma 16" xfId="44"/>
    <cellStyle name="Comma 16 2" xfId="45"/>
    <cellStyle name="Comma 17" xfId="46"/>
    <cellStyle name="Comma 18" xfId="47"/>
    <cellStyle name="Comma 19" xfId="3"/>
    <cellStyle name="Comma 2" xfId="48"/>
    <cellStyle name="Comma 2 2" xfId="49"/>
    <cellStyle name="Comma 2 2 2" xfId="50"/>
    <cellStyle name="Comma 2 3" xfId="51"/>
    <cellStyle name="Comma 3" xfId="52"/>
    <cellStyle name="Comma 3 2" xfId="53"/>
    <cellStyle name="Comma 3 3" xfId="54"/>
    <cellStyle name="Comma 4" xfId="55"/>
    <cellStyle name="Comma 4 2" xfId="56"/>
    <cellStyle name="Comma 4 2 2" xfId="57"/>
    <cellStyle name="Comma 4 3" xfId="58"/>
    <cellStyle name="Comma 5" xfId="59"/>
    <cellStyle name="Comma 5 2" xfId="60"/>
    <cellStyle name="Comma 5 2 2" xfId="61"/>
    <cellStyle name="Comma 5 3" xfId="62"/>
    <cellStyle name="Comma 6" xfId="63"/>
    <cellStyle name="Comma 6 2" xfId="64"/>
    <cellStyle name="Comma 7" xfId="65"/>
    <cellStyle name="Comma 7 2" xfId="66"/>
    <cellStyle name="Comma 8" xfId="67"/>
    <cellStyle name="Comma 8 2" xfId="68"/>
    <cellStyle name="Comma 8 2 2" xfId="69"/>
    <cellStyle name="Comma 8 3" xfId="70"/>
    <cellStyle name="Comma 8 3 2" xfId="71"/>
    <cellStyle name="Comma 8 4" xfId="72"/>
    <cellStyle name="Comma 9" xfId="73"/>
    <cellStyle name="Comma 9 2" xfId="74"/>
    <cellStyle name="Comma0" xfId="75"/>
    <cellStyle name="Comma0 2" xfId="76"/>
    <cellStyle name="comma1" xfId="77"/>
    <cellStyle name="comma1 2" xfId="78"/>
    <cellStyle name="comma2" xfId="79"/>
    <cellStyle name="comma2 2" xfId="80"/>
    <cellStyle name="Currency [0] 2" xfId="81"/>
    <cellStyle name="Currency [0] 2 2" xfId="82"/>
    <cellStyle name="Currency 10" xfId="83"/>
    <cellStyle name="Currency 10 2" xfId="84"/>
    <cellStyle name="Currency 11" xfId="85"/>
    <cellStyle name="Currency 11 2" xfId="86"/>
    <cellStyle name="Currency 12" xfId="87"/>
    <cellStyle name="Currency 12 2" xfId="88"/>
    <cellStyle name="Currency 13" xfId="89"/>
    <cellStyle name="Currency 13 2" xfId="90"/>
    <cellStyle name="Currency 14" xfId="91"/>
    <cellStyle name="Currency 14 2" xfId="92"/>
    <cellStyle name="Currency 15" xfId="93"/>
    <cellStyle name="Currency 15 2" xfId="94"/>
    <cellStyle name="Currency 16" xfId="95"/>
    <cellStyle name="Currency 16 2" xfId="96"/>
    <cellStyle name="Currency 17" xfId="97"/>
    <cellStyle name="Currency 17 2" xfId="98"/>
    <cellStyle name="Currency 18" xfId="99"/>
    <cellStyle name="Currency 18 2" xfId="100"/>
    <cellStyle name="Currency 19" xfId="101"/>
    <cellStyle name="Currency 19 2" xfId="102"/>
    <cellStyle name="Currency 2" xfId="103"/>
    <cellStyle name="Currency 2 2" xfId="104"/>
    <cellStyle name="Currency 2 2 2" xfId="105"/>
    <cellStyle name="Currency 2 3" xfId="106"/>
    <cellStyle name="Currency 2 3 2" xfId="107"/>
    <cellStyle name="Currency 2 4" xfId="108"/>
    <cellStyle name="Currency 20" xfId="109"/>
    <cellStyle name="Currency 20 2" xfId="110"/>
    <cellStyle name="Currency 21" xfId="111"/>
    <cellStyle name="Currency 21 2" xfId="112"/>
    <cellStyle name="Currency 22" xfId="113"/>
    <cellStyle name="Currency 22 2" xfId="114"/>
    <cellStyle name="Currency 23" xfId="115"/>
    <cellStyle name="Currency 23 2" xfId="116"/>
    <cellStyle name="Currency 24" xfId="117"/>
    <cellStyle name="Currency 24 2" xfId="118"/>
    <cellStyle name="Currency 25" xfId="119"/>
    <cellStyle name="Currency 25 2" xfId="120"/>
    <cellStyle name="Currency 26" xfId="121"/>
    <cellStyle name="Currency 26 2" xfId="122"/>
    <cellStyle name="Currency 27" xfId="123"/>
    <cellStyle name="Currency 27 2" xfId="124"/>
    <cellStyle name="Currency 28" xfId="125"/>
    <cellStyle name="Currency 28 2" xfId="126"/>
    <cellStyle name="Currency 29" xfId="127"/>
    <cellStyle name="Currency 29 2" xfId="128"/>
    <cellStyle name="Currency 3" xfId="129"/>
    <cellStyle name="Currency 3 2" xfId="130"/>
    <cellStyle name="Currency 3 2 2" xfId="131"/>
    <cellStyle name="Currency 3 3" xfId="132"/>
    <cellStyle name="Currency 30" xfId="133"/>
    <cellStyle name="Currency 30 2" xfId="134"/>
    <cellStyle name="Currency 31" xfId="135"/>
    <cellStyle name="Currency 31 2" xfId="136"/>
    <cellStyle name="Currency 32" xfId="137"/>
    <cellStyle name="Currency 33" xfId="138"/>
    <cellStyle name="Currency 34" xfId="139"/>
    <cellStyle name="Currency 35" xfId="140"/>
    <cellStyle name="Currency 36" xfId="141"/>
    <cellStyle name="Currency 37" xfId="142"/>
    <cellStyle name="Currency 38" xfId="143"/>
    <cellStyle name="Currency 39" xfId="144"/>
    <cellStyle name="Currency 4" xfId="145"/>
    <cellStyle name="Currency 4 2" xfId="146"/>
    <cellStyle name="Currency 40" xfId="147"/>
    <cellStyle name="Currency 5" xfId="148"/>
    <cellStyle name="Currency 5 2" xfId="149"/>
    <cellStyle name="Currency 6" xfId="150"/>
    <cellStyle name="Currency 6 2" xfId="151"/>
    <cellStyle name="Currency 7" xfId="152"/>
    <cellStyle name="Currency 7 2" xfId="153"/>
    <cellStyle name="Currency 8" xfId="154"/>
    <cellStyle name="Currency 8 2" xfId="155"/>
    <cellStyle name="Currency 9" xfId="156"/>
    <cellStyle name="Currency 9 2" xfId="157"/>
    <cellStyle name="Currency0" xfId="158"/>
    <cellStyle name="Date" xfId="159"/>
    <cellStyle name="Date 2" xfId="160"/>
    <cellStyle name="dec4" xfId="161"/>
    <cellStyle name="dec4 2" xfId="162"/>
    <cellStyle name="Detail Text" xfId="163"/>
    <cellStyle name="Detail Text - no indent" xfId="164"/>
    <cellStyle name="Dezimal [0]_Compiling Utility Macros" xfId="165"/>
    <cellStyle name="Dezimal_Compiling Utility Macros" xfId="166"/>
    <cellStyle name="Explanatory Text 2" xfId="167"/>
    <cellStyle name="F2" xfId="168"/>
    <cellStyle name="F3" xfId="169"/>
    <cellStyle name="F4" xfId="170"/>
    <cellStyle name="F5" xfId="171"/>
    <cellStyle name="F6" xfId="172"/>
    <cellStyle name="F7" xfId="173"/>
    <cellStyle name="F8" xfId="174"/>
    <cellStyle name="Fixed" xfId="175"/>
    <cellStyle name="fixed0" xfId="176"/>
    <cellStyle name="fixed0 2" xfId="177"/>
    <cellStyle name="Gen $ CY" xfId="178"/>
    <cellStyle name="Gen $ PY" xfId="179"/>
    <cellStyle name="Gen % CY" xfId="180"/>
    <cellStyle name="Gen % PY" xfId="181"/>
    <cellStyle name="Gen CH Period" xfId="182"/>
    <cellStyle name="Gen CH Text" xfId="183"/>
    <cellStyle name="Gen CH Years" xfId="184"/>
    <cellStyle name="Good 2" xfId="185"/>
    <cellStyle name="Group Heading" xfId="186"/>
    <cellStyle name="Group Total Text" xfId="187"/>
    <cellStyle name="Header Center Title" xfId="188"/>
    <cellStyle name="Header Company Name" xfId="189"/>
    <cellStyle name="Header Page Title" xfId="190"/>
    <cellStyle name="Header See Report Ref" xfId="191"/>
    <cellStyle name="Header1" xfId="192"/>
    <cellStyle name="Header2" xfId="193"/>
    <cellStyle name="Heading 1 2" xfId="194"/>
    <cellStyle name="Heading 2 2" xfId="195"/>
    <cellStyle name="Heading 3 2" xfId="196"/>
    <cellStyle name="Heading 4 2" xfId="197"/>
    <cellStyle name="Hyperlink 2" xfId="198"/>
    <cellStyle name="Hyperlink 3" xfId="199"/>
    <cellStyle name="Input 2" xfId="200"/>
    <cellStyle name="Linked Cell 2" xfId="201"/>
    <cellStyle name="Neutral 2" xfId="202"/>
    <cellStyle name="Normal" xfId="0" builtinId="0"/>
    <cellStyle name="Normal - Style1" xfId="203"/>
    <cellStyle name="Normal - Style1 2" xfId="204"/>
    <cellStyle name="Normal - Style2" xfId="205"/>
    <cellStyle name="Normal - Style3" xfId="206"/>
    <cellStyle name="Normal - Style4" xfId="207"/>
    <cellStyle name="Normal - Style5" xfId="208"/>
    <cellStyle name="Normal 10" xfId="209"/>
    <cellStyle name="Normal 11" xfId="210"/>
    <cellStyle name="Normal 12" xfId="211"/>
    <cellStyle name="Normal 13" xfId="212"/>
    <cellStyle name="Normal 14" xfId="213"/>
    <cellStyle name="Normal 15" xfId="214"/>
    <cellStyle name="Normal 16" xfId="215"/>
    <cellStyle name="Normal 17" xfId="216"/>
    <cellStyle name="Normal 18" xfId="217"/>
    <cellStyle name="Normal 19" xfId="218"/>
    <cellStyle name="Normal 2" xfId="1"/>
    <cellStyle name="Normal 2 2" xfId="220"/>
    <cellStyle name="Normal 2 2 2" xfId="221"/>
    <cellStyle name="Normal 2 3" xfId="222"/>
    <cellStyle name="Normal 2 4" xfId="219"/>
    <cellStyle name="Normal 20" xfId="223"/>
    <cellStyle name="Normal 21" xfId="224"/>
    <cellStyle name="Normal 22" xfId="225"/>
    <cellStyle name="Normal 23" xfId="226"/>
    <cellStyle name="Normal 24" xfId="227"/>
    <cellStyle name="Normal 25" xfId="228"/>
    <cellStyle name="Normal 26" xfId="229"/>
    <cellStyle name="Normal 27" xfId="230"/>
    <cellStyle name="Normal 27 2" xfId="231"/>
    <cellStyle name="Normal 27 2 2" xfId="232"/>
    <cellStyle name="Normal 27 3" xfId="233"/>
    <cellStyle name="Normal 28" xfId="234"/>
    <cellStyle name="Normal 28 2" xfId="235"/>
    <cellStyle name="Normal 28 2 2" xfId="236"/>
    <cellStyle name="Normal 29" xfId="237"/>
    <cellStyle name="Normal 3" xfId="238"/>
    <cellStyle name="Normal 3 2" xfId="239"/>
    <cellStyle name="Normal 30" xfId="240"/>
    <cellStyle name="Normal 31" xfId="241"/>
    <cellStyle name="Normal 31 2" xfId="242"/>
    <cellStyle name="Normal 32" xfId="243"/>
    <cellStyle name="Normal 33" xfId="244"/>
    <cellStyle name="Normal 34" xfId="245"/>
    <cellStyle name="Normal 35" xfId="246"/>
    <cellStyle name="Normal 36" xfId="247"/>
    <cellStyle name="Normal 37" xfId="248"/>
    <cellStyle name="Normal 38" xfId="249"/>
    <cellStyle name="Normal 39" xfId="250"/>
    <cellStyle name="Normal 4" xfId="251"/>
    <cellStyle name="Normal 40" xfId="252"/>
    <cellStyle name="Normal 41" xfId="253"/>
    <cellStyle name="Normal 42" xfId="254"/>
    <cellStyle name="Normal 42 2" xfId="255"/>
    <cellStyle name="Normal 43" xfId="256"/>
    <cellStyle name="Normal 44" xfId="257"/>
    <cellStyle name="Normal 45" xfId="258"/>
    <cellStyle name="Normal 46" xfId="259"/>
    <cellStyle name="Normal 47" xfId="260"/>
    <cellStyle name="Normal 474" xfId="261"/>
    <cellStyle name="Normal 48" xfId="262"/>
    <cellStyle name="Normal 49" xfId="263"/>
    <cellStyle name="Normal 5" xfId="264"/>
    <cellStyle name="Normal 50" xfId="265"/>
    <cellStyle name="Normal 51" xfId="266"/>
    <cellStyle name="Normal 52" xfId="2"/>
    <cellStyle name="Normal 53" xfId="310"/>
    <cellStyle name="Normal 54" xfId="311"/>
    <cellStyle name="Normal 6" xfId="267"/>
    <cellStyle name="Normal 7" xfId="268"/>
    <cellStyle name="Normal 8" xfId="269"/>
    <cellStyle name="Normal 9" xfId="270"/>
    <cellStyle name="Note 2" xfId="271"/>
    <cellStyle name="Note 2 2" xfId="272"/>
    <cellStyle name="Note 2 2 2" xfId="273"/>
    <cellStyle name="Note 2 3" xfId="274"/>
    <cellStyle name="Note 2 3 2" xfId="275"/>
    <cellStyle name="Note 2 4" xfId="276"/>
    <cellStyle name="NPLODE" xfId="277"/>
    <cellStyle name="NPLODE 2" xfId="278"/>
    <cellStyle name="NPLODE 2 2" xfId="279"/>
    <cellStyle name="NPLODE 3" xfId="280"/>
    <cellStyle name="NPLODE 3 2" xfId="281"/>
    <cellStyle name="NPLODE1" xfId="282"/>
    <cellStyle name="Output 2" xfId="283"/>
    <cellStyle name="perc" xfId="284"/>
    <cellStyle name="perc 2" xfId="285"/>
    <cellStyle name="Percent 2" xfId="286"/>
    <cellStyle name="Percent 2 2" xfId="287"/>
    <cellStyle name="Percent 3" xfId="288"/>
    <cellStyle name="Percent 3 2" xfId="289"/>
    <cellStyle name="Percent 3 2 2" xfId="290"/>
    <cellStyle name="Percent 3 3" xfId="291"/>
    <cellStyle name="Percent 4" xfId="292"/>
    <cellStyle name="Percent 4 2" xfId="293"/>
    <cellStyle name="Percent 5" xfId="294"/>
    <cellStyle name="Percent 6" xfId="4"/>
    <cellStyle name="Percent Sign" xfId="295"/>
    <cellStyle name="PSChar" xfId="296"/>
    <cellStyle name="PSDate" xfId="297"/>
    <cellStyle name="PSDec" xfId="298"/>
    <cellStyle name="PSHeading" xfId="299"/>
    <cellStyle name="PSInt" xfId="300"/>
    <cellStyle name="PSSpacer" xfId="301"/>
    <cellStyle name="Standard_Anpassen der Amortisation" xfId="302"/>
    <cellStyle name="Text" xfId="303"/>
    <cellStyle name="Text 2" xfId="304"/>
    <cellStyle name="Title 2" xfId="305"/>
    <cellStyle name="Total 2" xfId="306"/>
    <cellStyle name="Währung [0]_Compiling Utility Macros" xfId="307"/>
    <cellStyle name="Währung_Compiling Utility Macros" xfId="308"/>
    <cellStyle name="Warning Text 2" xfId="30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Y%202016\HSCRC%20User%20Fees%20FY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_Fines"/>
      <sheetName val="1998"/>
      <sheetName val="1999"/>
      <sheetName val="2000"/>
      <sheetName val="2001"/>
      <sheetName val="2002"/>
      <sheetName val="2003"/>
      <sheetName val="2003 Revised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Hosp. I.D."/>
      <sheetName val="W"/>
      <sheetName val="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A5" t="str">
            <v>0000</v>
          </cell>
          <cell r="B5" t="str">
            <v>Test Hospital</v>
          </cell>
          <cell r="C5" t="str">
            <v>Sometown, Maryland</v>
          </cell>
        </row>
        <row r="6">
          <cell r="A6" t="str">
            <v>0001</v>
          </cell>
          <cell r="B6" t="str">
            <v>Meritus Medical Center</v>
          </cell>
          <cell r="C6" t="str">
            <v>Hagerstown, Maryland</v>
          </cell>
        </row>
        <row r="7">
          <cell r="A7" t="str">
            <v>0002</v>
          </cell>
          <cell r="B7" t="str">
            <v>University of Maryland Hospital Center</v>
          </cell>
          <cell r="C7" t="str">
            <v>Baltimore, Maryland</v>
          </cell>
        </row>
        <row r="8">
          <cell r="A8" t="str">
            <v>0003</v>
          </cell>
          <cell r="B8" t="str">
            <v>Prince Georges Hospital Center</v>
          </cell>
          <cell r="C8" t="str">
            <v>Cheverly, Maryland</v>
          </cell>
        </row>
        <row r="9">
          <cell r="A9" t="str">
            <v>0004</v>
          </cell>
          <cell r="B9" t="str">
            <v>Holy Cross Hospital</v>
          </cell>
          <cell r="C9" t="str">
            <v>Silver Spring, Maryland</v>
          </cell>
        </row>
        <row r="10">
          <cell r="A10" t="str">
            <v>0005</v>
          </cell>
          <cell r="B10" t="str">
            <v>Frederick Memorial Hospital</v>
          </cell>
          <cell r="C10" t="str">
            <v>Frederick, Maryland</v>
          </cell>
        </row>
        <row r="11">
          <cell r="A11" t="str">
            <v>0006</v>
          </cell>
          <cell r="B11" t="str">
            <v>Harford Memorial Hospital</v>
          </cell>
          <cell r="C11" t="str">
            <v>Havre de Grace, Maryland</v>
          </cell>
        </row>
        <row r="12">
          <cell r="A12" t="str">
            <v>0008</v>
          </cell>
          <cell r="B12" t="str">
            <v>Mercy Medical Center</v>
          </cell>
          <cell r="C12" t="str">
            <v>Baltimore, Maryland</v>
          </cell>
        </row>
        <row r="13">
          <cell r="A13" t="str">
            <v>0009</v>
          </cell>
          <cell r="B13" t="str">
            <v>Johns Hopkins Hospital</v>
          </cell>
          <cell r="C13" t="str">
            <v>Baltimore, Maryland</v>
          </cell>
        </row>
        <row r="14">
          <cell r="A14" t="str">
            <v>0010</v>
          </cell>
          <cell r="B14" t="str">
            <v>University of Maryland Shore Medical Center at Dorchester</v>
          </cell>
          <cell r="C14" t="str">
            <v>Cambridge, Maryland</v>
          </cell>
        </row>
        <row r="15">
          <cell r="A15" t="str">
            <v>0011</v>
          </cell>
          <cell r="B15" t="str">
            <v>St. Agnes Hospital</v>
          </cell>
          <cell r="C15" t="str">
            <v>Baltimore, Maryland</v>
          </cell>
        </row>
        <row r="16">
          <cell r="A16" t="str">
            <v>0012</v>
          </cell>
          <cell r="B16" t="str">
            <v>Sinai Hospital</v>
          </cell>
          <cell r="C16" t="str">
            <v>Baltimore, Maryland</v>
          </cell>
        </row>
        <row r="17">
          <cell r="A17" t="str">
            <v>0013</v>
          </cell>
          <cell r="B17" t="str">
            <v>Bon Secours Hospital</v>
          </cell>
          <cell r="C17" t="str">
            <v>Baltimore, Maryland</v>
          </cell>
        </row>
        <row r="18">
          <cell r="A18" t="str">
            <v>0015</v>
          </cell>
          <cell r="B18" t="str">
            <v>MedStar Franklin Square Hospital Center</v>
          </cell>
          <cell r="C18" t="str">
            <v>Baltimore, Maryland</v>
          </cell>
        </row>
        <row r="19">
          <cell r="A19" t="str">
            <v>0016</v>
          </cell>
          <cell r="B19" t="str">
            <v>Washington Adventist Hospital</v>
          </cell>
          <cell r="C19" t="str">
            <v>Takoma Park, Maryland</v>
          </cell>
        </row>
        <row r="20">
          <cell r="A20" t="str">
            <v>0017</v>
          </cell>
          <cell r="B20" t="str">
            <v>Garrett County Memorial Hospital</v>
          </cell>
          <cell r="C20" t="str">
            <v>Oakland, Maryland</v>
          </cell>
        </row>
        <row r="21">
          <cell r="A21" t="str">
            <v>0018</v>
          </cell>
          <cell r="B21" t="str">
            <v>MedStar Montgomery Medical Center</v>
          </cell>
          <cell r="C21" t="str">
            <v>Olney, Maryland</v>
          </cell>
        </row>
        <row r="22">
          <cell r="A22" t="str">
            <v>0019</v>
          </cell>
          <cell r="B22" t="str">
            <v>Peninsula Regional Medical Center</v>
          </cell>
          <cell r="C22" t="str">
            <v>Salisbury, Maryland</v>
          </cell>
        </row>
        <row r="23">
          <cell r="A23" t="str">
            <v>0022</v>
          </cell>
          <cell r="B23" t="str">
            <v>Suburban Hospital</v>
          </cell>
          <cell r="C23" t="str">
            <v>Bethesda, Maryland</v>
          </cell>
        </row>
        <row r="24">
          <cell r="A24" t="str">
            <v>0023</v>
          </cell>
          <cell r="B24" t="str">
            <v>Anne Arundel Medical Center</v>
          </cell>
          <cell r="C24" t="str">
            <v>Annapolis, Maryland</v>
          </cell>
        </row>
        <row r="25">
          <cell r="A25" t="str">
            <v>0024</v>
          </cell>
          <cell r="B25" t="str">
            <v>MedStar Union Memorial Hospital</v>
          </cell>
          <cell r="C25" t="str">
            <v>Baltimore, Maryland</v>
          </cell>
        </row>
        <row r="26">
          <cell r="A26" t="str">
            <v>0027</v>
          </cell>
          <cell r="B26" t="str">
            <v>Western Maryland Regional Medical Center</v>
          </cell>
          <cell r="C26" t="str">
            <v>Cumberland, Maryland</v>
          </cell>
        </row>
        <row r="27">
          <cell r="A27" t="str">
            <v>0028</v>
          </cell>
          <cell r="B27" t="str">
            <v>MedStar St. Mary's Hospital</v>
          </cell>
          <cell r="C27" t="str">
            <v>Leonardtown, Maryland</v>
          </cell>
        </row>
        <row r="28">
          <cell r="A28" t="str">
            <v>0029</v>
          </cell>
          <cell r="B28" t="str">
            <v>Johns Hopkins Bayview Medical Center</v>
          </cell>
          <cell r="C28" t="str">
            <v>Baltimore, Maryland</v>
          </cell>
        </row>
        <row r="29">
          <cell r="A29" t="str">
            <v>0030</v>
          </cell>
          <cell r="B29" t="str">
            <v>University of Maryland Shore Medical Center at Chestertown</v>
          </cell>
          <cell r="C29" t="str">
            <v>Chestertown, Maryland</v>
          </cell>
        </row>
        <row r="30">
          <cell r="A30" t="str">
            <v>0032</v>
          </cell>
          <cell r="B30" t="str">
            <v>Union Hospital of Cecil County</v>
          </cell>
          <cell r="C30" t="str">
            <v>Elkton, Maryland</v>
          </cell>
        </row>
        <row r="31">
          <cell r="A31" t="str">
            <v>0033</v>
          </cell>
          <cell r="B31" t="str">
            <v>Carroll Hospital Center</v>
          </cell>
          <cell r="C31" t="str">
            <v>Westminster, Maryland</v>
          </cell>
        </row>
        <row r="32">
          <cell r="A32" t="str">
            <v>0034</v>
          </cell>
          <cell r="B32" t="str">
            <v>MedStar Harbor Hospital Center</v>
          </cell>
          <cell r="C32" t="str">
            <v>Baltimore, Maryland</v>
          </cell>
        </row>
        <row r="33">
          <cell r="A33" t="str">
            <v>0035</v>
          </cell>
          <cell r="B33" t="str">
            <v>University of Maryland Charles Regional Medical Center</v>
          </cell>
          <cell r="C33" t="str">
            <v>La Plata, Maryland</v>
          </cell>
        </row>
        <row r="34">
          <cell r="A34" t="str">
            <v>0037</v>
          </cell>
          <cell r="B34" t="str">
            <v>University of Maryland Shore Medical Center at Easton</v>
          </cell>
          <cell r="C34" t="str">
            <v>Easton, Maryland</v>
          </cell>
        </row>
        <row r="35">
          <cell r="A35" t="str">
            <v>0038</v>
          </cell>
          <cell r="B35" t="str">
            <v>University of Maryland Medical Center Midtown Campus</v>
          </cell>
          <cell r="C35" t="str">
            <v>Baltimore, Maryland</v>
          </cell>
        </row>
        <row r="36">
          <cell r="A36" t="str">
            <v>0039</v>
          </cell>
          <cell r="B36" t="str">
            <v>Calvert Memorial Hospital</v>
          </cell>
          <cell r="C36" t="str">
            <v>Prince Frederick, Maryland</v>
          </cell>
        </row>
        <row r="37">
          <cell r="A37" t="str">
            <v>0040</v>
          </cell>
          <cell r="B37" t="str">
            <v>Northwest Hospital Center</v>
          </cell>
          <cell r="C37" t="str">
            <v>Randallstown, Maryland</v>
          </cell>
        </row>
        <row r="38">
          <cell r="A38" t="str">
            <v>0043</v>
          </cell>
          <cell r="B38" t="str">
            <v>University of Maryland Baltimore Washington Medical Center</v>
          </cell>
          <cell r="C38" t="str">
            <v>Glen Burnie, Maryland</v>
          </cell>
        </row>
        <row r="39">
          <cell r="A39" t="str">
            <v>0044</v>
          </cell>
          <cell r="B39" t="str">
            <v>Greater Baltimore Medical Center</v>
          </cell>
          <cell r="C39" t="str">
            <v>Baltimore, Maryland</v>
          </cell>
        </row>
        <row r="40">
          <cell r="A40" t="str">
            <v>0045</v>
          </cell>
          <cell r="B40" t="str">
            <v>McCready Memorial Hospital</v>
          </cell>
          <cell r="C40" t="str">
            <v>Crisfield, Maryland</v>
          </cell>
        </row>
        <row r="41">
          <cell r="A41" t="str">
            <v>0048</v>
          </cell>
          <cell r="B41" t="str">
            <v>Howard County General Hospital</v>
          </cell>
          <cell r="C41" t="str">
            <v>Columbia, Maryland</v>
          </cell>
        </row>
        <row r="42">
          <cell r="A42" t="str">
            <v>0049</v>
          </cell>
          <cell r="B42" t="str">
            <v>Upper Chesapeake Medical Center</v>
          </cell>
          <cell r="C42" t="str">
            <v>Fallston, Maryland</v>
          </cell>
        </row>
        <row r="43">
          <cell r="A43" t="str">
            <v>0051</v>
          </cell>
          <cell r="B43" t="str">
            <v>Doctors Community Hospital</v>
          </cell>
          <cell r="C43" t="str">
            <v>Lanham, Maryland</v>
          </cell>
        </row>
        <row r="44">
          <cell r="A44" t="str">
            <v>0055</v>
          </cell>
          <cell r="B44" t="str">
            <v>Laurel Regional Hospital</v>
          </cell>
          <cell r="C44" t="str">
            <v>Laurel, Maryland</v>
          </cell>
        </row>
        <row r="45">
          <cell r="A45" t="str">
            <v>0060</v>
          </cell>
          <cell r="B45" t="str">
            <v>Fort Washington Medical Center</v>
          </cell>
          <cell r="C45" t="str">
            <v>Fort Washington, Maryland</v>
          </cell>
        </row>
        <row r="46">
          <cell r="A46" t="str">
            <v>0061</v>
          </cell>
          <cell r="B46" t="str">
            <v>Atlantic General Hospital</v>
          </cell>
          <cell r="C46" t="str">
            <v>Berlin, Maryland</v>
          </cell>
        </row>
        <row r="47">
          <cell r="A47" t="str">
            <v>0062</v>
          </cell>
          <cell r="B47" t="str">
            <v>MedStar Southern Maryland Hospital Center</v>
          </cell>
          <cell r="C47" t="str">
            <v>Clinton, Maryland</v>
          </cell>
        </row>
        <row r="48">
          <cell r="A48" t="str">
            <v>0063</v>
          </cell>
          <cell r="B48" t="str">
            <v>University of Maryland St. Joseph Medical Center</v>
          </cell>
          <cell r="C48" t="str">
            <v>Towson, Maryland</v>
          </cell>
        </row>
        <row r="49">
          <cell r="A49" t="str">
            <v>0087</v>
          </cell>
          <cell r="B49" t="str">
            <v>Germantown Emergency Center</v>
          </cell>
          <cell r="C49" t="str">
            <v>Germantown, Maryland</v>
          </cell>
        </row>
        <row r="50">
          <cell r="A50" t="str">
            <v>0088</v>
          </cell>
          <cell r="B50" t="str">
            <v>Queen Anne's Freestanding Emergency Center</v>
          </cell>
          <cell r="C50" t="str">
            <v>Queenstown, Maryland</v>
          </cell>
        </row>
        <row r="51">
          <cell r="A51" t="str">
            <v>0333</v>
          </cell>
          <cell r="B51" t="str">
            <v>Bowie Emergency Center</v>
          </cell>
          <cell r="C51" t="str">
            <v>Bowie, Maryland</v>
          </cell>
        </row>
        <row r="52">
          <cell r="A52" t="str">
            <v>0904</v>
          </cell>
          <cell r="B52" t="str">
            <v>Johns Hopkins (Oncology)</v>
          </cell>
          <cell r="C52" t="str">
            <v>Baltimore, Maryland</v>
          </cell>
        </row>
        <row r="53">
          <cell r="A53" t="str">
            <v>2001</v>
          </cell>
          <cell r="B53" t="str">
            <v>University of Maryland Rehabilitation &amp; Orthopaedic Institute</v>
          </cell>
          <cell r="C53" t="str">
            <v>Baltimore, Maryland</v>
          </cell>
        </row>
        <row r="54">
          <cell r="A54" t="str">
            <v>2004</v>
          </cell>
          <cell r="B54" t="str">
            <v>MedStar Good Samaritan Hospital</v>
          </cell>
          <cell r="C54" t="str">
            <v>Baltimore, Maryland</v>
          </cell>
        </row>
        <row r="55">
          <cell r="A55" t="str">
            <v>2781</v>
          </cell>
          <cell r="B55" t="str">
            <v>St. Luke's Institute</v>
          </cell>
          <cell r="C55" t="str">
            <v>Silver Spring, Maryland</v>
          </cell>
        </row>
        <row r="56">
          <cell r="A56" t="str">
            <v>3029</v>
          </cell>
          <cell r="B56" t="str">
            <v>Adventist Rehab. Hospital of MD</v>
          </cell>
          <cell r="C56" t="str">
            <v>Rockville, Maryland</v>
          </cell>
        </row>
        <row r="57">
          <cell r="A57" t="str">
            <v>3478</v>
          </cell>
          <cell r="B57" t="str">
            <v>Adventist Behavioral Health - Eastern Shore</v>
          </cell>
          <cell r="C57" t="str">
            <v>Cambridge, Maryland</v>
          </cell>
        </row>
        <row r="58">
          <cell r="A58" t="str">
            <v>4000</v>
          </cell>
          <cell r="B58" t="str">
            <v>Sheppard &amp; Enoch Pratt Hospital</v>
          </cell>
          <cell r="C58" t="str">
            <v>Baltimore, Maryland</v>
          </cell>
        </row>
        <row r="59">
          <cell r="A59" t="str">
            <v>4003</v>
          </cell>
          <cell r="B59" t="str">
            <v>Brook Lane Health Services</v>
          </cell>
          <cell r="C59" t="str">
            <v>Hagerstown, Maryland</v>
          </cell>
        </row>
        <row r="60">
          <cell r="A60" t="str">
            <v>4013</v>
          </cell>
          <cell r="B60" t="str">
            <v>Adventist Behavioral Health - Rockville</v>
          </cell>
          <cell r="C60" t="str">
            <v>Rockville, Maryland</v>
          </cell>
        </row>
        <row r="61">
          <cell r="A61" t="str">
            <v>5033</v>
          </cell>
          <cell r="B61" t="str">
            <v>Levindale</v>
          </cell>
          <cell r="C61" t="str">
            <v>Baltimore, Maryland</v>
          </cell>
        </row>
        <row r="62">
          <cell r="A62" t="str">
            <v>5034</v>
          </cell>
          <cell r="B62" t="str">
            <v>Mt. Washington Pediatric Hospital</v>
          </cell>
          <cell r="C62" t="str">
            <v>Baltimore, Maryland</v>
          </cell>
        </row>
        <row r="63">
          <cell r="A63" t="str">
            <v>5050</v>
          </cell>
          <cell r="B63" t="str">
            <v>Shady Grove Adventist Hospital</v>
          </cell>
          <cell r="C63" t="str">
            <v>Rockville, Maryland</v>
          </cell>
        </row>
        <row r="64">
          <cell r="A64" t="str">
            <v>5089</v>
          </cell>
          <cell r="B64" t="str">
            <v>University Specialty Hospital</v>
          </cell>
          <cell r="C64" t="str">
            <v>Baltimore, Maryland</v>
          </cell>
        </row>
        <row r="65">
          <cell r="A65" t="str">
            <v>8992</v>
          </cell>
          <cell r="B65" t="str">
            <v>University of Maryland - MIEMSS</v>
          </cell>
          <cell r="C65" t="str">
            <v>Baltimore, Maryland</v>
          </cell>
        </row>
        <row r="66">
          <cell r="A66" t="str">
            <v>8994</v>
          </cell>
          <cell r="B66" t="str">
            <v>University of Maryland - Cancer Center</v>
          </cell>
          <cell r="C66" t="str">
            <v>Baltimore, Maryland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topLeftCell="A46" zoomScaleNormal="100" workbookViewId="0">
      <selection activeCell="E66" sqref="E66"/>
    </sheetView>
  </sheetViews>
  <sheetFormatPr defaultRowHeight="15" x14ac:dyDescent="0.25"/>
  <cols>
    <col min="2" max="2" width="42.28515625" customWidth="1"/>
    <col min="3" max="3" width="18.7109375" customWidth="1"/>
    <col min="4" max="4" width="24.140625" customWidth="1"/>
    <col min="5" max="5" width="17.7109375" customWidth="1"/>
    <col min="6" max="6" width="15.5703125" customWidth="1"/>
    <col min="7" max="7" width="21" customWidth="1"/>
    <col min="8" max="8" width="17.85546875" customWidth="1"/>
    <col min="13" max="13" width="13.5703125" bestFit="1" customWidth="1"/>
    <col min="14" max="14" width="15.5703125" style="48" customWidth="1"/>
  </cols>
  <sheetData>
    <row r="1" spans="1:15" ht="30" x14ac:dyDescent="0.4">
      <c r="A1" s="1"/>
      <c r="B1" s="2" t="s">
        <v>0</v>
      </c>
      <c r="C1" s="3"/>
      <c r="D1" s="4"/>
      <c r="E1" s="3"/>
      <c r="F1" s="3"/>
      <c r="G1" s="3"/>
      <c r="H1" s="5"/>
    </row>
    <row r="2" spans="1:15" ht="19.5" x14ac:dyDescent="0.35">
      <c r="A2" s="1"/>
      <c r="B2" s="6" t="s">
        <v>1</v>
      </c>
      <c r="C2" s="3"/>
      <c r="D2" s="4"/>
      <c r="E2" s="3"/>
      <c r="F2" s="3"/>
      <c r="G2" s="3"/>
      <c r="H2" s="3"/>
    </row>
    <row r="3" spans="1:15" ht="19.5" x14ac:dyDescent="0.35">
      <c r="A3" s="1"/>
      <c r="B3" s="6" t="s">
        <v>22</v>
      </c>
      <c r="C3" s="3"/>
      <c r="D3" s="4"/>
      <c r="E3" s="3"/>
      <c r="F3" s="3"/>
      <c r="G3" s="3"/>
      <c r="H3" s="3"/>
    </row>
    <row r="4" spans="1:15" ht="19.5" x14ac:dyDescent="0.35">
      <c r="A4" s="1"/>
      <c r="B4" s="7"/>
      <c r="C4" s="8"/>
      <c r="D4" s="9"/>
      <c r="E4" s="8"/>
      <c r="F4" s="8"/>
      <c r="G4" s="1"/>
      <c r="H4" s="1"/>
    </row>
    <row r="5" spans="1:15" ht="18" x14ac:dyDescent="0.25">
      <c r="A5" s="1"/>
      <c r="B5" s="1"/>
      <c r="C5" s="1"/>
      <c r="D5" s="10" t="s">
        <v>2</v>
      </c>
      <c r="E5" s="47">
        <v>13645927</v>
      </c>
      <c r="F5" s="8"/>
      <c r="G5" s="1"/>
      <c r="H5" s="1"/>
    </row>
    <row r="6" spans="1:15" ht="18" x14ac:dyDescent="0.25">
      <c r="A6" s="1"/>
      <c r="B6" s="1"/>
      <c r="C6" s="1"/>
      <c r="D6" s="10" t="s">
        <v>3</v>
      </c>
      <c r="E6" s="11">
        <f>E5/2</f>
        <v>6822963.5</v>
      </c>
      <c r="F6" s="8"/>
      <c r="G6" s="1"/>
      <c r="H6" s="43" t="s">
        <v>21</v>
      </c>
    </row>
    <row r="7" spans="1:15" ht="18" x14ac:dyDescent="0.25">
      <c r="A7" s="1"/>
      <c r="B7" s="1"/>
      <c r="C7" s="1"/>
      <c r="D7" s="10"/>
      <c r="E7" s="11"/>
      <c r="F7" s="8"/>
      <c r="G7" s="1"/>
      <c r="H7" s="37" t="s">
        <v>16</v>
      </c>
    </row>
    <row r="8" spans="1:15" ht="18" x14ac:dyDescent="0.25">
      <c r="A8" s="1"/>
      <c r="B8" s="1"/>
      <c r="C8" s="8"/>
      <c r="D8" s="9"/>
      <c r="E8" s="12" t="s">
        <v>4</v>
      </c>
      <c r="F8" s="12" t="s">
        <v>4</v>
      </c>
      <c r="G8" s="13"/>
      <c r="H8" s="13"/>
    </row>
    <row r="9" spans="1:15" ht="18" x14ac:dyDescent="0.25">
      <c r="A9" s="1" t="s">
        <v>5</v>
      </c>
      <c r="B9" s="1"/>
      <c r="C9" s="8"/>
      <c r="D9" s="9"/>
      <c r="E9" s="12" t="s">
        <v>6</v>
      </c>
      <c r="F9" s="12" t="s">
        <v>6</v>
      </c>
      <c r="G9" s="14" t="s">
        <v>7</v>
      </c>
      <c r="H9" s="14" t="s">
        <v>7</v>
      </c>
    </row>
    <row r="10" spans="1:15" ht="54.75" thickBot="1" x14ac:dyDescent="0.3">
      <c r="A10" s="1" t="s">
        <v>8</v>
      </c>
      <c r="B10" s="8" t="s">
        <v>9</v>
      </c>
      <c r="C10" s="44" t="s">
        <v>23</v>
      </c>
      <c r="D10" s="44" t="s">
        <v>24</v>
      </c>
      <c r="E10" s="45" t="s">
        <v>10</v>
      </c>
      <c r="F10" s="45" t="s">
        <v>11</v>
      </c>
      <c r="G10" s="46" t="s">
        <v>12</v>
      </c>
      <c r="H10" s="46" t="s">
        <v>13</v>
      </c>
    </row>
    <row r="11" spans="1:15" ht="18.75" x14ac:dyDescent="0.3">
      <c r="A11" s="15"/>
      <c r="B11" s="16"/>
      <c r="C11" s="17"/>
      <c r="D11" s="18"/>
      <c r="E11" s="19"/>
      <c r="F11" s="19"/>
      <c r="G11" s="20"/>
      <c r="H11" s="17"/>
      <c r="M11" t="s">
        <v>88</v>
      </c>
      <c r="O11" t="s">
        <v>87</v>
      </c>
    </row>
    <row r="12" spans="1:15" ht="18" x14ac:dyDescent="0.25">
      <c r="A12" s="21">
        <v>210001</v>
      </c>
      <c r="B12" s="8" t="s">
        <v>25</v>
      </c>
      <c r="C12" s="22">
        <f t="shared" ref="C12:C43" si="0">SUMIFS(O:O,L:L,A12)</f>
        <v>16060</v>
      </c>
      <c r="D12" s="23">
        <f t="shared" ref="D12:D43" si="1">SUMIFS(N:N,L:L,A12)</f>
        <v>321748760</v>
      </c>
      <c r="E12" s="24">
        <f t="shared" ref="E12:E43" si="2">(C12/C$83)*$E$6</f>
        <v>188577.28885110424</v>
      </c>
      <c r="F12" s="24">
        <f t="shared" ref="F12:F43" si="3">(D12/D$83)*$E$6</f>
        <v>131019.5564267681</v>
      </c>
      <c r="G12" s="50">
        <f t="shared" ref="G12:G61" si="4">E12+F12</f>
        <v>319596.84527787234</v>
      </c>
      <c r="H12" s="26">
        <f t="shared" ref="H12:H61" si="5">ROUND(G12,0)</f>
        <v>319597</v>
      </c>
      <c r="L12">
        <v>210001</v>
      </c>
      <c r="M12" s="52">
        <v>321748.76</v>
      </c>
      <c r="N12" s="53">
        <f>M12*1000</f>
        <v>321748760</v>
      </c>
      <c r="O12">
        <v>16060</v>
      </c>
    </row>
    <row r="13" spans="1:15" ht="18" x14ac:dyDescent="0.25">
      <c r="A13" s="21">
        <v>210002</v>
      </c>
      <c r="B13" s="8" t="s">
        <v>26</v>
      </c>
      <c r="C13" s="22">
        <f t="shared" si="0"/>
        <v>23637</v>
      </c>
      <c r="D13" s="23">
        <f t="shared" si="1"/>
        <v>1345458400</v>
      </c>
      <c r="E13" s="24">
        <f t="shared" si="2"/>
        <v>277546.78558988491</v>
      </c>
      <c r="F13" s="24">
        <f t="shared" si="3"/>
        <v>547885.13484455738</v>
      </c>
      <c r="G13" s="50">
        <f t="shared" si="4"/>
        <v>825431.92043444235</v>
      </c>
      <c r="H13" s="26">
        <f t="shared" si="5"/>
        <v>825432</v>
      </c>
      <c r="L13">
        <v>210002</v>
      </c>
      <c r="M13" s="52">
        <v>1345458.4</v>
      </c>
      <c r="N13" s="53">
        <f t="shared" ref="N13:N67" si="6">M13*1000</f>
        <v>1345458400</v>
      </c>
      <c r="O13">
        <v>23637</v>
      </c>
    </row>
    <row r="14" spans="1:15" ht="18" x14ac:dyDescent="0.25">
      <c r="A14" s="21">
        <v>210003</v>
      </c>
      <c r="B14" s="8" t="s">
        <v>27</v>
      </c>
      <c r="C14" s="22">
        <f t="shared" si="0"/>
        <v>12358</v>
      </c>
      <c r="D14" s="23">
        <f t="shared" si="1"/>
        <v>285682600</v>
      </c>
      <c r="E14" s="24">
        <f t="shared" si="2"/>
        <v>145108.22762278619</v>
      </c>
      <c r="F14" s="24">
        <f t="shared" si="3"/>
        <v>116333.02807708047</v>
      </c>
      <c r="G14" s="50">
        <f t="shared" si="4"/>
        <v>261441.25569986666</v>
      </c>
      <c r="H14" s="26">
        <f t="shared" si="5"/>
        <v>261441</v>
      </c>
      <c r="L14">
        <v>210003</v>
      </c>
      <c r="M14" s="52">
        <v>285682.59999999998</v>
      </c>
      <c r="N14" s="53">
        <f t="shared" si="6"/>
        <v>285682600</v>
      </c>
      <c r="O14">
        <v>12358</v>
      </c>
    </row>
    <row r="15" spans="1:15" ht="18" x14ac:dyDescent="0.25">
      <c r="A15" s="21">
        <v>210004</v>
      </c>
      <c r="B15" s="8" t="s">
        <v>28</v>
      </c>
      <c r="C15" s="22">
        <f t="shared" si="0"/>
        <v>26832</v>
      </c>
      <c r="D15" s="23">
        <f t="shared" si="1"/>
        <v>505712400</v>
      </c>
      <c r="E15" s="24">
        <f t="shared" si="2"/>
        <v>315062.62854625337</v>
      </c>
      <c r="F15" s="24">
        <f t="shared" si="3"/>
        <v>205931.52970509141</v>
      </c>
      <c r="G15" s="50">
        <f t="shared" si="4"/>
        <v>520994.15825134481</v>
      </c>
      <c r="H15" s="26">
        <f t="shared" si="5"/>
        <v>520994</v>
      </c>
      <c r="L15">
        <v>210004</v>
      </c>
      <c r="M15" s="52">
        <v>505712.4</v>
      </c>
      <c r="N15" s="53">
        <f t="shared" si="6"/>
        <v>505712400</v>
      </c>
      <c r="O15">
        <v>26832</v>
      </c>
    </row>
    <row r="16" spans="1:15" ht="18" x14ac:dyDescent="0.25">
      <c r="A16" s="21">
        <v>210005</v>
      </c>
      <c r="B16" s="8" t="s">
        <v>29</v>
      </c>
      <c r="C16" s="22">
        <f t="shared" si="0"/>
        <v>15651</v>
      </c>
      <c r="D16" s="23">
        <f t="shared" si="1"/>
        <v>363795700</v>
      </c>
      <c r="E16" s="24">
        <f t="shared" si="2"/>
        <v>183774.79127077415</v>
      </c>
      <c r="F16" s="24">
        <f t="shared" si="3"/>
        <v>148141.5227333451</v>
      </c>
      <c r="G16" s="50">
        <f t="shared" si="4"/>
        <v>331916.31400411925</v>
      </c>
      <c r="H16" s="26">
        <f t="shared" si="5"/>
        <v>331916</v>
      </c>
      <c r="L16">
        <v>210005</v>
      </c>
      <c r="M16" s="52">
        <v>363795.7</v>
      </c>
      <c r="N16" s="53">
        <f t="shared" si="6"/>
        <v>363795700</v>
      </c>
      <c r="O16">
        <v>15651</v>
      </c>
    </row>
    <row r="17" spans="1:15" ht="18" x14ac:dyDescent="0.25">
      <c r="A17" s="21">
        <v>210006</v>
      </c>
      <c r="B17" s="8" t="s">
        <v>30</v>
      </c>
      <c r="C17" s="22">
        <f t="shared" si="0"/>
        <v>4384</v>
      </c>
      <c r="D17" s="23">
        <f t="shared" si="1"/>
        <v>104106100</v>
      </c>
      <c r="E17" s="24">
        <f t="shared" si="2"/>
        <v>51477.137878159469</v>
      </c>
      <c r="F17" s="24">
        <f t="shared" si="3"/>
        <v>42393.123887472837</v>
      </c>
      <c r="G17" s="50">
        <f t="shared" si="4"/>
        <v>93870.261765632313</v>
      </c>
      <c r="H17" s="26">
        <f t="shared" si="5"/>
        <v>93870</v>
      </c>
      <c r="L17">
        <v>210006</v>
      </c>
      <c r="M17" s="52">
        <v>104106.1</v>
      </c>
      <c r="N17" s="53">
        <f t="shared" si="6"/>
        <v>104106100</v>
      </c>
      <c r="O17">
        <v>4384</v>
      </c>
    </row>
    <row r="18" spans="1:15" ht="18" x14ac:dyDescent="0.25">
      <c r="A18" s="21">
        <v>210008</v>
      </c>
      <c r="B18" s="8" t="s">
        <v>31</v>
      </c>
      <c r="C18" s="22">
        <f t="shared" si="0"/>
        <v>13869</v>
      </c>
      <c r="D18" s="23">
        <f t="shared" si="1"/>
        <v>513599600</v>
      </c>
      <c r="E18" s="24">
        <f t="shared" si="2"/>
        <v>162850.46195989821</v>
      </c>
      <c r="F18" s="24">
        <f t="shared" si="3"/>
        <v>209143.28239513814</v>
      </c>
      <c r="G18" s="50">
        <f t="shared" si="4"/>
        <v>371993.74435503635</v>
      </c>
      <c r="H18" s="26">
        <f t="shared" si="5"/>
        <v>371994</v>
      </c>
      <c r="L18">
        <v>210008</v>
      </c>
      <c r="M18" s="52">
        <v>513599.6</v>
      </c>
      <c r="N18" s="53">
        <f t="shared" si="6"/>
        <v>513599600</v>
      </c>
      <c r="O18">
        <v>13869</v>
      </c>
    </row>
    <row r="19" spans="1:15" ht="18" x14ac:dyDescent="0.25">
      <c r="A19" s="21">
        <v>210009</v>
      </c>
      <c r="B19" s="8" t="s">
        <v>32</v>
      </c>
      <c r="C19" s="22">
        <f t="shared" si="0"/>
        <v>46585</v>
      </c>
      <c r="D19" s="23">
        <f t="shared" si="1"/>
        <v>2282683400</v>
      </c>
      <c r="E19" s="24">
        <f t="shared" si="2"/>
        <v>547003.30019481271</v>
      </c>
      <c r="F19" s="24">
        <f t="shared" si="3"/>
        <v>929533.23745753325</v>
      </c>
      <c r="G19" s="50">
        <f t="shared" si="4"/>
        <v>1476536.5376523458</v>
      </c>
      <c r="H19" s="26">
        <f t="shared" si="5"/>
        <v>1476537</v>
      </c>
      <c r="L19">
        <v>210009</v>
      </c>
      <c r="M19" s="52">
        <v>2282683.4</v>
      </c>
      <c r="N19" s="53">
        <f t="shared" si="6"/>
        <v>2282683400</v>
      </c>
      <c r="O19">
        <v>46585</v>
      </c>
    </row>
    <row r="20" spans="1:15" ht="18" x14ac:dyDescent="0.25">
      <c r="A20" s="21">
        <v>210010</v>
      </c>
      <c r="B20" s="8" t="s">
        <v>33</v>
      </c>
      <c r="C20" s="22">
        <f t="shared" si="0"/>
        <v>2404</v>
      </c>
      <c r="D20" s="23">
        <f t="shared" si="1"/>
        <v>51452800</v>
      </c>
      <c r="E20" s="24">
        <f t="shared" si="2"/>
        <v>28227.883088297302</v>
      </c>
      <c r="F20" s="24">
        <f t="shared" si="3"/>
        <v>20952.133686281228</v>
      </c>
      <c r="G20" s="50">
        <f t="shared" si="4"/>
        <v>49180.016774578529</v>
      </c>
      <c r="H20" s="26">
        <f t="shared" si="5"/>
        <v>49180</v>
      </c>
      <c r="L20">
        <v>210010</v>
      </c>
      <c r="M20" s="52">
        <v>51452.800000000003</v>
      </c>
      <c r="N20" s="53">
        <f t="shared" si="6"/>
        <v>51452800</v>
      </c>
      <c r="O20">
        <v>2404</v>
      </c>
    </row>
    <row r="21" spans="1:15" ht="18" x14ac:dyDescent="0.25">
      <c r="A21" s="21">
        <v>210011</v>
      </c>
      <c r="B21" s="8" t="s">
        <v>34</v>
      </c>
      <c r="C21" s="22">
        <f t="shared" si="0"/>
        <v>16445</v>
      </c>
      <c r="D21" s="23">
        <f t="shared" si="1"/>
        <v>432204400</v>
      </c>
      <c r="E21" s="24">
        <f t="shared" si="2"/>
        <v>193097.97728246634</v>
      </c>
      <c r="F21" s="24">
        <f t="shared" si="3"/>
        <v>175998.2813102293</v>
      </c>
      <c r="G21" s="50">
        <f t="shared" si="4"/>
        <v>369096.25859269564</v>
      </c>
      <c r="H21" s="26">
        <f t="shared" si="5"/>
        <v>369096</v>
      </c>
      <c r="L21">
        <v>210011</v>
      </c>
      <c r="M21" s="52">
        <v>432204.4</v>
      </c>
      <c r="N21" s="53">
        <f t="shared" si="6"/>
        <v>432204400</v>
      </c>
      <c r="O21">
        <v>16445</v>
      </c>
    </row>
    <row r="22" spans="1:15" ht="18" x14ac:dyDescent="0.25">
      <c r="A22" s="21">
        <v>210012</v>
      </c>
      <c r="B22" s="8" t="s">
        <v>35</v>
      </c>
      <c r="C22" s="22">
        <f t="shared" si="0"/>
        <v>20036</v>
      </c>
      <c r="D22" s="23">
        <f t="shared" si="1"/>
        <v>732671600</v>
      </c>
      <c r="E22" s="24">
        <f t="shared" si="2"/>
        <v>235263.67119680726</v>
      </c>
      <c r="F22" s="24">
        <f t="shared" si="3"/>
        <v>298351.75755919144</v>
      </c>
      <c r="G22" s="50">
        <f t="shared" si="4"/>
        <v>533615.42875599873</v>
      </c>
      <c r="H22" s="26">
        <f t="shared" si="5"/>
        <v>533615</v>
      </c>
      <c r="L22">
        <v>210012</v>
      </c>
      <c r="M22" s="52">
        <v>732671.6</v>
      </c>
      <c r="N22" s="53">
        <f t="shared" si="6"/>
        <v>732671600</v>
      </c>
      <c r="O22">
        <v>20036</v>
      </c>
    </row>
    <row r="23" spans="1:15" ht="18" x14ac:dyDescent="0.25">
      <c r="A23" s="21">
        <v>210013</v>
      </c>
      <c r="B23" s="8" t="s">
        <v>36</v>
      </c>
      <c r="C23" s="22">
        <f t="shared" si="0"/>
        <v>4067</v>
      </c>
      <c r="D23" s="23">
        <f t="shared" si="1"/>
        <v>106732300</v>
      </c>
      <c r="E23" s="24">
        <f t="shared" si="2"/>
        <v>47754.908702206783</v>
      </c>
      <c r="F23" s="24">
        <f t="shared" si="3"/>
        <v>43462.540779982315</v>
      </c>
      <c r="G23" s="50">
        <f t="shared" si="4"/>
        <v>91217.449482189098</v>
      </c>
      <c r="H23" s="26">
        <f t="shared" si="5"/>
        <v>91217</v>
      </c>
      <c r="L23">
        <v>210013</v>
      </c>
      <c r="M23" s="52">
        <v>106732.3</v>
      </c>
      <c r="N23" s="53">
        <f t="shared" si="6"/>
        <v>106732300</v>
      </c>
      <c r="O23">
        <v>4067</v>
      </c>
    </row>
    <row r="24" spans="1:15" ht="18" x14ac:dyDescent="0.25">
      <c r="A24" s="21">
        <v>210015</v>
      </c>
      <c r="B24" s="8" t="s">
        <v>37</v>
      </c>
      <c r="C24" s="22">
        <f t="shared" si="0"/>
        <v>20782</v>
      </c>
      <c r="D24" s="23">
        <f t="shared" si="1"/>
        <v>505736100</v>
      </c>
      <c r="E24" s="24">
        <f t="shared" si="2"/>
        <v>244023.23891056341</v>
      </c>
      <c r="F24" s="24">
        <f t="shared" si="3"/>
        <v>205941.18060005465</v>
      </c>
      <c r="G24" s="50">
        <f t="shared" si="4"/>
        <v>449964.41951061809</v>
      </c>
      <c r="H24" s="26">
        <f t="shared" si="5"/>
        <v>449964</v>
      </c>
      <c r="L24">
        <v>210015</v>
      </c>
      <c r="M24" s="52">
        <v>505736.1</v>
      </c>
      <c r="N24" s="53">
        <f t="shared" si="6"/>
        <v>505736100</v>
      </c>
      <c r="O24">
        <v>20782</v>
      </c>
    </row>
    <row r="25" spans="1:15" ht="18" x14ac:dyDescent="0.25">
      <c r="A25" s="13">
        <v>210016</v>
      </c>
      <c r="B25" s="8" t="s">
        <v>38</v>
      </c>
      <c r="C25" s="22">
        <f t="shared" si="0"/>
        <v>10035</v>
      </c>
      <c r="D25" s="23">
        <f t="shared" si="1"/>
        <v>263177900.00000003</v>
      </c>
      <c r="E25" s="24">
        <f t="shared" si="2"/>
        <v>117831.45041225599</v>
      </c>
      <c r="F25" s="24">
        <f t="shared" si="3"/>
        <v>107168.87213280429</v>
      </c>
      <c r="G25" s="50">
        <f t="shared" si="4"/>
        <v>225000.32254506028</v>
      </c>
      <c r="H25" s="26">
        <f t="shared" si="5"/>
        <v>225000</v>
      </c>
      <c r="L25">
        <v>210016</v>
      </c>
      <c r="M25" s="52">
        <v>263177.90000000002</v>
      </c>
      <c r="N25" s="53">
        <f t="shared" si="6"/>
        <v>263177900.00000003</v>
      </c>
      <c r="O25">
        <v>10035</v>
      </c>
    </row>
    <row r="26" spans="1:15" ht="18" x14ac:dyDescent="0.25">
      <c r="A26" s="13">
        <v>210017</v>
      </c>
      <c r="B26" s="8" t="s">
        <v>39</v>
      </c>
      <c r="C26" s="22">
        <f t="shared" si="0"/>
        <v>2022</v>
      </c>
      <c r="D26" s="23">
        <f t="shared" si="1"/>
        <v>48479700</v>
      </c>
      <c r="E26" s="24">
        <f t="shared" si="2"/>
        <v>23742.420800556214</v>
      </c>
      <c r="F26" s="24">
        <f t="shared" si="3"/>
        <v>19741.455381841377</v>
      </c>
      <c r="G26" s="50">
        <f t="shared" si="4"/>
        <v>43483.876182397595</v>
      </c>
      <c r="H26" s="26">
        <f t="shared" si="5"/>
        <v>43484</v>
      </c>
      <c r="L26">
        <v>210017</v>
      </c>
      <c r="M26" s="52">
        <v>48479.7</v>
      </c>
      <c r="N26" s="53">
        <f t="shared" si="6"/>
        <v>48479700</v>
      </c>
      <c r="O26">
        <v>2022</v>
      </c>
    </row>
    <row r="27" spans="1:15" ht="18" x14ac:dyDescent="0.25">
      <c r="A27" s="27">
        <v>210018</v>
      </c>
      <c r="B27" s="8" t="s">
        <v>40</v>
      </c>
      <c r="C27" s="22">
        <f t="shared" si="0"/>
        <v>7119</v>
      </c>
      <c r="D27" s="23">
        <f t="shared" si="1"/>
        <v>175827977</v>
      </c>
      <c r="E27" s="24">
        <f t="shared" si="2"/>
        <v>83591.638812640798</v>
      </c>
      <c r="F27" s="24">
        <f t="shared" si="3"/>
        <v>71599.043781725792</v>
      </c>
      <c r="G27" s="50">
        <f t="shared" si="4"/>
        <v>155190.6825943666</v>
      </c>
      <c r="H27" s="26">
        <f t="shared" si="5"/>
        <v>155191</v>
      </c>
      <c r="L27">
        <v>210018</v>
      </c>
      <c r="M27" s="52">
        <v>175827.97700000001</v>
      </c>
      <c r="N27" s="53">
        <f t="shared" si="6"/>
        <v>175827977</v>
      </c>
      <c r="O27">
        <v>7119</v>
      </c>
    </row>
    <row r="28" spans="1:15" ht="18" x14ac:dyDescent="0.25">
      <c r="A28" s="21">
        <v>210019</v>
      </c>
      <c r="B28" s="8" t="s">
        <v>41</v>
      </c>
      <c r="C28" s="22">
        <f t="shared" si="0"/>
        <v>17023</v>
      </c>
      <c r="D28" s="23">
        <f t="shared" si="1"/>
        <v>430070800</v>
      </c>
      <c r="E28" s="24">
        <f t="shared" si="2"/>
        <v>199884.88095344632</v>
      </c>
      <c r="F28" s="24">
        <f t="shared" si="3"/>
        <v>175129.45643708247</v>
      </c>
      <c r="G28" s="50">
        <f t="shared" si="4"/>
        <v>375014.33739052876</v>
      </c>
      <c r="H28" s="26">
        <f t="shared" si="5"/>
        <v>375014</v>
      </c>
      <c r="L28">
        <v>210019</v>
      </c>
      <c r="M28" s="52">
        <v>430070.8</v>
      </c>
      <c r="N28" s="53">
        <f t="shared" si="6"/>
        <v>430070800</v>
      </c>
      <c r="O28">
        <v>17023</v>
      </c>
    </row>
    <row r="29" spans="1:15" ht="18" x14ac:dyDescent="0.25">
      <c r="A29" s="38">
        <v>210022</v>
      </c>
      <c r="B29" s="8" t="s">
        <v>42</v>
      </c>
      <c r="C29" s="22">
        <f t="shared" si="0"/>
        <v>13245</v>
      </c>
      <c r="D29" s="23">
        <f t="shared" si="1"/>
        <v>301899200</v>
      </c>
      <c r="E29" s="24">
        <f t="shared" si="2"/>
        <v>155523.42408672953</v>
      </c>
      <c r="F29" s="24">
        <f t="shared" si="3"/>
        <v>122936.60205433627</v>
      </c>
      <c r="G29" s="50">
        <f t="shared" si="4"/>
        <v>278460.02614106581</v>
      </c>
      <c r="H29" s="26">
        <f t="shared" si="5"/>
        <v>278460</v>
      </c>
      <c r="L29">
        <v>210022</v>
      </c>
      <c r="M29" s="52">
        <v>301899.2</v>
      </c>
      <c r="N29" s="53">
        <f t="shared" si="6"/>
        <v>301899200</v>
      </c>
      <c r="O29">
        <v>13245</v>
      </c>
    </row>
    <row r="30" spans="1:15" ht="18" x14ac:dyDescent="0.25">
      <c r="A30" s="21">
        <v>210023</v>
      </c>
      <c r="B30" s="8" t="s">
        <v>43</v>
      </c>
      <c r="C30" s="22">
        <f t="shared" si="0"/>
        <v>26467</v>
      </c>
      <c r="D30" s="23">
        <f t="shared" si="1"/>
        <v>576313300</v>
      </c>
      <c r="E30" s="24">
        <f t="shared" si="2"/>
        <v>310776.78107236465</v>
      </c>
      <c r="F30" s="24">
        <f t="shared" si="3"/>
        <v>234680.97570553789</v>
      </c>
      <c r="G30" s="50">
        <f t="shared" si="4"/>
        <v>545457.7567779026</v>
      </c>
      <c r="H30" s="26">
        <f t="shared" si="5"/>
        <v>545458</v>
      </c>
      <c r="L30">
        <v>210023</v>
      </c>
      <c r="M30" s="52">
        <v>576313.30000000005</v>
      </c>
      <c r="N30" s="53">
        <f t="shared" si="6"/>
        <v>576313300</v>
      </c>
      <c r="O30">
        <v>26467</v>
      </c>
    </row>
    <row r="31" spans="1:15" ht="18" x14ac:dyDescent="0.25">
      <c r="A31" s="21">
        <v>210024</v>
      </c>
      <c r="B31" s="8" t="s">
        <v>44</v>
      </c>
      <c r="C31" s="22">
        <f t="shared" si="0"/>
        <v>11383</v>
      </c>
      <c r="D31" s="23">
        <f t="shared" si="1"/>
        <v>426343800</v>
      </c>
      <c r="E31" s="24">
        <f t="shared" si="2"/>
        <v>133659.73094596012</v>
      </c>
      <c r="F31" s="24">
        <f t="shared" si="3"/>
        <v>173611.78194222951</v>
      </c>
      <c r="G31" s="50">
        <f t="shared" si="4"/>
        <v>307271.51288818964</v>
      </c>
      <c r="H31" s="26">
        <f t="shared" si="5"/>
        <v>307272</v>
      </c>
      <c r="L31">
        <v>210024</v>
      </c>
      <c r="M31" s="52">
        <v>426343.8</v>
      </c>
      <c r="N31" s="53">
        <f t="shared" si="6"/>
        <v>426343800</v>
      </c>
      <c r="O31">
        <v>11383</v>
      </c>
    </row>
    <row r="32" spans="1:15" ht="18" x14ac:dyDescent="0.25">
      <c r="A32" s="21">
        <v>210027</v>
      </c>
      <c r="B32" s="8" t="s">
        <v>45</v>
      </c>
      <c r="C32" s="22">
        <f t="shared" si="0"/>
        <v>11955</v>
      </c>
      <c r="D32" s="23">
        <f t="shared" si="1"/>
        <v>325608000</v>
      </c>
      <c r="E32" s="24">
        <f t="shared" si="2"/>
        <v>140376.18232969812</v>
      </c>
      <c r="F32" s="24">
        <f t="shared" si="3"/>
        <v>132591.08047225143</v>
      </c>
      <c r="G32" s="50">
        <f t="shared" si="4"/>
        <v>272967.26280194952</v>
      </c>
      <c r="H32" s="26">
        <f t="shared" si="5"/>
        <v>272967</v>
      </c>
      <c r="L32">
        <v>210027</v>
      </c>
      <c r="M32" s="52">
        <v>325608</v>
      </c>
      <c r="N32" s="53">
        <f t="shared" si="6"/>
        <v>325608000</v>
      </c>
      <c r="O32">
        <v>11955</v>
      </c>
    </row>
    <row r="33" spans="1:15" ht="18" x14ac:dyDescent="0.25">
      <c r="A33" s="21">
        <v>210028</v>
      </c>
      <c r="B33" s="8" t="s">
        <v>46</v>
      </c>
      <c r="C33" s="22">
        <f t="shared" si="0"/>
        <v>7689</v>
      </c>
      <c r="D33" s="23">
        <f t="shared" si="1"/>
        <v>178043900</v>
      </c>
      <c r="E33" s="24">
        <f t="shared" si="2"/>
        <v>90284.606100631427</v>
      </c>
      <c r="F33" s="24">
        <f t="shared" si="3"/>
        <v>72501.391466098765</v>
      </c>
      <c r="G33" s="50">
        <f t="shared" si="4"/>
        <v>162785.99756673019</v>
      </c>
      <c r="H33" s="26">
        <f t="shared" si="5"/>
        <v>162786</v>
      </c>
      <c r="L33">
        <v>210028</v>
      </c>
      <c r="M33" s="52">
        <v>178043.9</v>
      </c>
      <c r="N33" s="53">
        <f t="shared" si="6"/>
        <v>178043900</v>
      </c>
      <c r="O33">
        <v>7689</v>
      </c>
    </row>
    <row r="34" spans="1:15" ht="18" x14ac:dyDescent="0.25">
      <c r="A34" s="21">
        <v>210029</v>
      </c>
      <c r="B34" s="8" t="s">
        <v>47</v>
      </c>
      <c r="C34" s="22">
        <f t="shared" si="0"/>
        <v>19735</v>
      </c>
      <c r="D34" s="23">
        <f t="shared" si="1"/>
        <v>643455400</v>
      </c>
      <c r="E34" s="24">
        <f t="shared" si="2"/>
        <v>231729.31478683327</v>
      </c>
      <c r="F34" s="24">
        <f t="shared" si="3"/>
        <v>262021.96113641164</v>
      </c>
      <c r="G34" s="50">
        <f t="shared" si="4"/>
        <v>493751.27592324489</v>
      </c>
      <c r="H34" s="26">
        <f t="shared" si="5"/>
        <v>493751</v>
      </c>
      <c r="L34">
        <v>210029</v>
      </c>
      <c r="M34" s="52">
        <v>643455.4</v>
      </c>
      <c r="N34" s="53">
        <f t="shared" si="6"/>
        <v>643455400</v>
      </c>
      <c r="O34">
        <v>19735</v>
      </c>
    </row>
    <row r="35" spans="1:15" ht="18" x14ac:dyDescent="0.25">
      <c r="A35" s="1">
        <v>210030</v>
      </c>
      <c r="B35" s="8" t="s">
        <v>48</v>
      </c>
      <c r="C35" s="22">
        <f t="shared" si="0"/>
        <v>1590</v>
      </c>
      <c r="D35" s="23">
        <f t="shared" si="1"/>
        <v>60065200</v>
      </c>
      <c r="E35" s="24">
        <f t="shared" si="2"/>
        <v>18669.856119131742</v>
      </c>
      <c r="F35" s="24">
        <f t="shared" si="3"/>
        <v>24459.19561798812</v>
      </c>
      <c r="G35" s="50">
        <f t="shared" si="4"/>
        <v>43129.051737119866</v>
      </c>
      <c r="H35" s="26">
        <f t="shared" si="5"/>
        <v>43129</v>
      </c>
      <c r="L35">
        <v>210030</v>
      </c>
      <c r="M35" s="52">
        <v>60065.2</v>
      </c>
      <c r="N35" s="53">
        <f t="shared" si="6"/>
        <v>60065200</v>
      </c>
      <c r="O35">
        <v>1590</v>
      </c>
    </row>
    <row r="36" spans="1:15" ht="18" x14ac:dyDescent="0.25">
      <c r="A36" s="21">
        <v>210032</v>
      </c>
      <c r="B36" s="8" t="s">
        <v>49</v>
      </c>
      <c r="C36" s="22">
        <f t="shared" si="0"/>
        <v>5775</v>
      </c>
      <c r="D36" s="23">
        <f t="shared" si="1"/>
        <v>160304000</v>
      </c>
      <c r="E36" s="24">
        <f t="shared" si="2"/>
        <v>67810.326470431333</v>
      </c>
      <c r="F36" s="24">
        <f t="shared" si="3"/>
        <v>65277.513341268619</v>
      </c>
      <c r="G36" s="50">
        <f t="shared" si="4"/>
        <v>133087.83981169996</v>
      </c>
      <c r="H36" s="26">
        <f t="shared" si="5"/>
        <v>133088</v>
      </c>
      <c r="L36">
        <v>210032</v>
      </c>
      <c r="M36" s="52">
        <v>160304</v>
      </c>
      <c r="N36" s="53">
        <f t="shared" si="6"/>
        <v>160304000</v>
      </c>
      <c r="O36">
        <v>5775</v>
      </c>
    </row>
    <row r="37" spans="1:15" ht="18" x14ac:dyDescent="0.25">
      <c r="A37" s="21">
        <v>210033</v>
      </c>
      <c r="B37" s="8" t="s">
        <v>50</v>
      </c>
      <c r="C37" s="22">
        <f t="shared" si="0"/>
        <v>9978</v>
      </c>
      <c r="D37" s="23">
        <f t="shared" si="1"/>
        <v>254064500</v>
      </c>
      <c r="E37" s="24">
        <f t="shared" si="2"/>
        <v>117162.15368345693</v>
      </c>
      <c r="F37" s="24">
        <f t="shared" si="3"/>
        <v>103457.79761136803</v>
      </c>
      <c r="G37" s="50">
        <f t="shared" si="4"/>
        <v>220619.95129482495</v>
      </c>
      <c r="H37" s="26">
        <f t="shared" si="5"/>
        <v>220620</v>
      </c>
      <c r="L37">
        <v>210033</v>
      </c>
      <c r="M37" s="52">
        <v>254064.5</v>
      </c>
      <c r="N37" s="53">
        <f t="shared" si="6"/>
        <v>254064500</v>
      </c>
      <c r="O37">
        <v>9978</v>
      </c>
    </row>
    <row r="38" spans="1:15" ht="18" x14ac:dyDescent="0.25">
      <c r="A38" s="21">
        <v>210034</v>
      </c>
      <c r="B38" s="8" t="s">
        <v>51</v>
      </c>
      <c r="C38" s="22">
        <f t="shared" si="0"/>
        <v>6891</v>
      </c>
      <c r="D38" s="23">
        <f t="shared" si="1"/>
        <v>194368900</v>
      </c>
      <c r="E38" s="24">
        <f t="shared" si="2"/>
        <v>80914.451897444553</v>
      </c>
      <c r="F38" s="24">
        <f t="shared" si="3"/>
        <v>79149.107089515586</v>
      </c>
      <c r="G38" s="50">
        <f t="shared" si="4"/>
        <v>160063.55898696015</v>
      </c>
      <c r="H38" s="26">
        <f t="shared" si="5"/>
        <v>160064</v>
      </c>
      <c r="L38">
        <v>210034</v>
      </c>
      <c r="M38" s="52">
        <v>194368.9</v>
      </c>
      <c r="N38" s="53">
        <f t="shared" si="6"/>
        <v>194368900</v>
      </c>
      <c r="O38">
        <v>6891</v>
      </c>
    </row>
    <row r="39" spans="1:15" ht="18" x14ac:dyDescent="0.25">
      <c r="A39" s="21">
        <v>210035</v>
      </c>
      <c r="B39" s="8" t="s">
        <v>52</v>
      </c>
      <c r="C39" s="22">
        <f t="shared" si="0"/>
        <v>6744</v>
      </c>
      <c r="D39" s="23">
        <f t="shared" si="1"/>
        <v>148692700</v>
      </c>
      <c r="E39" s="24">
        <f t="shared" si="2"/>
        <v>79188.370860015391</v>
      </c>
      <c r="F39" s="24">
        <f t="shared" si="3"/>
        <v>60549.267067566951</v>
      </c>
      <c r="G39" s="50">
        <f t="shared" si="4"/>
        <v>139737.63792758234</v>
      </c>
      <c r="H39" s="26">
        <f t="shared" si="5"/>
        <v>139738</v>
      </c>
      <c r="L39">
        <v>210035</v>
      </c>
      <c r="M39" s="52">
        <v>148692.70000000001</v>
      </c>
      <c r="N39" s="53">
        <f t="shared" si="6"/>
        <v>148692700</v>
      </c>
      <c r="O39">
        <v>6744</v>
      </c>
    </row>
    <row r="40" spans="1:15" ht="18" x14ac:dyDescent="0.25">
      <c r="A40" s="21">
        <v>210037</v>
      </c>
      <c r="B40" s="8" t="s">
        <v>53</v>
      </c>
      <c r="C40" s="22">
        <f t="shared" si="0"/>
        <v>7737</v>
      </c>
      <c r="D40" s="23">
        <f t="shared" si="1"/>
        <v>199614100</v>
      </c>
      <c r="E40" s="24">
        <f t="shared" si="2"/>
        <v>90848.224398567472</v>
      </c>
      <c r="F40" s="24">
        <f t="shared" si="3"/>
        <v>81285.008957077356</v>
      </c>
      <c r="G40" s="50">
        <f t="shared" si="4"/>
        <v>172133.23335564483</v>
      </c>
      <c r="H40" s="26">
        <f t="shared" si="5"/>
        <v>172133</v>
      </c>
      <c r="L40">
        <v>210037</v>
      </c>
      <c r="M40" s="52">
        <v>199614.1</v>
      </c>
      <c r="N40" s="53">
        <f t="shared" si="6"/>
        <v>199614100</v>
      </c>
      <c r="O40">
        <v>7737</v>
      </c>
    </row>
    <row r="41" spans="1:15" ht="18" x14ac:dyDescent="0.25">
      <c r="A41" s="21">
        <v>210038</v>
      </c>
      <c r="B41" s="8" t="s">
        <v>54</v>
      </c>
      <c r="C41" s="22">
        <f t="shared" si="0"/>
        <v>4700</v>
      </c>
      <c r="D41" s="23">
        <f t="shared" si="1"/>
        <v>226817000</v>
      </c>
      <c r="E41" s="24">
        <f t="shared" si="2"/>
        <v>55187.625006238486</v>
      </c>
      <c r="F41" s="24">
        <f t="shared" si="3"/>
        <v>92362.322484320568</v>
      </c>
      <c r="G41" s="50">
        <f t="shared" si="4"/>
        <v>147549.94749055905</v>
      </c>
      <c r="H41" s="26">
        <f t="shared" si="5"/>
        <v>147550</v>
      </c>
      <c r="L41">
        <v>210038</v>
      </c>
      <c r="M41" s="52">
        <v>226817</v>
      </c>
      <c r="N41" s="53">
        <f t="shared" si="6"/>
        <v>226817000</v>
      </c>
      <c r="O41">
        <v>4700</v>
      </c>
    </row>
    <row r="42" spans="1:15" ht="18" x14ac:dyDescent="0.25">
      <c r="A42" s="21">
        <v>210039</v>
      </c>
      <c r="B42" s="8" t="s">
        <v>55</v>
      </c>
      <c r="C42" s="22">
        <f t="shared" si="0"/>
        <v>5092</v>
      </c>
      <c r="D42" s="23">
        <f t="shared" si="1"/>
        <v>146698600</v>
      </c>
      <c r="E42" s="24">
        <f t="shared" si="2"/>
        <v>59790.50777271625</v>
      </c>
      <c r="F42" s="24">
        <f t="shared" si="3"/>
        <v>59737.24809515314</v>
      </c>
      <c r="G42" s="50">
        <f t="shared" si="4"/>
        <v>119527.75586786939</v>
      </c>
      <c r="H42" s="26">
        <f t="shared" si="5"/>
        <v>119528</v>
      </c>
      <c r="L42">
        <v>210039</v>
      </c>
      <c r="M42" s="52">
        <v>146698.6</v>
      </c>
      <c r="N42" s="53">
        <f t="shared" si="6"/>
        <v>146698600</v>
      </c>
      <c r="O42">
        <v>5092</v>
      </c>
    </row>
    <row r="43" spans="1:15" ht="18" x14ac:dyDescent="0.25">
      <c r="A43" s="21">
        <v>210040</v>
      </c>
      <c r="B43" s="8" t="s">
        <v>56</v>
      </c>
      <c r="C43" s="22">
        <f t="shared" si="0"/>
        <v>10824</v>
      </c>
      <c r="D43" s="23">
        <f t="shared" si="1"/>
        <v>257944700</v>
      </c>
      <c r="E43" s="24">
        <f t="shared" si="2"/>
        <v>127095.92618457985</v>
      </c>
      <c r="F43" s="24">
        <f t="shared" si="3"/>
        <v>105037.85679433783</v>
      </c>
      <c r="G43" s="50">
        <f t="shared" si="4"/>
        <v>232133.78297891768</v>
      </c>
      <c r="H43" s="26">
        <f t="shared" si="5"/>
        <v>232134</v>
      </c>
      <c r="L43">
        <v>210040</v>
      </c>
      <c r="M43" s="52">
        <v>257944.7</v>
      </c>
      <c r="N43" s="53">
        <f t="shared" si="6"/>
        <v>257944700</v>
      </c>
      <c r="O43">
        <v>10824</v>
      </c>
    </row>
    <row r="44" spans="1:15" ht="18" x14ac:dyDescent="0.25">
      <c r="A44" s="21">
        <v>210043</v>
      </c>
      <c r="B44" s="8" t="s">
        <v>57</v>
      </c>
      <c r="C44" s="22">
        <f t="shared" ref="C44:C63" si="7">SUMIFS(O:O,L:L,A44)</f>
        <v>17650</v>
      </c>
      <c r="D44" s="23">
        <f t="shared" ref="D44:D63" si="8">SUMIFS(N:N,L:L,A44)</f>
        <v>413064200</v>
      </c>
      <c r="E44" s="24">
        <f t="shared" ref="E44:E63" si="9">(C44/C$83)*$E$6</f>
        <v>207247.144970236</v>
      </c>
      <c r="F44" s="24">
        <f t="shared" ref="F44:F63" si="10">(D44/D$83)*$E$6</f>
        <v>168204.18596105181</v>
      </c>
      <c r="G44" s="50">
        <f t="shared" si="4"/>
        <v>375451.33093128784</v>
      </c>
      <c r="H44" s="26">
        <f t="shared" si="5"/>
        <v>375451</v>
      </c>
      <c r="L44">
        <v>210043</v>
      </c>
      <c r="M44" s="52">
        <v>413064.2</v>
      </c>
      <c r="N44" s="53">
        <f t="shared" si="6"/>
        <v>413064200</v>
      </c>
      <c r="O44">
        <v>17650</v>
      </c>
    </row>
    <row r="45" spans="1:15" ht="18" x14ac:dyDescent="0.25">
      <c r="A45" s="21">
        <v>210044</v>
      </c>
      <c r="B45" s="8" t="s">
        <v>58</v>
      </c>
      <c r="C45" s="22">
        <f t="shared" si="7"/>
        <v>16465</v>
      </c>
      <c r="D45" s="23">
        <f t="shared" si="8"/>
        <v>439684200</v>
      </c>
      <c r="E45" s="24">
        <f t="shared" si="9"/>
        <v>193332.81823993969</v>
      </c>
      <c r="F45" s="24">
        <f t="shared" si="10"/>
        <v>179044.13633749014</v>
      </c>
      <c r="G45" s="50">
        <f t="shared" si="4"/>
        <v>372376.9545774298</v>
      </c>
      <c r="H45" s="26">
        <f t="shared" si="5"/>
        <v>372377</v>
      </c>
      <c r="L45">
        <v>210044</v>
      </c>
      <c r="M45" s="52">
        <v>439684.2</v>
      </c>
      <c r="N45" s="53">
        <f t="shared" si="6"/>
        <v>439684200</v>
      </c>
      <c r="O45">
        <v>16465</v>
      </c>
    </row>
    <row r="46" spans="1:15" ht="18" x14ac:dyDescent="0.25">
      <c r="A46" s="21">
        <v>210045</v>
      </c>
      <c r="B46" s="8" t="s">
        <v>59</v>
      </c>
      <c r="C46" s="22">
        <f t="shared" si="7"/>
        <v>273</v>
      </c>
      <c r="D46" s="23">
        <f t="shared" si="8"/>
        <v>16309200</v>
      </c>
      <c r="E46" s="24">
        <f t="shared" si="9"/>
        <v>3205.5790695112992</v>
      </c>
      <c r="F46" s="24">
        <f t="shared" si="10"/>
        <v>6641.2816934413249</v>
      </c>
      <c r="G46" s="50">
        <f t="shared" si="4"/>
        <v>9846.8607629526232</v>
      </c>
      <c r="H46" s="26">
        <f t="shared" si="5"/>
        <v>9847</v>
      </c>
      <c r="L46">
        <v>210045</v>
      </c>
      <c r="M46" s="52">
        <v>16309.2</v>
      </c>
      <c r="N46" s="53">
        <f t="shared" si="6"/>
        <v>16309200</v>
      </c>
      <c r="O46">
        <v>273</v>
      </c>
    </row>
    <row r="47" spans="1:15" ht="18" x14ac:dyDescent="0.25">
      <c r="A47" s="21">
        <v>210048</v>
      </c>
      <c r="B47" s="8" t="s">
        <v>60</v>
      </c>
      <c r="C47" s="22">
        <f t="shared" si="7"/>
        <v>17441</v>
      </c>
      <c r="D47" s="23">
        <f t="shared" si="8"/>
        <v>297946200</v>
      </c>
      <c r="E47" s="24">
        <f t="shared" si="9"/>
        <v>204793.05696463943</v>
      </c>
      <c r="F47" s="24">
        <f t="shared" si="10"/>
        <v>121326.89792818825</v>
      </c>
      <c r="G47" s="50">
        <f t="shared" si="4"/>
        <v>326119.95489282766</v>
      </c>
      <c r="H47" s="26">
        <f t="shared" si="5"/>
        <v>326120</v>
      </c>
      <c r="L47">
        <v>210048</v>
      </c>
      <c r="M47" s="52">
        <v>297946.2</v>
      </c>
      <c r="N47" s="53">
        <f t="shared" si="6"/>
        <v>297946200</v>
      </c>
      <c r="O47">
        <v>17441</v>
      </c>
    </row>
    <row r="48" spans="1:15" ht="18" x14ac:dyDescent="0.25">
      <c r="A48" s="21">
        <v>210049</v>
      </c>
      <c r="B48" s="8" t="s">
        <v>61</v>
      </c>
      <c r="C48" s="22">
        <f t="shared" si="7"/>
        <v>11480</v>
      </c>
      <c r="D48" s="23">
        <f t="shared" si="8"/>
        <v>330967000</v>
      </c>
      <c r="E48" s="24">
        <f t="shared" si="9"/>
        <v>134798.70958970592</v>
      </c>
      <c r="F48" s="24">
        <f t="shared" si="10"/>
        <v>134773.32292406709</v>
      </c>
      <c r="G48" s="50">
        <f t="shared" si="4"/>
        <v>269572.03251377301</v>
      </c>
      <c r="H48" s="26">
        <f t="shared" si="5"/>
        <v>269572</v>
      </c>
      <c r="L48">
        <v>210049</v>
      </c>
      <c r="M48" s="52">
        <v>330967</v>
      </c>
      <c r="N48" s="53">
        <f t="shared" si="6"/>
        <v>330967000</v>
      </c>
      <c r="O48">
        <v>11480</v>
      </c>
    </row>
    <row r="49" spans="1:15" ht="18" x14ac:dyDescent="0.25">
      <c r="A49" s="21">
        <v>210051</v>
      </c>
      <c r="B49" s="8" t="s">
        <v>62</v>
      </c>
      <c r="C49" s="22">
        <f t="shared" si="7"/>
        <v>9725</v>
      </c>
      <c r="D49" s="23">
        <f t="shared" si="8"/>
        <v>234045500</v>
      </c>
      <c r="E49" s="24">
        <f t="shared" si="9"/>
        <v>114191.41557141897</v>
      </c>
      <c r="F49" s="24">
        <f t="shared" si="10"/>
        <v>95305.845448110369</v>
      </c>
      <c r="G49" s="50">
        <f t="shared" si="4"/>
        <v>209497.26101952934</v>
      </c>
      <c r="H49" s="26">
        <f t="shared" si="5"/>
        <v>209497</v>
      </c>
      <c r="L49">
        <v>210051</v>
      </c>
      <c r="M49" s="52">
        <v>234045.5</v>
      </c>
      <c r="N49" s="53">
        <f t="shared" si="6"/>
        <v>234045500</v>
      </c>
      <c r="O49">
        <v>9725</v>
      </c>
    </row>
    <row r="50" spans="1:15" ht="18" x14ac:dyDescent="0.25">
      <c r="A50" s="21">
        <v>210055</v>
      </c>
      <c r="B50" s="8" t="s">
        <v>63</v>
      </c>
      <c r="C50" s="22">
        <f t="shared" si="7"/>
        <v>4130</v>
      </c>
      <c r="D50" s="23">
        <f t="shared" si="8"/>
        <v>106117500</v>
      </c>
      <c r="E50" s="24">
        <f t="shared" si="9"/>
        <v>48494.657718247858</v>
      </c>
      <c r="F50" s="24">
        <f t="shared" si="10"/>
        <v>43212.187605999061</v>
      </c>
      <c r="G50" s="50">
        <f t="shared" si="4"/>
        <v>91706.845324246911</v>
      </c>
      <c r="H50" s="26">
        <f t="shared" si="5"/>
        <v>91707</v>
      </c>
      <c r="L50">
        <v>210055</v>
      </c>
      <c r="M50" s="52">
        <v>106117.5</v>
      </c>
      <c r="N50" s="53">
        <f t="shared" si="6"/>
        <v>106117500</v>
      </c>
      <c r="O50">
        <v>4130</v>
      </c>
    </row>
    <row r="51" spans="1:15" ht="18" x14ac:dyDescent="0.25">
      <c r="A51" s="21">
        <v>210056</v>
      </c>
      <c r="B51" s="8" t="s">
        <v>64</v>
      </c>
      <c r="C51" s="22">
        <f t="shared" si="7"/>
        <v>10250</v>
      </c>
      <c r="D51" s="23">
        <f t="shared" si="8"/>
        <v>289108800</v>
      </c>
      <c r="E51" s="24">
        <f t="shared" si="9"/>
        <v>120355.99070509456</v>
      </c>
      <c r="F51" s="24">
        <f t="shared" si="10"/>
        <v>117728.21357594422</v>
      </c>
      <c r="G51" s="50">
        <f t="shared" si="4"/>
        <v>238084.20428103878</v>
      </c>
      <c r="H51" s="26">
        <f t="shared" si="5"/>
        <v>238084</v>
      </c>
      <c r="L51">
        <v>210056</v>
      </c>
      <c r="M51" s="52">
        <v>289108.8</v>
      </c>
      <c r="N51" s="53">
        <f t="shared" si="6"/>
        <v>289108800</v>
      </c>
      <c r="O51">
        <v>10250</v>
      </c>
    </row>
    <row r="52" spans="1:15" ht="18" x14ac:dyDescent="0.25">
      <c r="A52" s="21">
        <v>210057</v>
      </c>
      <c r="B52" s="8" t="s">
        <v>65</v>
      </c>
      <c r="C52" s="22">
        <f t="shared" si="7"/>
        <v>17248</v>
      </c>
      <c r="D52" s="23">
        <f t="shared" si="8"/>
        <v>388714399.99999994</v>
      </c>
      <c r="E52" s="24">
        <f t="shared" si="9"/>
        <v>202526.84172502157</v>
      </c>
      <c r="F52" s="24">
        <f t="shared" si="10"/>
        <v>158288.68544729525</v>
      </c>
      <c r="G52" s="50">
        <f t="shared" si="4"/>
        <v>360815.5271723168</v>
      </c>
      <c r="H52" s="26">
        <f t="shared" si="5"/>
        <v>360816</v>
      </c>
      <c r="L52">
        <v>210057</v>
      </c>
      <c r="M52" s="52">
        <v>388714.39999999997</v>
      </c>
      <c r="N52" s="53">
        <f t="shared" si="6"/>
        <v>388714399.99999994</v>
      </c>
      <c r="O52">
        <v>17248</v>
      </c>
    </row>
    <row r="53" spans="1:15" ht="18" x14ac:dyDescent="0.25">
      <c r="A53" s="21">
        <v>210058</v>
      </c>
      <c r="B53" s="8" t="s">
        <v>66</v>
      </c>
      <c r="C53" s="22">
        <f t="shared" si="7"/>
        <v>2868</v>
      </c>
      <c r="D53" s="23">
        <f t="shared" si="8"/>
        <v>118766800</v>
      </c>
      <c r="E53" s="24">
        <f t="shared" si="9"/>
        <v>33676.193301679144</v>
      </c>
      <c r="F53" s="24">
        <f t="shared" si="10"/>
        <v>48363.118646445386</v>
      </c>
      <c r="G53" s="50">
        <f t="shared" si="4"/>
        <v>82039.311948124523</v>
      </c>
      <c r="H53" s="26">
        <f t="shared" si="5"/>
        <v>82039</v>
      </c>
      <c r="L53">
        <v>210058</v>
      </c>
      <c r="M53" s="52">
        <v>118766.8</v>
      </c>
      <c r="N53" s="53">
        <f t="shared" si="6"/>
        <v>118766800</v>
      </c>
      <c r="O53">
        <v>2868</v>
      </c>
    </row>
    <row r="54" spans="1:15" ht="18" x14ac:dyDescent="0.25">
      <c r="A54" s="21">
        <v>210060</v>
      </c>
      <c r="B54" s="8" t="s">
        <v>67</v>
      </c>
      <c r="C54" s="22">
        <f t="shared" si="7"/>
        <v>2275</v>
      </c>
      <c r="D54" s="23">
        <f t="shared" si="8"/>
        <v>48727769</v>
      </c>
      <c r="E54" s="24">
        <f t="shared" si="9"/>
        <v>26713.158912594161</v>
      </c>
      <c r="F54" s="24">
        <f t="shared" si="10"/>
        <v>19842.471747353502</v>
      </c>
      <c r="G54" s="50">
        <f t="shared" si="4"/>
        <v>46555.630659947667</v>
      </c>
      <c r="H54" s="26">
        <f t="shared" si="5"/>
        <v>46556</v>
      </c>
      <c r="L54">
        <v>210060</v>
      </c>
      <c r="M54" s="52">
        <v>48727.769</v>
      </c>
      <c r="N54" s="53">
        <f t="shared" si="6"/>
        <v>48727769</v>
      </c>
      <c r="O54">
        <v>2275</v>
      </c>
    </row>
    <row r="55" spans="1:15" ht="18" x14ac:dyDescent="0.25">
      <c r="A55" s="21">
        <v>210061</v>
      </c>
      <c r="B55" s="8" t="s">
        <v>68</v>
      </c>
      <c r="C55" s="22">
        <f t="shared" si="7"/>
        <v>3393</v>
      </c>
      <c r="D55" s="23">
        <f t="shared" si="8"/>
        <v>105461500</v>
      </c>
      <c r="E55" s="24">
        <f t="shared" si="9"/>
        <v>39840.768435354716</v>
      </c>
      <c r="F55" s="24">
        <f t="shared" si="10"/>
        <v>42945.057348788556</v>
      </c>
      <c r="G55" s="50">
        <f t="shared" si="4"/>
        <v>82785.825784143264</v>
      </c>
      <c r="H55" s="26">
        <f t="shared" si="5"/>
        <v>82786</v>
      </c>
      <c r="L55">
        <v>210061</v>
      </c>
      <c r="M55" s="52">
        <v>105461.5</v>
      </c>
      <c r="N55" s="53">
        <f t="shared" si="6"/>
        <v>105461500</v>
      </c>
      <c r="O55">
        <v>3393</v>
      </c>
    </row>
    <row r="56" spans="1:15" ht="18" x14ac:dyDescent="0.25">
      <c r="A56" s="21">
        <v>210062</v>
      </c>
      <c r="B56" s="8" t="s">
        <v>69</v>
      </c>
      <c r="C56" s="22">
        <f t="shared" si="7"/>
        <v>11019</v>
      </c>
      <c r="D56" s="23">
        <f t="shared" si="8"/>
        <v>271938700</v>
      </c>
      <c r="E56" s="24">
        <f t="shared" si="9"/>
        <v>129385.62551994507</v>
      </c>
      <c r="F56" s="24">
        <f t="shared" si="10"/>
        <v>110736.36414098991</v>
      </c>
      <c r="G56" s="50">
        <f t="shared" si="4"/>
        <v>240121.98966093498</v>
      </c>
      <c r="H56" s="26">
        <f t="shared" si="5"/>
        <v>240122</v>
      </c>
      <c r="L56">
        <v>210062</v>
      </c>
      <c r="M56" s="52">
        <v>271938.7</v>
      </c>
      <c r="N56" s="53">
        <f t="shared" si="6"/>
        <v>271938700</v>
      </c>
      <c r="O56">
        <v>11019</v>
      </c>
    </row>
    <row r="57" spans="1:15" ht="18" x14ac:dyDescent="0.25">
      <c r="A57" s="21">
        <v>210063</v>
      </c>
      <c r="B57" s="8" t="s">
        <v>70</v>
      </c>
      <c r="C57" s="22">
        <f t="shared" si="7"/>
        <v>20449</v>
      </c>
      <c r="D57" s="23">
        <f t="shared" si="8"/>
        <v>402082700</v>
      </c>
      <c r="E57" s="24">
        <f t="shared" si="9"/>
        <v>240113.13696863208</v>
      </c>
      <c r="F57" s="24">
        <f t="shared" si="10"/>
        <v>163732.40102270251</v>
      </c>
      <c r="G57" s="50">
        <f t="shared" si="4"/>
        <v>403845.53799133457</v>
      </c>
      <c r="H57" s="26">
        <f t="shared" si="5"/>
        <v>403846</v>
      </c>
      <c r="L57">
        <v>210063</v>
      </c>
      <c r="M57" s="52">
        <v>402082.7</v>
      </c>
      <c r="N57" s="53">
        <f t="shared" si="6"/>
        <v>402082700</v>
      </c>
      <c r="O57">
        <v>20449</v>
      </c>
    </row>
    <row r="58" spans="1:15" ht="18" x14ac:dyDescent="0.25">
      <c r="A58" s="1">
        <v>210064</v>
      </c>
      <c r="B58" s="8" t="s">
        <v>17</v>
      </c>
      <c r="C58" s="22">
        <f t="shared" si="7"/>
        <v>1455</v>
      </c>
      <c r="D58" s="23">
        <f t="shared" si="8"/>
        <v>60312800</v>
      </c>
      <c r="E58" s="24">
        <f t="shared" si="9"/>
        <v>17084.679656186596</v>
      </c>
      <c r="F58" s="24">
        <f t="shared" si="10"/>
        <v>24560.021001654768</v>
      </c>
      <c r="G58" s="50">
        <f t="shared" si="4"/>
        <v>41644.700657841364</v>
      </c>
      <c r="H58" s="26">
        <f t="shared" si="5"/>
        <v>41645</v>
      </c>
      <c r="L58">
        <v>210064</v>
      </c>
      <c r="M58" s="52">
        <v>60312.800000000003</v>
      </c>
      <c r="N58" s="53">
        <f t="shared" si="6"/>
        <v>60312800</v>
      </c>
      <c r="O58">
        <v>1455</v>
      </c>
    </row>
    <row r="59" spans="1:15" ht="18" x14ac:dyDescent="0.25">
      <c r="A59" s="21">
        <v>210065</v>
      </c>
      <c r="B59" s="8" t="s">
        <v>71</v>
      </c>
      <c r="C59" s="22">
        <f t="shared" si="7"/>
        <v>4491</v>
      </c>
      <c r="D59" s="23">
        <f t="shared" si="8"/>
        <v>80883300</v>
      </c>
      <c r="E59" s="24">
        <f t="shared" si="9"/>
        <v>52733.537000641918</v>
      </c>
      <c r="F59" s="24">
        <f t="shared" si="10"/>
        <v>32936.54989791791</v>
      </c>
      <c r="G59" s="50">
        <f t="shared" si="4"/>
        <v>85670.086898559821</v>
      </c>
      <c r="H59" s="26">
        <f t="shared" si="5"/>
        <v>85670</v>
      </c>
      <c r="L59">
        <v>210065</v>
      </c>
      <c r="M59" s="52">
        <v>80883.3</v>
      </c>
      <c r="N59" s="53">
        <f t="shared" si="6"/>
        <v>80883300</v>
      </c>
      <c r="O59">
        <v>4491</v>
      </c>
    </row>
    <row r="60" spans="1:15" ht="18" x14ac:dyDescent="0.25">
      <c r="A60" s="21">
        <v>210087</v>
      </c>
      <c r="B60" s="8" t="s">
        <v>72</v>
      </c>
      <c r="C60" s="22">
        <f t="shared" si="7"/>
        <v>0</v>
      </c>
      <c r="D60" s="23">
        <f t="shared" si="8"/>
        <v>14183800</v>
      </c>
      <c r="E60" s="24">
        <f t="shared" si="9"/>
        <v>0</v>
      </c>
      <c r="F60" s="24">
        <f t="shared" si="10"/>
        <v>5775.795948509618</v>
      </c>
      <c r="G60" s="50">
        <f t="shared" si="4"/>
        <v>5775.795948509618</v>
      </c>
      <c r="H60" s="26">
        <f t="shared" si="5"/>
        <v>5776</v>
      </c>
      <c r="L60">
        <v>210087</v>
      </c>
      <c r="M60" s="52">
        <v>14183.8</v>
      </c>
      <c r="N60" s="53">
        <f t="shared" si="6"/>
        <v>14183800</v>
      </c>
      <c r="O60">
        <v>0</v>
      </c>
    </row>
    <row r="61" spans="1:15" ht="18" x14ac:dyDescent="0.25">
      <c r="A61" s="21">
        <v>210088</v>
      </c>
      <c r="B61" s="8" t="s">
        <v>73</v>
      </c>
      <c r="C61" s="22">
        <f t="shared" si="7"/>
        <v>0</v>
      </c>
      <c r="D61" s="23">
        <f t="shared" si="8"/>
        <v>6243200</v>
      </c>
      <c r="E61" s="24">
        <f t="shared" si="9"/>
        <v>0</v>
      </c>
      <c r="F61" s="24">
        <f t="shared" si="10"/>
        <v>2542.2982039887229</v>
      </c>
      <c r="G61" s="50">
        <f t="shared" si="4"/>
        <v>2542.2982039887229</v>
      </c>
      <c r="H61" s="26">
        <f t="shared" si="5"/>
        <v>2542</v>
      </c>
      <c r="L61">
        <v>210088</v>
      </c>
      <c r="M61" s="52">
        <v>6243.2</v>
      </c>
      <c r="N61" s="53">
        <f t="shared" si="6"/>
        <v>6243200</v>
      </c>
      <c r="O61">
        <v>0</v>
      </c>
    </row>
    <row r="62" spans="1:15" ht="18" x14ac:dyDescent="0.25">
      <c r="A62" s="21">
        <v>210333</v>
      </c>
      <c r="B62" s="8" t="s">
        <v>74</v>
      </c>
      <c r="C62" s="22">
        <f t="shared" si="7"/>
        <v>0</v>
      </c>
      <c r="D62" s="23">
        <f t="shared" si="8"/>
        <v>20228300</v>
      </c>
      <c r="E62" s="24">
        <f t="shared" si="9"/>
        <v>0</v>
      </c>
      <c r="F62" s="24">
        <f t="shared" si="10"/>
        <v>8237.181374895099</v>
      </c>
      <c r="G62" s="50">
        <f t="shared" ref="G62:G63" si="11">E62+F62</f>
        <v>8237.181374895099</v>
      </c>
      <c r="H62" s="26">
        <f t="shared" ref="H62:H63" si="12">ROUND(G62,0)</f>
        <v>8237</v>
      </c>
      <c r="L62">
        <v>210333</v>
      </c>
      <c r="M62" s="52">
        <v>20228.3</v>
      </c>
      <c r="N62" s="53">
        <f t="shared" si="6"/>
        <v>20228300</v>
      </c>
      <c r="O62">
        <v>0</v>
      </c>
    </row>
    <row r="63" spans="1:15" ht="18" x14ac:dyDescent="0.25">
      <c r="A63" s="21">
        <v>218992</v>
      </c>
      <c r="B63" s="8" t="s">
        <v>79</v>
      </c>
      <c r="C63" s="22">
        <f t="shared" si="7"/>
        <v>4135</v>
      </c>
      <c r="D63" s="23">
        <f t="shared" si="8"/>
        <v>202325400</v>
      </c>
      <c r="E63" s="24">
        <f t="shared" si="9"/>
        <v>48553.367957616196</v>
      </c>
      <c r="F63" s="24">
        <f t="shared" si="10"/>
        <v>82389.079485087772</v>
      </c>
      <c r="G63" s="50">
        <f t="shared" si="11"/>
        <v>130942.44744270397</v>
      </c>
      <c r="H63" s="26">
        <f t="shared" si="12"/>
        <v>130942</v>
      </c>
      <c r="L63">
        <v>213300</v>
      </c>
      <c r="M63" s="52">
        <v>58585.9</v>
      </c>
      <c r="N63" s="53">
        <f t="shared" si="6"/>
        <v>58585900</v>
      </c>
      <c r="O63">
        <v>761</v>
      </c>
    </row>
    <row r="64" spans="1:15" ht="18.75" x14ac:dyDescent="0.3">
      <c r="A64" s="1"/>
      <c r="B64" s="8"/>
      <c r="C64" s="29"/>
      <c r="D64" s="28"/>
      <c r="E64" s="29"/>
      <c r="F64" s="29"/>
      <c r="G64" s="30"/>
      <c r="H64" s="26"/>
      <c r="L64">
        <v>214000</v>
      </c>
      <c r="M64" s="52">
        <v>145348.79999999999</v>
      </c>
      <c r="N64" s="53">
        <f t="shared" si="6"/>
        <v>145348800</v>
      </c>
      <c r="O64">
        <v>9092</v>
      </c>
    </row>
    <row r="65" spans="1:15" x14ac:dyDescent="0.25">
      <c r="L65">
        <v>214003</v>
      </c>
      <c r="M65" s="52">
        <v>20804.3</v>
      </c>
      <c r="N65" s="53">
        <f t="shared" si="6"/>
        <v>20804300</v>
      </c>
      <c r="O65">
        <v>2033</v>
      </c>
    </row>
    <row r="66" spans="1:15" ht="18" x14ac:dyDescent="0.25">
      <c r="B66" s="8" t="s">
        <v>14</v>
      </c>
      <c r="C66" s="9">
        <f t="shared" ref="C66:H66" si="13">SUM(C12:C63)</f>
        <v>563861</v>
      </c>
      <c r="D66" s="9">
        <f t="shared" si="13"/>
        <v>16416485106</v>
      </c>
      <c r="E66" s="9">
        <f t="shared" si="13"/>
        <v>6620882.8560941778</v>
      </c>
      <c r="F66" s="9">
        <f t="shared" si="13"/>
        <v>6684969.3427715627</v>
      </c>
      <c r="G66" s="9">
        <f t="shared" si="13"/>
        <v>13305852.198865738</v>
      </c>
      <c r="H66" s="9">
        <f t="shared" si="13"/>
        <v>13305852</v>
      </c>
      <c r="L66">
        <v>214013</v>
      </c>
      <c r="M66" s="52">
        <v>38553.699999999997</v>
      </c>
      <c r="N66" s="53">
        <f t="shared" si="6"/>
        <v>38553700</v>
      </c>
      <c r="O66">
        <v>3151</v>
      </c>
    </row>
    <row r="67" spans="1:15" ht="18.75" x14ac:dyDescent="0.3">
      <c r="C67" s="14"/>
      <c r="D67" s="32"/>
      <c r="E67" s="29"/>
      <c r="F67" s="29"/>
      <c r="G67" s="30"/>
      <c r="H67" s="26"/>
      <c r="L67">
        <v>218992</v>
      </c>
      <c r="M67" s="52">
        <v>202325.4</v>
      </c>
      <c r="N67" s="53">
        <f t="shared" si="6"/>
        <v>202325400</v>
      </c>
      <c r="O67">
        <v>4135</v>
      </c>
    </row>
    <row r="68" spans="1:15" s="48" customFormat="1" ht="18.75" x14ac:dyDescent="0.3">
      <c r="A68" s="1"/>
      <c r="C68" s="14"/>
      <c r="D68" s="32"/>
      <c r="E68" s="29"/>
      <c r="F68" s="29"/>
      <c r="G68" s="30"/>
      <c r="H68" s="26"/>
    </row>
    <row r="69" spans="1:15" s="48" customFormat="1" ht="18.75" x14ac:dyDescent="0.3">
      <c r="A69" s="1"/>
      <c r="B69" s="49"/>
      <c r="C69" s="14"/>
      <c r="D69" s="32"/>
      <c r="E69" s="29"/>
      <c r="F69" s="29"/>
      <c r="G69" s="30"/>
      <c r="H69" s="26"/>
    </row>
    <row r="70" spans="1:15" s="48" customFormat="1" ht="19.5" thickBot="1" x14ac:dyDescent="0.35">
      <c r="A70" s="1"/>
      <c r="B70" s="42" t="s">
        <v>20</v>
      </c>
      <c r="C70" s="14"/>
      <c r="D70" s="32"/>
      <c r="E70" s="29"/>
      <c r="F70" s="29"/>
      <c r="G70" s="30"/>
      <c r="H70" s="26"/>
    </row>
    <row r="71" spans="1:15" ht="18.75" x14ac:dyDescent="0.3">
      <c r="A71" s="1"/>
      <c r="C71" s="16"/>
      <c r="D71" s="33"/>
      <c r="E71" s="16"/>
      <c r="F71" s="16"/>
      <c r="G71" s="20"/>
      <c r="H71" s="34"/>
    </row>
    <row r="72" spans="1:15" s="48" customFormat="1" ht="18" x14ac:dyDescent="0.25">
      <c r="A72" s="1">
        <v>213478</v>
      </c>
      <c r="B72" s="8" t="s">
        <v>19</v>
      </c>
      <c r="C72" s="22">
        <v>294</v>
      </c>
      <c r="D72" s="23">
        <v>3767827</v>
      </c>
      <c r="E72" s="24">
        <f t="shared" ref="E72:F77" si="14">(C72/C$83)*$E$6</f>
        <v>3452.1620748583223</v>
      </c>
      <c r="F72" s="24">
        <f t="shared" si="14"/>
        <v>1534.2996884674874</v>
      </c>
      <c r="G72" s="25">
        <f t="shared" ref="G72" si="15">E72+F72</f>
        <v>4986.4617633258094</v>
      </c>
      <c r="H72" s="26">
        <f t="shared" ref="H72" si="16">ROUND(G72,0)</f>
        <v>4986</v>
      </c>
    </row>
    <row r="73" spans="1:15" s="48" customFormat="1" ht="18" x14ac:dyDescent="0.25">
      <c r="A73" s="1">
        <v>213029</v>
      </c>
      <c r="B73" s="8" t="s">
        <v>81</v>
      </c>
      <c r="C73" s="22">
        <v>1879</v>
      </c>
      <c r="D73" s="23">
        <v>71815975</v>
      </c>
      <c r="E73" s="24">
        <f t="shared" si="14"/>
        <v>22063.307954621723</v>
      </c>
      <c r="F73" s="24">
        <f t="shared" si="14"/>
        <v>29244.237612153869</v>
      </c>
      <c r="G73" s="25">
        <f t="shared" ref="G73" si="17">E73+F73</f>
        <v>51307.545566775589</v>
      </c>
      <c r="H73" s="26">
        <f t="shared" ref="H73" si="18">ROUND(G73,0)</f>
        <v>51308</v>
      </c>
    </row>
    <row r="74" spans="1:15" ht="18" x14ac:dyDescent="0.25">
      <c r="A74" s="1">
        <v>213300</v>
      </c>
      <c r="B74" s="8" t="s">
        <v>75</v>
      </c>
      <c r="C74" s="22">
        <f>SUMIFS(O:O,L:L,A74)</f>
        <v>761</v>
      </c>
      <c r="D74" s="23">
        <f>SUMIFS(N:N,L:L,A74)</f>
        <v>58585900</v>
      </c>
      <c r="E74" s="24">
        <f t="shared" si="14"/>
        <v>8935.6984318611667</v>
      </c>
      <c r="F74" s="24">
        <f t="shared" si="14"/>
        <v>23856.808743763282</v>
      </c>
      <c r="G74" s="25">
        <f t="shared" ref="G74:G77" si="19">E74+F74</f>
        <v>32792.507175624451</v>
      </c>
      <c r="H74" s="26">
        <f t="shared" ref="H74:H77" si="20">ROUND(G74,0)</f>
        <v>32793</v>
      </c>
    </row>
    <row r="75" spans="1:15" ht="18" x14ac:dyDescent="0.25">
      <c r="A75" s="13">
        <v>214000</v>
      </c>
      <c r="B75" s="8" t="s">
        <v>76</v>
      </c>
      <c r="C75" s="22">
        <f>SUMIFS(O:O,L:L,A75)</f>
        <v>9092</v>
      </c>
      <c r="D75" s="23">
        <f>SUMIFS(N:N,L:L,A75)</f>
        <v>145348800</v>
      </c>
      <c r="E75" s="24">
        <f t="shared" si="14"/>
        <v>106758.6992673873</v>
      </c>
      <c r="F75" s="24">
        <f t="shared" si="14"/>
        <v>59187.59501408189</v>
      </c>
      <c r="G75" s="25">
        <f t="shared" si="19"/>
        <v>165946.29428146919</v>
      </c>
      <c r="H75" s="26">
        <f t="shared" si="20"/>
        <v>165946</v>
      </c>
    </row>
    <row r="76" spans="1:15" ht="18" x14ac:dyDescent="0.25">
      <c r="A76" s="1">
        <v>214003</v>
      </c>
      <c r="B76" s="8" t="s">
        <v>77</v>
      </c>
      <c r="C76" s="22">
        <f>SUMIFS(O:O,L:L,A76)</f>
        <v>2033</v>
      </c>
      <c r="D76" s="23">
        <f>SUMIFS(N:N,L:L,A76)</f>
        <v>20804300</v>
      </c>
      <c r="E76" s="24">
        <f t="shared" si="14"/>
        <v>23871.583327166562</v>
      </c>
      <c r="F76" s="24">
        <f t="shared" si="14"/>
        <v>8471.7347714701737</v>
      </c>
      <c r="G76" s="25">
        <f t="shared" si="19"/>
        <v>32343.318098636737</v>
      </c>
      <c r="H76" s="26">
        <f t="shared" si="20"/>
        <v>32343</v>
      </c>
    </row>
    <row r="77" spans="1:15" ht="18" x14ac:dyDescent="0.25">
      <c r="A77" s="21">
        <v>214013</v>
      </c>
      <c r="B77" s="8" t="s">
        <v>78</v>
      </c>
      <c r="C77" s="22">
        <f>SUMIFS(O:O,L:L,A77)</f>
        <v>3151</v>
      </c>
      <c r="D77" s="23">
        <f>SUMIFS(N:N,L:L,A77)</f>
        <v>38553700</v>
      </c>
      <c r="E77" s="24">
        <f t="shared" si="14"/>
        <v>36999.192849927116</v>
      </c>
      <c r="F77" s="24">
        <f t="shared" si="14"/>
        <v>15699.481398500773</v>
      </c>
      <c r="G77" s="25">
        <f t="shared" si="19"/>
        <v>52698.674248427888</v>
      </c>
      <c r="H77" s="26">
        <f t="shared" si="20"/>
        <v>52699</v>
      </c>
    </row>
    <row r="78" spans="1:15" ht="18.75" x14ac:dyDescent="0.3">
      <c r="A78" s="1"/>
      <c r="B78" s="8"/>
      <c r="C78" s="29"/>
      <c r="D78" s="9"/>
      <c r="E78" s="29"/>
      <c r="F78" s="29"/>
      <c r="G78" s="25"/>
      <c r="H78" s="35"/>
    </row>
    <row r="79" spans="1:15" ht="18.75" x14ac:dyDescent="0.3">
      <c r="A79" s="1"/>
      <c r="B79" s="8"/>
      <c r="C79" s="29"/>
      <c r="D79" s="9"/>
      <c r="E79" s="29"/>
      <c r="F79" s="29"/>
      <c r="G79" s="31"/>
      <c r="H79" s="35"/>
    </row>
    <row r="80" spans="1:15" ht="18" x14ac:dyDescent="0.25">
      <c r="A80" s="1"/>
      <c r="B80" s="8" t="s">
        <v>14</v>
      </c>
      <c r="C80" s="9">
        <f>SUM(C72:C77)</f>
        <v>17210</v>
      </c>
      <c r="D80" s="9">
        <f t="shared" ref="D80:H80" si="21">SUM(D72:D77)</f>
        <v>338876502</v>
      </c>
      <c r="E80" s="9">
        <f t="shared" si="21"/>
        <v>202080.64390582219</v>
      </c>
      <c r="F80" s="9">
        <f t="shared" si="21"/>
        <v>137994.15722843749</v>
      </c>
      <c r="G80" s="9">
        <f t="shared" si="21"/>
        <v>340074.80113425967</v>
      </c>
      <c r="H80" s="9">
        <f t="shared" si="21"/>
        <v>340075</v>
      </c>
    </row>
    <row r="81" spans="1:8" ht="18.75" x14ac:dyDescent="0.3">
      <c r="A81" s="1"/>
      <c r="B81" s="8"/>
      <c r="C81" s="36"/>
      <c r="D81" s="9"/>
      <c r="E81" s="36"/>
      <c r="F81" s="36"/>
      <c r="G81" s="30"/>
      <c r="H81" s="35"/>
    </row>
    <row r="82" spans="1:8" ht="18.75" x14ac:dyDescent="0.3">
      <c r="A82" s="1"/>
      <c r="B82" s="8"/>
      <c r="C82" s="36"/>
      <c r="D82" s="9"/>
      <c r="E82" s="36"/>
      <c r="F82" s="36"/>
      <c r="G82" s="30"/>
      <c r="H82" s="35"/>
    </row>
    <row r="83" spans="1:8" ht="18" x14ac:dyDescent="0.25">
      <c r="A83" s="1"/>
      <c r="B83" s="8" t="s">
        <v>15</v>
      </c>
      <c r="C83" s="9">
        <f t="shared" ref="C83:H83" si="22">C80+C66</f>
        <v>581071</v>
      </c>
      <c r="D83" s="41">
        <f t="shared" si="22"/>
        <v>16755361608</v>
      </c>
      <c r="E83" s="24">
        <f t="shared" si="22"/>
        <v>6822963.5</v>
      </c>
      <c r="F83" s="24">
        <f t="shared" si="22"/>
        <v>6822963.5</v>
      </c>
      <c r="G83" s="24">
        <f t="shared" si="22"/>
        <v>13645926.999999998</v>
      </c>
      <c r="H83" s="26">
        <f t="shared" si="22"/>
        <v>13645927</v>
      </c>
    </row>
    <row r="84" spans="1:8" ht="18.75" x14ac:dyDescent="0.3">
      <c r="A84" s="1"/>
      <c r="B84" s="8"/>
      <c r="C84" s="29"/>
      <c r="D84" s="28"/>
      <c r="E84" s="29"/>
      <c r="F84" s="29"/>
      <c r="G84" s="29"/>
      <c r="H84" s="36"/>
    </row>
    <row r="87" spans="1:8" x14ac:dyDescent="0.25">
      <c r="B87" s="40"/>
      <c r="C87" s="3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zoomScaleNormal="100" workbookViewId="0">
      <selection activeCell="E6" sqref="E6"/>
    </sheetView>
  </sheetViews>
  <sheetFormatPr defaultRowHeight="15" x14ac:dyDescent="0.25"/>
  <cols>
    <col min="1" max="1" width="9.140625" style="48"/>
    <col min="2" max="2" width="47.5703125" style="48" customWidth="1"/>
    <col min="3" max="3" width="18.7109375" style="48" customWidth="1"/>
    <col min="4" max="4" width="24.140625" style="48" customWidth="1"/>
    <col min="5" max="5" width="17.7109375" style="48" customWidth="1"/>
    <col min="6" max="6" width="15.5703125" style="48" customWidth="1"/>
    <col min="7" max="7" width="21" style="48" customWidth="1"/>
    <col min="8" max="8" width="17.85546875" style="48" customWidth="1"/>
    <col min="9" max="16384" width="9.140625" style="48"/>
  </cols>
  <sheetData>
    <row r="1" spans="1:8" ht="30" x14ac:dyDescent="0.4">
      <c r="A1" s="1"/>
      <c r="B1" s="2" t="s">
        <v>0</v>
      </c>
      <c r="C1" s="3"/>
      <c r="D1" s="4"/>
      <c r="E1" s="3"/>
      <c r="F1" s="3"/>
      <c r="G1" s="3"/>
      <c r="H1" s="5"/>
    </row>
    <row r="2" spans="1:8" ht="19.5" x14ac:dyDescent="0.35">
      <c r="A2" s="1"/>
      <c r="B2" s="6" t="s">
        <v>1</v>
      </c>
      <c r="C2" s="3"/>
      <c r="D2" s="4"/>
      <c r="E2" s="3"/>
      <c r="F2" s="3"/>
      <c r="G2" s="3"/>
      <c r="H2" s="3"/>
    </row>
    <row r="3" spans="1:8" ht="19.5" x14ac:dyDescent="0.35">
      <c r="A3" s="1"/>
      <c r="B3" s="6" t="s">
        <v>22</v>
      </c>
      <c r="C3" s="3"/>
      <c r="D3" s="4"/>
      <c r="E3" s="3"/>
      <c r="F3" s="3"/>
      <c r="G3" s="3"/>
      <c r="H3" s="3"/>
    </row>
    <row r="4" spans="1:8" ht="19.5" x14ac:dyDescent="0.35">
      <c r="A4" s="1"/>
      <c r="B4" s="7"/>
      <c r="C4" s="8"/>
      <c r="D4" s="9"/>
      <c r="E4" s="8"/>
      <c r="F4" s="8"/>
      <c r="G4" s="1"/>
      <c r="H4" s="1"/>
    </row>
    <row r="5" spans="1:8" ht="18" x14ac:dyDescent="0.25">
      <c r="A5" s="1"/>
      <c r="B5" s="51"/>
      <c r="C5" s="1"/>
      <c r="D5" s="10" t="s">
        <v>2</v>
      </c>
      <c r="E5" s="47">
        <v>11000000</v>
      </c>
      <c r="F5" s="8"/>
      <c r="G5" s="1"/>
      <c r="H5" s="1"/>
    </row>
    <row r="6" spans="1:8" ht="18" x14ac:dyDescent="0.25">
      <c r="A6" s="1"/>
      <c r="B6" s="1"/>
      <c r="C6" s="1"/>
      <c r="D6" s="10" t="s">
        <v>3</v>
      </c>
      <c r="E6" s="11">
        <f>E5/2</f>
        <v>5500000</v>
      </c>
      <c r="F6" s="8"/>
      <c r="G6" s="1"/>
      <c r="H6" s="43" t="s">
        <v>21</v>
      </c>
    </row>
    <row r="7" spans="1:8" ht="18" x14ac:dyDescent="0.25">
      <c r="A7" s="1"/>
      <c r="B7" s="1"/>
      <c r="C7" s="1"/>
      <c r="D7" s="10"/>
      <c r="E7" s="11"/>
      <c r="F7" s="8"/>
      <c r="G7" s="1"/>
      <c r="H7" s="37" t="s">
        <v>16</v>
      </c>
    </row>
    <row r="8" spans="1:8" ht="18" x14ac:dyDescent="0.25">
      <c r="A8" s="1"/>
      <c r="B8" s="1"/>
      <c r="C8" s="8"/>
      <c r="D8" s="9"/>
      <c r="E8" s="12" t="s">
        <v>4</v>
      </c>
      <c r="F8" s="12" t="s">
        <v>4</v>
      </c>
      <c r="G8" s="13"/>
      <c r="H8" s="13"/>
    </row>
    <row r="9" spans="1:8" ht="18" x14ac:dyDescent="0.25">
      <c r="A9" s="1" t="s">
        <v>5</v>
      </c>
      <c r="B9" s="1"/>
      <c r="C9" s="8"/>
      <c r="D9" s="9"/>
      <c r="E9" s="12" t="s">
        <v>6</v>
      </c>
      <c r="F9" s="12" t="s">
        <v>6</v>
      </c>
      <c r="G9" s="14" t="s">
        <v>7</v>
      </c>
      <c r="H9" s="14" t="s">
        <v>7</v>
      </c>
    </row>
    <row r="10" spans="1:8" ht="54.75" thickBot="1" x14ac:dyDescent="0.3">
      <c r="A10" s="1" t="s">
        <v>8</v>
      </c>
      <c r="B10" s="8" t="s">
        <v>9</v>
      </c>
      <c r="C10" s="44" t="s">
        <v>23</v>
      </c>
      <c r="D10" s="44" t="s">
        <v>24</v>
      </c>
      <c r="E10" s="45" t="s">
        <v>10</v>
      </c>
      <c r="F10" s="45" t="s">
        <v>11</v>
      </c>
      <c r="G10" s="46" t="s">
        <v>12</v>
      </c>
      <c r="H10" s="46" t="s">
        <v>13</v>
      </c>
    </row>
    <row r="11" spans="1:8" ht="18.75" x14ac:dyDescent="0.3">
      <c r="A11" s="15"/>
      <c r="B11" s="16"/>
      <c r="C11" s="17"/>
      <c r="D11" s="18"/>
      <c r="E11" s="19"/>
      <c r="F11" s="19"/>
      <c r="G11" s="20"/>
      <c r="H11" s="17"/>
    </row>
    <row r="12" spans="1:8" ht="18" x14ac:dyDescent="0.25">
      <c r="A12" s="21">
        <v>210001</v>
      </c>
      <c r="B12" s="8" t="s">
        <v>25</v>
      </c>
      <c r="C12" s="22">
        <v>16060</v>
      </c>
      <c r="D12" s="23">
        <v>321748760</v>
      </c>
      <c r="E12" s="24">
        <f t="shared" ref="E12:E43" si="0">(C12/C$80)*$E$6</f>
        <v>152012.40468032306</v>
      </c>
      <c r="F12" s="24">
        <f t="shared" ref="F12:F43" si="1">(D12/D$80)*$E$6</f>
        <v>105615.03961544343</v>
      </c>
      <c r="G12" s="50">
        <f t="shared" ref="G12:G60" si="2">E12+F12</f>
        <v>257627.44429576647</v>
      </c>
      <c r="H12" s="26">
        <f t="shared" ref="H12:H60" si="3">ROUND(G12,0)</f>
        <v>257627</v>
      </c>
    </row>
    <row r="13" spans="1:8" ht="18" x14ac:dyDescent="0.25">
      <c r="A13" s="21">
        <v>210002</v>
      </c>
      <c r="B13" s="8" t="s">
        <v>26</v>
      </c>
      <c r="C13" s="22">
        <v>23637</v>
      </c>
      <c r="D13" s="23">
        <v>1345458400</v>
      </c>
      <c r="E13" s="24">
        <f t="shared" si="0"/>
        <v>223730.83495820648</v>
      </c>
      <c r="F13" s="24">
        <f t="shared" si="1"/>
        <v>441650.93974855146</v>
      </c>
      <c r="G13" s="50">
        <f t="shared" si="2"/>
        <v>665381.77470675798</v>
      </c>
      <c r="H13" s="26">
        <f t="shared" si="3"/>
        <v>665382</v>
      </c>
    </row>
    <row r="14" spans="1:8" ht="18" x14ac:dyDescent="0.25">
      <c r="A14" s="21">
        <v>210003</v>
      </c>
      <c r="B14" s="8" t="s">
        <v>80</v>
      </c>
      <c r="C14" s="22">
        <v>12358</v>
      </c>
      <c r="D14" s="23">
        <f>285682600 + 20228300</f>
        <v>305910900</v>
      </c>
      <c r="E14" s="24">
        <f t="shared" si="0"/>
        <v>116971.93630382518</v>
      </c>
      <c r="F14" s="24">
        <f t="shared" si="1"/>
        <v>100416.2123959575</v>
      </c>
      <c r="G14" s="50">
        <f t="shared" si="2"/>
        <v>217388.14869978267</v>
      </c>
      <c r="H14" s="26">
        <f t="shared" si="3"/>
        <v>217388</v>
      </c>
    </row>
    <row r="15" spans="1:8" ht="18" x14ac:dyDescent="0.25">
      <c r="A15" s="21">
        <v>210004</v>
      </c>
      <c r="B15" s="8" t="s">
        <v>28</v>
      </c>
      <c r="C15" s="22">
        <v>26832</v>
      </c>
      <c r="D15" s="23">
        <v>505712400</v>
      </c>
      <c r="E15" s="24">
        <f t="shared" si="0"/>
        <v>253972.40612592956</v>
      </c>
      <c r="F15" s="24">
        <f t="shared" si="1"/>
        <v>166001.68143622676</v>
      </c>
      <c r="G15" s="50">
        <f t="shared" si="2"/>
        <v>419974.08756215632</v>
      </c>
      <c r="H15" s="26">
        <f t="shared" si="3"/>
        <v>419974</v>
      </c>
    </row>
    <row r="16" spans="1:8" ht="18" x14ac:dyDescent="0.25">
      <c r="A16" s="21">
        <v>210005</v>
      </c>
      <c r="B16" s="8" t="s">
        <v>29</v>
      </c>
      <c r="C16" s="22">
        <v>15651</v>
      </c>
      <c r="D16" s="23">
        <v>363795700</v>
      </c>
      <c r="E16" s="24">
        <f t="shared" si="0"/>
        <v>148141.10495963489</v>
      </c>
      <c r="F16" s="24">
        <f t="shared" si="1"/>
        <v>119417.0795481169</v>
      </c>
      <c r="G16" s="50">
        <f t="shared" si="2"/>
        <v>267558.18450775178</v>
      </c>
      <c r="H16" s="26">
        <f t="shared" si="3"/>
        <v>267558</v>
      </c>
    </row>
    <row r="17" spans="1:8" ht="18" x14ac:dyDescent="0.25">
      <c r="A17" s="21">
        <v>210006</v>
      </c>
      <c r="B17" s="8" t="s">
        <v>30</v>
      </c>
      <c r="C17" s="22">
        <v>4384</v>
      </c>
      <c r="D17" s="23">
        <v>104106100</v>
      </c>
      <c r="E17" s="24">
        <f t="shared" si="0"/>
        <v>41495.789671141742</v>
      </c>
      <c r="F17" s="24">
        <f t="shared" si="1"/>
        <v>34173.153847459478</v>
      </c>
      <c r="G17" s="50">
        <f t="shared" si="2"/>
        <v>75668.943518601212</v>
      </c>
      <c r="H17" s="26">
        <f t="shared" si="3"/>
        <v>75669</v>
      </c>
    </row>
    <row r="18" spans="1:8" ht="18" x14ac:dyDescent="0.25">
      <c r="A18" s="21">
        <v>210008</v>
      </c>
      <c r="B18" s="8" t="s">
        <v>31</v>
      </c>
      <c r="C18" s="22">
        <v>13869</v>
      </c>
      <c r="D18" s="23">
        <v>513599600</v>
      </c>
      <c r="E18" s="24">
        <f t="shared" si="0"/>
        <v>131273.97512524287</v>
      </c>
      <c r="F18" s="24">
        <f t="shared" si="1"/>
        <v>168590.6795739505</v>
      </c>
      <c r="G18" s="50">
        <f t="shared" si="2"/>
        <v>299864.65469919337</v>
      </c>
      <c r="H18" s="26">
        <f t="shared" si="3"/>
        <v>299865</v>
      </c>
    </row>
    <row r="19" spans="1:8" ht="18" x14ac:dyDescent="0.25">
      <c r="A19" s="21">
        <v>210009</v>
      </c>
      <c r="B19" s="8" t="s">
        <v>32</v>
      </c>
      <c r="C19" s="22">
        <v>46585</v>
      </c>
      <c r="D19" s="23">
        <v>2282683400</v>
      </c>
      <c r="E19" s="24">
        <f t="shared" si="0"/>
        <v>440940.09165833431</v>
      </c>
      <c r="F19" s="24">
        <f t="shared" si="1"/>
        <v>749297.98554783897</v>
      </c>
      <c r="G19" s="50">
        <f t="shared" si="2"/>
        <v>1190238.0772061732</v>
      </c>
      <c r="H19" s="26">
        <f t="shared" si="3"/>
        <v>1190238</v>
      </c>
    </row>
    <row r="20" spans="1:8" ht="18" x14ac:dyDescent="0.25">
      <c r="A20" s="21">
        <v>210010</v>
      </c>
      <c r="B20" s="8" t="s">
        <v>33</v>
      </c>
      <c r="C20" s="22">
        <v>2404</v>
      </c>
      <c r="D20" s="23">
        <v>51452800</v>
      </c>
      <c r="E20" s="24">
        <f t="shared" si="0"/>
        <v>22754.53429959506</v>
      </c>
      <c r="F20" s="24">
        <f t="shared" si="1"/>
        <v>16889.542978582071</v>
      </c>
      <c r="G20" s="50">
        <f t="shared" si="2"/>
        <v>39644.07727817713</v>
      </c>
      <c r="H20" s="26">
        <f t="shared" si="3"/>
        <v>39644</v>
      </c>
    </row>
    <row r="21" spans="1:8" ht="18" x14ac:dyDescent="0.25">
      <c r="A21" s="21">
        <v>210011</v>
      </c>
      <c r="B21" s="8" t="s">
        <v>34</v>
      </c>
      <c r="C21" s="22">
        <v>16445</v>
      </c>
      <c r="D21" s="23">
        <v>432204400</v>
      </c>
      <c r="E21" s="24">
        <f t="shared" si="0"/>
        <v>155656.53766923491</v>
      </c>
      <c r="F21" s="24">
        <f t="shared" si="1"/>
        <v>141872.44988284947</v>
      </c>
      <c r="G21" s="50">
        <f t="shared" si="2"/>
        <v>297528.98755208438</v>
      </c>
      <c r="H21" s="26">
        <f t="shared" si="3"/>
        <v>297529</v>
      </c>
    </row>
    <row r="22" spans="1:8" ht="18" x14ac:dyDescent="0.25">
      <c r="A22" s="21">
        <v>210012</v>
      </c>
      <c r="B22" s="8" t="s">
        <v>35</v>
      </c>
      <c r="C22" s="22">
        <v>20036</v>
      </c>
      <c r="D22" s="23">
        <v>732671600</v>
      </c>
      <c r="E22" s="24">
        <f t="shared" si="0"/>
        <v>189646.3599112673</v>
      </c>
      <c r="F22" s="24">
        <f t="shared" si="1"/>
        <v>240501.75067997252</v>
      </c>
      <c r="G22" s="50">
        <f t="shared" si="2"/>
        <v>430148.11059123982</v>
      </c>
      <c r="H22" s="26">
        <f t="shared" si="3"/>
        <v>430148</v>
      </c>
    </row>
    <row r="23" spans="1:8" ht="18" x14ac:dyDescent="0.25">
      <c r="A23" s="21">
        <v>210013</v>
      </c>
      <c r="B23" s="8" t="s">
        <v>36</v>
      </c>
      <c r="C23" s="22">
        <v>4067</v>
      </c>
      <c r="D23" s="23">
        <v>106732300</v>
      </c>
      <c r="E23" s="24">
        <f t="shared" si="0"/>
        <v>38495.295755596133</v>
      </c>
      <c r="F23" s="24">
        <f t="shared" si="1"/>
        <v>35035.212234376268</v>
      </c>
      <c r="G23" s="50">
        <f t="shared" si="2"/>
        <v>73530.507989972393</v>
      </c>
      <c r="H23" s="26">
        <f t="shared" si="3"/>
        <v>73531</v>
      </c>
    </row>
    <row r="24" spans="1:8" ht="18" x14ac:dyDescent="0.25">
      <c r="A24" s="21">
        <v>210015</v>
      </c>
      <c r="B24" s="8" t="s">
        <v>37</v>
      </c>
      <c r="C24" s="22">
        <v>20782</v>
      </c>
      <c r="D24" s="23">
        <v>505736100</v>
      </c>
      <c r="E24" s="24">
        <f t="shared" si="0"/>
        <v>196707.45915731468</v>
      </c>
      <c r="F24" s="24">
        <f t="shared" si="1"/>
        <v>166009.46103556035</v>
      </c>
      <c r="G24" s="50">
        <f t="shared" si="2"/>
        <v>362716.92019287503</v>
      </c>
      <c r="H24" s="26">
        <f t="shared" si="3"/>
        <v>362717</v>
      </c>
    </row>
    <row r="25" spans="1:8" ht="18" x14ac:dyDescent="0.25">
      <c r="A25" s="13">
        <v>210016</v>
      </c>
      <c r="B25" s="8" t="s">
        <v>38</v>
      </c>
      <c r="C25" s="22">
        <v>10035</v>
      </c>
      <c r="D25" s="23">
        <v>263177900.00000003</v>
      </c>
      <c r="E25" s="24">
        <f t="shared" si="0"/>
        <v>94984.089723975208</v>
      </c>
      <c r="F25" s="24">
        <f t="shared" si="1"/>
        <v>86388.971116498506</v>
      </c>
      <c r="G25" s="50">
        <f t="shared" si="2"/>
        <v>181373.06084047371</v>
      </c>
      <c r="H25" s="26">
        <f t="shared" si="3"/>
        <v>181373</v>
      </c>
    </row>
    <row r="26" spans="1:8" ht="18" x14ac:dyDescent="0.25">
      <c r="A26" s="13">
        <v>210017</v>
      </c>
      <c r="B26" s="8" t="s">
        <v>39</v>
      </c>
      <c r="C26" s="22">
        <v>2022</v>
      </c>
      <c r="D26" s="23">
        <v>48479700</v>
      </c>
      <c r="E26" s="24">
        <f t="shared" si="0"/>
        <v>19138.797152155246</v>
      </c>
      <c r="F26" s="24">
        <f t="shared" si="1"/>
        <v>15913.6135786345</v>
      </c>
      <c r="G26" s="50">
        <f t="shared" si="2"/>
        <v>35052.41073078975</v>
      </c>
      <c r="H26" s="26">
        <f t="shared" si="3"/>
        <v>35052</v>
      </c>
    </row>
    <row r="27" spans="1:8" ht="18" x14ac:dyDescent="0.25">
      <c r="A27" s="27">
        <v>210018</v>
      </c>
      <c r="B27" s="8" t="s">
        <v>40</v>
      </c>
      <c r="C27" s="22">
        <v>7119</v>
      </c>
      <c r="D27" s="23">
        <v>175827977</v>
      </c>
      <c r="E27" s="24">
        <f t="shared" si="0"/>
        <v>67383.331813151919</v>
      </c>
      <c r="F27" s="24">
        <f t="shared" si="1"/>
        <v>57716.084924020462</v>
      </c>
      <c r="G27" s="50">
        <f t="shared" si="2"/>
        <v>125099.41673717237</v>
      </c>
      <c r="H27" s="26">
        <f t="shared" si="3"/>
        <v>125099</v>
      </c>
    </row>
    <row r="28" spans="1:8" ht="18" x14ac:dyDescent="0.25">
      <c r="A28" s="21">
        <v>210019</v>
      </c>
      <c r="B28" s="8" t="s">
        <v>41</v>
      </c>
      <c r="C28" s="22">
        <v>17023</v>
      </c>
      <c r="D28" s="23">
        <v>430070800</v>
      </c>
      <c r="E28" s="24">
        <f t="shared" si="0"/>
        <v>161127.46979284805</v>
      </c>
      <c r="F28" s="24">
        <f t="shared" si="1"/>
        <v>141172.08899094266</v>
      </c>
      <c r="G28" s="50">
        <f t="shared" si="2"/>
        <v>302299.55878379068</v>
      </c>
      <c r="H28" s="26">
        <f t="shared" si="3"/>
        <v>302300</v>
      </c>
    </row>
    <row r="29" spans="1:8" ht="18" x14ac:dyDescent="0.25">
      <c r="A29" s="38">
        <v>210022</v>
      </c>
      <c r="B29" s="8" t="s">
        <v>42</v>
      </c>
      <c r="C29" s="22">
        <v>13245</v>
      </c>
      <c r="D29" s="23">
        <v>301899200</v>
      </c>
      <c r="E29" s="24">
        <f t="shared" si="0"/>
        <v>125367.64009905847</v>
      </c>
      <c r="F29" s="24">
        <f t="shared" si="1"/>
        <v>99099.3592885041</v>
      </c>
      <c r="G29" s="50">
        <f t="shared" si="2"/>
        <v>224466.99938756257</v>
      </c>
      <c r="H29" s="26">
        <f t="shared" si="3"/>
        <v>224467</v>
      </c>
    </row>
    <row r="30" spans="1:8" ht="18" x14ac:dyDescent="0.25">
      <c r="A30" s="21">
        <v>210023</v>
      </c>
      <c r="B30" s="8" t="s">
        <v>43</v>
      </c>
      <c r="C30" s="22">
        <v>26467</v>
      </c>
      <c r="D30" s="23">
        <v>576313300</v>
      </c>
      <c r="E30" s="24">
        <f t="shared" si="0"/>
        <v>250517.57874683128</v>
      </c>
      <c r="F30" s="24">
        <f t="shared" si="1"/>
        <v>189176.64829666147</v>
      </c>
      <c r="G30" s="50">
        <f t="shared" si="2"/>
        <v>439694.22704349272</v>
      </c>
      <c r="H30" s="26">
        <f t="shared" si="3"/>
        <v>439694</v>
      </c>
    </row>
    <row r="31" spans="1:8" ht="18" x14ac:dyDescent="0.25">
      <c r="A31" s="21">
        <v>210024</v>
      </c>
      <c r="B31" s="8" t="s">
        <v>44</v>
      </c>
      <c r="C31" s="22">
        <v>11383</v>
      </c>
      <c r="D31" s="23">
        <v>426343800</v>
      </c>
      <c r="E31" s="24">
        <f t="shared" si="0"/>
        <v>107743.28782541204</v>
      </c>
      <c r="F31" s="24">
        <f t="shared" si="1"/>
        <v>139948.68955143352</v>
      </c>
      <c r="G31" s="50">
        <f t="shared" si="2"/>
        <v>247691.97737684555</v>
      </c>
      <c r="H31" s="26">
        <f t="shared" si="3"/>
        <v>247692</v>
      </c>
    </row>
    <row r="32" spans="1:8" ht="18" x14ac:dyDescent="0.25">
      <c r="A32" s="21">
        <v>210027</v>
      </c>
      <c r="B32" s="8" t="s">
        <v>45</v>
      </c>
      <c r="C32" s="22">
        <v>11955</v>
      </c>
      <c r="D32" s="23">
        <v>325608000</v>
      </c>
      <c r="E32" s="24">
        <f t="shared" si="0"/>
        <v>113157.42826608109</v>
      </c>
      <c r="F32" s="24">
        <f t="shared" si="1"/>
        <v>106881.8472497153</v>
      </c>
      <c r="G32" s="50">
        <f t="shared" si="2"/>
        <v>220039.27551579638</v>
      </c>
      <c r="H32" s="26">
        <f t="shared" si="3"/>
        <v>220039</v>
      </c>
    </row>
    <row r="33" spans="1:8" ht="18" x14ac:dyDescent="0.25">
      <c r="A33" s="21">
        <v>210028</v>
      </c>
      <c r="B33" s="8" t="s">
        <v>46</v>
      </c>
      <c r="C33" s="22">
        <v>7689</v>
      </c>
      <c r="D33" s="23">
        <v>178043900</v>
      </c>
      <c r="E33" s="24">
        <f t="shared" si="0"/>
        <v>72778.541692839601</v>
      </c>
      <c r="F33" s="24">
        <f t="shared" si="1"/>
        <v>58443.46859887836</v>
      </c>
      <c r="G33" s="50">
        <f t="shared" si="2"/>
        <v>131222.01029171795</v>
      </c>
      <c r="H33" s="26">
        <f t="shared" si="3"/>
        <v>131222</v>
      </c>
    </row>
    <row r="34" spans="1:8" ht="18" x14ac:dyDescent="0.25">
      <c r="A34" s="21">
        <v>210029</v>
      </c>
      <c r="B34" s="8" t="s">
        <v>47</v>
      </c>
      <c r="C34" s="22">
        <v>19735</v>
      </c>
      <c r="D34" s="23">
        <v>643455400</v>
      </c>
      <c r="E34" s="24">
        <f t="shared" si="0"/>
        <v>186797.31048357257</v>
      </c>
      <c r="F34" s="24">
        <f t="shared" si="1"/>
        <v>211216.25320878005</v>
      </c>
      <c r="G34" s="50">
        <f t="shared" si="2"/>
        <v>398013.56369235262</v>
      </c>
      <c r="H34" s="26">
        <f t="shared" si="3"/>
        <v>398014</v>
      </c>
    </row>
    <row r="35" spans="1:8" ht="18" x14ac:dyDescent="0.25">
      <c r="A35" s="1">
        <v>210030</v>
      </c>
      <c r="B35" s="8" t="s">
        <v>48</v>
      </c>
      <c r="C35" s="22">
        <v>1590</v>
      </c>
      <c r="D35" s="23">
        <v>60065200</v>
      </c>
      <c r="E35" s="24">
        <f t="shared" si="0"/>
        <v>15049.795980181423</v>
      </c>
      <c r="F35" s="24">
        <f t="shared" si="1"/>
        <v>19716.590290851575</v>
      </c>
      <c r="G35" s="50">
        <f t="shared" si="2"/>
        <v>34766.386271033</v>
      </c>
      <c r="H35" s="26">
        <f t="shared" si="3"/>
        <v>34766</v>
      </c>
    </row>
    <row r="36" spans="1:8" ht="18" x14ac:dyDescent="0.25">
      <c r="A36" s="21">
        <v>210032</v>
      </c>
      <c r="B36" s="8" t="s">
        <v>49</v>
      </c>
      <c r="C36" s="22">
        <v>5775</v>
      </c>
      <c r="D36" s="23">
        <v>160304000</v>
      </c>
      <c r="E36" s="24">
        <f t="shared" si="0"/>
        <v>54661.994833677811</v>
      </c>
      <c r="F36" s="24">
        <f t="shared" si="1"/>
        <v>52620.29078375949</v>
      </c>
      <c r="G36" s="50">
        <f t="shared" si="2"/>
        <v>107282.2856174373</v>
      </c>
      <c r="H36" s="26">
        <f t="shared" si="3"/>
        <v>107282</v>
      </c>
    </row>
    <row r="37" spans="1:8" ht="18" x14ac:dyDescent="0.25">
      <c r="A37" s="21">
        <v>210033</v>
      </c>
      <c r="B37" s="8" t="s">
        <v>50</v>
      </c>
      <c r="C37" s="22">
        <v>9978</v>
      </c>
      <c r="D37" s="23">
        <v>254064500</v>
      </c>
      <c r="E37" s="24">
        <f t="shared" si="0"/>
        <v>94444.568736006433</v>
      </c>
      <c r="F37" s="24">
        <f t="shared" si="1"/>
        <v>83397.468982872932</v>
      </c>
      <c r="G37" s="50">
        <f t="shared" si="2"/>
        <v>177842.03771887935</v>
      </c>
      <c r="H37" s="26">
        <f t="shared" si="3"/>
        <v>177842</v>
      </c>
    </row>
    <row r="38" spans="1:8" ht="18" x14ac:dyDescent="0.25">
      <c r="A38" s="21">
        <v>210034</v>
      </c>
      <c r="B38" s="8" t="s">
        <v>51</v>
      </c>
      <c r="C38" s="22">
        <v>6891</v>
      </c>
      <c r="D38" s="23">
        <v>194368900</v>
      </c>
      <c r="E38" s="24">
        <f t="shared" si="0"/>
        <v>65225.247861276854</v>
      </c>
      <c r="F38" s="24">
        <f t="shared" si="1"/>
        <v>63802.201051249314</v>
      </c>
      <c r="G38" s="50">
        <f t="shared" si="2"/>
        <v>129027.44891252616</v>
      </c>
      <c r="H38" s="26">
        <f t="shared" si="3"/>
        <v>129027</v>
      </c>
    </row>
    <row r="39" spans="1:8" ht="18" x14ac:dyDescent="0.25">
      <c r="A39" s="21">
        <v>210035</v>
      </c>
      <c r="B39" s="8" t="s">
        <v>52</v>
      </c>
      <c r="C39" s="22">
        <v>6744</v>
      </c>
      <c r="D39" s="23">
        <v>148692700</v>
      </c>
      <c r="E39" s="24">
        <f t="shared" si="0"/>
        <v>63833.85162914687</v>
      </c>
      <c r="F39" s="24">
        <f t="shared" si="1"/>
        <v>48808.845140622281</v>
      </c>
      <c r="G39" s="50">
        <f t="shared" si="2"/>
        <v>112642.69676976916</v>
      </c>
      <c r="H39" s="26">
        <f t="shared" si="3"/>
        <v>112643</v>
      </c>
    </row>
    <row r="40" spans="1:8" ht="18" x14ac:dyDescent="0.25">
      <c r="A40" s="21">
        <v>210037</v>
      </c>
      <c r="B40" s="8" t="s">
        <v>83</v>
      </c>
      <c r="C40" s="22">
        <v>7737</v>
      </c>
      <c r="D40" s="23">
        <f xml:space="preserve"> 199614100 + 6243200</f>
        <v>205857300</v>
      </c>
      <c r="E40" s="24">
        <f t="shared" si="0"/>
        <v>73232.875156392241</v>
      </c>
      <c r="F40" s="24">
        <f t="shared" si="1"/>
        <v>67573.304383918134</v>
      </c>
      <c r="G40" s="50">
        <f t="shared" si="2"/>
        <v>140806.17954031038</v>
      </c>
      <c r="H40" s="26">
        <f t="shared" si="3"/>
        <v>140806</v>
      </c>
    </row>
    <row r="41" spans="1:8" ht="18" x14ac:dyDescent="0.25">
      <c r="A41" s="21">
        <v>210038</v>
      </c>
      <c r="B41" s="8" t="s">
        <v>54</v>
      </c>
      <c r="C41" s="22">
        <v>4700</v>
      </c>
      <c r="D41" s="23">
        <v>226817000</v>
      </c>
      <c r="E41" s="24">
        <f t="shared" si="0"/>
        <v>44486.818306196663</v>
      </c>
      <c r="F41" s="24">
        <f t="shared" si="1"/>
        <v>74453.391647744138</v>
      </c>
      <c r="G41" s="50">
        <f t="shared" si="2"/>
        <v>118940.20995394079</v>
      </c>
      <c r="H41" s="26">
        <f t="shared" si="3"/>
        <v>118940</v>
      </c>
    </row>
    <row r="42" spans="1:8" ht="18" x14ac:dyDescent="0.25">
      <c r="A42" s="21">
        <v>210039</v>
      </c>
      <c r="B42" s="8" t="s">
        <v>55</v>
      </c>
      <c r="C42" s="22">
        <v>5092</v>
      </c>
      <c r="D42" s="23">
        <v>146698600</v>
      </c>
      <c r="E42" s="24">
        <f t="shared" si="0"/>
        <v>48197.20825854328</v>
      </c>
      <c r="F42" s="24">
        <f t="shared" si="1"/>
        <v>48154.27556124876</v>
      </c>
      <c r="G42" s="50">
        <f t="shared" si="2"/>
        <v>96351.483819792047</v>
      </c>
      <c r="H42" s="26">
        <f t="shared" si="3"/>
        <v>96351</v>
      </c>
    </row>
    <row r="43" spans="1:8" ht="18" x14ac:dyDescent="0.25">
      <c r="A43" s="21">
        <v>210040</v>
      </c>
      <c r="B43" s="8" t="s">
        <v>56</v>
      </c>
      <c r="C43" s="22">
        <v>10824</v>
      </c>
      <c r="D43" s="23">
        <v>257944700</v>
      </c>
      <c r="E43" s="24">
        <f t="shared" si="0"/>
        <v>102452.19603112184</v>
      </c>
      <c r="F43" s="24">
        <f t="shared" si="1"/>
        <v>84671.15680288455</v>
      </c>
      <c r="G43" s="50">
        <f t="shared" si="2"/>
        <v>187123.35283400639</v>
      </c>
      <c r="H43" s="26">
        <f t="shared" si="3"/>
        <v>187123</v>
      </c>
    </row>
    <row r="44" spans="1:8" ht="18" x14ac:dyDescent="0.25">
      <c r="A44" s="21">
        <v>210043</v>
      </c>
      <c r="B44" s="8" t="s">
        <v>57</v>
      </c>
      <c r="C44" s="22">
        <v>17650</v>
      </c>
      <c r="D44" s="23">
        <v>413064200</v>
      </c>
      <c r="E44" s="24">
        <f t="shared" ref="E44:E60" si="4">(C44/C$80)*$E$6</f>
        <v>167062.20066050449</v>
      </c>
      <c r="F44" s="24">
        <f t="shared" ref="F44:F60" si="5">(D44/D$80)*$E$6</f>
        <v>135589.6192007747</v>
      </c>
      <c r="G44" s="50">
        <f t="shared" si="2"/>
        <v>302651.81986127922</v>
      </c>
      <c r="H44" s="26">
        <f t="shared" si="3"/>
        <v>302652</v>
      </c>
    </row>
    <row r="45" spans="1:8" ht="18" x14ac:dyDescent="0.25">
      <c r="A45" s="21">
        <v>210044</v>
      </c>
      <c r="B45" s="8" t="s">
        <v>58</v>
      </c>
      <c r="C45" s="22">
        <v>16465</v>
      </c>
      <c r="D45" s="23">
        <v>439684200</v>
      </c>
      <c r="E45" s="24">
        <f t="shared" si="4"/>
        <v>155845.84327904851</v>
      </c>
      <c r="F45" s="24">
        <f t="shared" si="5"/>
        <v>144327.71769278785</v>
      </c>
      <c r="G45" s="50">
        <f t="shared" si="2"/>
        <v>300173.56097183633</v>
      </c>
      <c r="H45" s="26">
        <f t="shared" si="3"/>
        <v>300174</v>
      </c>
    </row>
    <row r="46" spans="1:8" ht="18" x14ac:dyDescent="0.25">
      <c r="A46" s="21">
        <v>210045</v>
      </c>
      <c r="B46" s="8" t="s">
        <v>59</v>
      </c>
      <c r="C46" s="22">
        <v>273</v>
      </c>
      <c r="D46" s="23">
        <v>16309200</v>
      </c>
      <c r="E46" s="24">
        <f t="shared" si="4"/>
        <v>2584.0215739556784</v>
      </c>
      <c r="F46" s="24">
        <f t="shared" si="5"/>
        <v>5353.5460528152153</v>
      </c>
      <c r="G46" s="50">
        <f t="shared" si="2"/>
        <v>7937.5676267708932</v>
      </c>
      <c r="H46" s="26">
        <f t="shared" si="3"/>
        <v>7938</v>
      </c>
    </row>
    <row r="47" spans="1:8" ht="18" x14ac:dyDescent="0.25">
      <c r="A47" s="21">
        <v>210048</v>
      </c>
      <c r="B47" s="8" t="s">
        <v>60</v>
      </c>
      <c r="C47" s="22">
        <v>17441</v>
      </c>
      <c r="D47" s="23">
        <v>297946200</v>
      </c>
      <c r="E47" s="24">
        <f t="shared" si="4"/>
        <v>165083.95703795235</v>
      </c>
      <c r="F47" s="24">
        <f t="shared" si="5"/>
        <v>97801.774640159725</v>
      </c>
      <c r="G47" s="50">
        <f t="shared" si="2"/>
        <v>262885.73167811206</v>
      </c>
      <c r="H47" s="26">
        <f t="shared" si="3"/>
        <v>262886</v>
      </c>
    </row>
    <row r="48" spans="1:8" ht="18" x14ac:dyDescent="0.25">
      <c r="A48" s="21">
        <v>210049</v>
      </c>
      <c r="B48" s="8" t="s">
        <v>61</v>
      </c>
      <c r="C48" s="22">
        <v>11480</v>
      </c>
      <c r="D48" s="23">
        <v>330967000</v>
      </c>
      <c r="E48" s="24">
        <f t="shared" si="4"/>
        <v>108661.42003300802</v>
      </c>
      <c r="F48" s="24">
        <f t="shared" si="5"/>
        <v>108640.95580789329</v>
      </c>
      <c r="G48" s="50">
        <f t="shared" si="2"/>
        <v>217302.37584090131</v>
      </c>
      <c r="H48" s="26">
        <f t="shared" si="3"/>
        <v>217302</v>
      </c>
    </row>
    <row r="49" spans="1:8" ht="18" x14ac:dyDescent="0.25">
      <c r="A49" s="21">
        <v>210051</v>
      </c>
      <c r="B49" s="8" t="s">
        <v>62</v>
      </c>
      <c r="C49" s="22">
        <v>9725</v>
      </c>
      <c r="D49" s="23">
        <v>234045500</v>
      </c>
      <c r="E49" s="24">
        <f t="shared" si="4"/>
        <v>92049.85277186436</v>
      </c>
      <c r="F49" s="24">
        <f t="shared" si="5"/>
        <v>76826.169444495346</v>
      </c>
      <c r="G49" s="50">
        <f t="shared" si="2"/>
        <v>168876.02221635971</v>
      </c>
      <c r="H49" s="26">
        <f t="shared" si="3"/>
        <v>168876</v>
      </c>
    </row>
    <row r="50" spans="1:8" ht="18" x14ac:dyDescent="0.25">
      <c r="A50" s="21">
        <v>210055</v>
      </c>
      <c r="B50" s="8" t="s">
        <v>63</v>
      </c>
      <c r="C50" s="22">
        <v>4130</v>
      </c>
      <c r="D50" s="23">
        <v>106117500</v>
      </c>
      <c r="E50" s="24">
        <f t="shared" si="4"/>
        <v>39091.608426508981</v>
      </c>
      <c r="F50" s="24">
        <f t="shared" si="5"/>
        <v>34833.402206093408</v>
      </c>
      <c r="G50" s="50">
        <f t="shared" si="2"/>
        <v>73925.010632602382</v>
      </c>
      <c r="H50" s="26">
        <f t="shared" si="3"/>
        <v>73925</v>
      </c>
    </row>
    <row r="51" spans="1:8" ht="18" x14ac:dyDescent="0.25">
      <c r="A51" s="21">
        <v>210056</v>
      </c>
      <c r="B51" s="8" t="s">
        <v>64</v>
      </c>
      <c r="C51" s="22">
        <v>10250</v>
      </c>
      <c r="D51" s="23">
        <v>289108800</v>
      </c>
      <c r="E51" s="24">
        <f t="shared" si="4"/>
        <v>97019.125029471441</v>
      </c>
      <c r="F51" s="24">
        <f t="shared" si="5"/>
        <v>94900.870372191377</v>
      </c>
      <c r="G51" s="50">
        <f t="shared" si="2"/>
        <v>191919.99540166283</v>
      </c>
      <c r="H51" s="26">
        <f t="shared" si="3"/>
        <v>191920</v>
      </c>
    </row>
    <row r="52" spans="1:8" ht="18" x14ac:dyDescent="0.25">
      <c r="A52" s="21">
        <v>210057</v>
      </c>
      <c r="B52" s="8" t="s">
        <v>84</v>
      </c>
      <c r="C52" s="22">
        <v>17248</v>
      </c>
      <c r="D52" s="23">
        <f xml:space="preserve"> 388714400 + 14183800</f>
        <v>402898200</v>
      </c>
      <c r="E52" s="24">
        <f t="shared" si="4"/>
        <v>163257.15790325106</v>
      </c>
      <c r="F52" s="24">
        <f t="shared" si="5"/>
        <v>132252.59781573317</v>
      </c>
      <c r="G52" s="50">
        <f t="shared" si="2"/>
        <v>295509.75571898423</v>
      </c>
      <c r="H52" s="26">
        <f t="shared" si="3"/>
        <v>295510</v>
      </c>
    </row>
    <row r="53" spans="1:8" ht="18" x14ac:dyDescent="0.25">
      <c r="A53" s="21">
        <v>210058</v>
      </c>
      <c r="B53" s="8" t="s">
        <v>66</v>
      </c>
      <c r="C53" s="22">
        <v>2868</v>
      </c>
      <c r="D53" s="23">
        <v>118766800</v>
      </c>
      <c r="E53" s="24">
        <f t="shared" si="4"/>
        <v>27146.424447270645</v>
      </c>
      <c r="F53" s="24">
        <f t="shared" si="5"/>
        <v>38985.574604854562</v>
      </c>
      <c r="G53" s="50">
        <f t="shared" si="2"/>
        <v>66131.999052125204</v>
      </c>
      <c r="H53" s="26">
        <f t="shared" si="3"/>
        <v>66132</v>
      </c>
    </row>
    <row r="54" spans="1:8" ht="18" x14ac:dyDescent="0.25">
      <c r="A54" s="21">
        <v>210060</v>
      </c>
      <c r="B54" s="8" t="s">
        <v>67</v>
      </c>
      <c r="C54" s="22">
        <v>2275</v>
      </c>
      <c r="D54" s="23">
        <v>48727769</v>
      </c>
      <c r="E54" s="24">
        <f t="shared" si="4"/>
        <v>21533.513116297319</v>
      </c>
      <c r="F54" s="24">
        <f t="shared" si="5"/>
        <v>15995.043005937852</v>
      </c>
      <c r="G54" s="50">
        <f t="shared" si="2"/>
        <v>37528.556122235168</v>
      </c>
      <c r="H54" s="26">
        <f t="shared" si="3"/>
        <v>37529</v>
      </c>
    </row>
    <row r="55" spans="1:8" ht="18" x14ac:dyDescent="0.25">
      <c r="A55" s="21">
        <v>210061</v>
      </c>
      <c r="B55" s="8" t="s">
        <v>68</v>
      </c>
      <c r="C55" s="22">
        <v>3393</v>
      </c>
      <c r="D55" s="23">
        <v>105461500</v>
      </c>
      <c r="E55" s="24">
        <f t="shared" si="4"/>
        <v>32115.696704877719</v>
      </c>
      <c r="F55" s="24">
        <f t="shared" si="5"/>
        <v>34618.068148589249</v>
      </c>
      <c r="G55" s="50">
        <f t="shared" si="2"/>
        <v>66733.764853466972</v>
      </c>
      <c r="H55" s="26">
        <f t="shared" si="3"/>
        <v>66734</v>
      </c>
    </row>
    <row r="56" spans="1:8" ht="18" x14ac:dyDescent="0.25">
      <c r="A56" s="21">
        <v>210062</v>
      </c>
      <c r="B56" s="8" t="s">
        <v>69</v>
      </c>
      <c r="C56" s="22">
        <v>11019</v>
      </c>
      <c r="D56" s="23">
        <v>271938700</v>
      </c>
      <c r="E56" s="24">
        <f t="shared" si="4"/>
        <v>104297.92572680447</v>
      </c>
      <c r="F56" s="24">
        <f t="shared" si="5"/>
        <v>89264.731194215608</v>
      </c>
      <c r="G56" s="50">
        <f t="shared" si="2"/>
        <v>193562.65692102007</v>
      </c>
      <c r="H56" s="26">
        <f t="shared" si="3"/>
        <v>193563</v>
      </c>
    </row>
    <row r="57" spans="1:8" ht="18" x14ac:dyDescent="0.25">
      <c r="A57" s="21">
        <v>210063</v>
      </c>
      <c r="B57" s="8" t="s">
        <v>70</v>
      </c>
      <c r="C57" s="22">
        <v>20449</v>
      </c>
      <c r="D57" s="23">
        <v>402082700</v>
      </c>
      <c r="E57" s="24">
        <f t="shared" si="4"/>
        <v>193555.52075391822</v>
      </c>
      <c r="F57" s="24">
        <f t="shared" si="5"/>
        <v>131984.90738296692</v>
      </c>
      <c r="G57" s="50">
        <f t="shared" si="2"/>
        <v>325540.42813688517</v>
      </c>
      <c r="H57" s="26">
        <f t="shared" si="3"/>
        <v>325540</v>
      </c>
    </row>
    <row r="58" spans="1:8" ht="18" x14ac:dyDescent="0.25">
      <c r="A58" s="1">
        <v>210064</v>
      </c>
      <c r="B58" s="8" t="s">
        <v>17</v>
      </c>
      <c r="C58" s="22">
        <v>1455</v>
      </c>
      <c r="D58" s="23">
        <v>60312800</v>
      </c>
      <c r="E58" s="24">
        <f t="shared" si="4"/>
        <v>13771.983113939605</v>
      </c>
      <c r="F58" s="24">
        <f t="shared" si="5"/>
        <v>19797.865767433934</v>
      </c>
      <c r="G58" s="50">
        <f t="shared" si="2"/>
        <v>33569.848881373538</v>
      </c>
      <c r="H58" s="26">
        <f t="shared" si="3"/>
        <v>33570</v>
      </c>
    </row>
    <row r="59" spans="1:8" ht="18" x14ac:dyDescent="0.25">
      <c r="A59" s="21">
        <v>210065</v>
      </c>
      <c r="B59" s="8" t="s">
        <v>71</v>
      </c>
      <c r="C59" s="22">
        <v>4491</v>
      </c>
      <c r="D59" s="23">
        <v>80883300</v>
      </c>
      <c r="E59" s="24">
        <f t="shared" si="4"/>
        <v>42508.574683644511</v>
      </c>
      <c r="F59" s="24">
        <f t="shared" si="5"/>
        <v>26550.196910557777</v>
      </c>
      <c r="G59" s="50">
        <f t="shared" si="2"/>
        <v>69058.771594202291</v>
      </c>
      <c r="H59" s="26">
        <f t="shared" si="3"/>
        <v>69059</v>
      </c>
    </row>
    <row r="60" spans="1:8" ht="18" x14ac:dyDescent="0.25">
      <c r="A60" s="21">
        <v>218992</v>
      </c>
      <c r="B60" s="8" t="s">
        <v>79</v>
      </c>
      <c r="C60" s="22">
        <v>4135</v>
      </c>
      <c r="D60" s="23">
        <v>202325400</v>
      </c>
      <c r="E60" s="24">
        <f t="shared" si="4"/>
        <v>39138.934828962381</v>
      </c>
      <c r="F60" s="24">
        <f t="shared" si="5"/>
        <v>66413.947131328299</v>
      </c>
      <c r="G60" s="50">
        <f t="shared" si="2"/>
        <v>105552.88196029069</v>
      </c>
      <c r="H60" s="26">
        <f t="shared" si="3"/>
        <v>105553</v>
      </c>
    </row>
    <row r="61" spans="1:8" ht="18.75" x14ac:dyDescent="0.3">
      <c r="A61" s="1"/>
      <c r="B61" s="8"/>
      <c r="C61" s="29"/>
      <c r="D61" s="28"/>
      <c r="E61" s="29"/>
      <c r="F61" s="29"/>
      <c r="G61" s="30"/>
      <c r="H61" s="26"/>
    </row>
    <row r="63" spans="1:8" ht="18" x14ac:dyDescent="0.25">
      <c r="B63" s="8" t="s">
        <v>14</v>
      </c>
      <c r="C63" s="9">
        <f t="shared" ref="C63:H63" si="6">SUM(C12:C60)</f>
        <v>563861</v>
      </c>
      <c r="D63" s="9">
        <f t="shared" si="6"/>
        <v>16416485106</v>
      </c>
      <c r="E63" s="9">
        <f t="shared" si="6"/>
        <v>5337102.5227553975</v>
      </c>
      <c r="F63" s="9">
        <f t="shared" si="6"/>
        <v>5388762.7253529355</v>
      </c>
      <c r="G63" s="9">
        <f t="shared" si="6"/>
        <v>10725865.248108329</v>
      </c>
      <c r="H63" s="9">
        <f t="shared" si="6"/>
        <v>10725865</v>
      </c>
    </row>
    <row r="64" spans="1:8" ht="18.75" x14ac:dyDescent="0.3">
      <c r="C64" s="14"/>
      <c r="D64" s="32"/>
      <c r="E64" s="29"/>
      <c r="F64" s="29"/>
      <c r="G64" s="30"/>
      <c r="H64" s="26"/>
    </row>
    <row r="65" spans="1:8" ht="18.75" x14ac:dyDescent="0.3">
      <c r="A65" s="1"/>
      <c r="C65" s="14"/>
      <c r="D65" s="32"/>
      <c r="E65" s="29"/>
      <c r="F65" s="29"/>
      <c r="G65" s="30"/>
      <c r="H65" s="26"/>
    </row>
    <row r="66" spans="1:8" ht="18.75" x14ac:dyDescent="0.3">
      <c r="A66" s="1"/>
      <c r="B66" s="49"/>
      <c r="C66" s="14"/>
      <c r="D66" s="32"/>
      <c r="E66" s="29"/>
      <c r="F66" s="29"/>
      <c r="G66" s="30"/>
      <c r="H66" s="26"/>
    </row>
    <row r="67" spans="1:8" ht="19.5" thickBot="1" x14ac:dyDescent="0.35">
      <c r="A67" s="1"/>
      <c r="B67" s="42" t="s">
        <v>20</v>
      </c>
      <c r="C67" s="14"/>
      <c r="D67" s="32"/>
      <c r="E67" s="29"/>
      <c r="F67" s="29"/>
      <c r="G67" s="30"/>
      <c r="H67" s="26"/>
    </row>
    <row r="68" spans="1:8" ht="18.75" x14ac:dyDescent="0.3">
      <c r="A68" s="1"/>
      <c r="C68" s="16"/>
      <c r="D68" s="33"/>
      <c r="E68" s="16"/>
      <c r="F68" s="16"/>
      <c r="G68" s="20"/>
      <c r="H68" s="34"/>
    </row>
    <row r="69" spans="1:8" ht="18" x14ac:dyDescent="0.25">
      <c r="A69" s="1">
        <v>213478</v>
      </c>
      <c r="B69" s="8" t="s">
        <v>19</v>
      </c>
      <c r="C69" s="22">
        <v>294</v>
      </c>
      <c r="D69" s="23">
        <v>3767827</v>
      </c>
      <c r="E69" s="24">
        <f t="shared" ref="E69:F74" si="7">(C69/C$80)*$E$6</f>
        <v>2782.7924642599614</v>
      </c>
      <c r="F69" s="24">
        <f t="shared" si="7"/>
        <v>1236.8010303105361</v>
      </c>
      <c r="G69" s="25">
        <f t="shared" ref="G69" si="8">E69+F69</f>
        <v>4019.5934945704976</v>
      </c>
      <c r="H69" s="26">
        <f t="shared" ref="H69" si="9">ROUND(G69,0)</f>
        <v>4020</v>
      </c>
    </row>
    <row r="70" spans="1:8" ht="18" x14ac:dyDescent="0.25">
      <c r="A70" s="1">
        <v>213029</v>
      </c>
      <c r="B70" s="8" t="s">
        <v>82</v>
      </c>
      <c r="C70" s="22">
        <v>1879</v>
      </c>
      <c r="D70" s="23">
        <v>71815975</v>
      </c>
      <c r="E70" s="24">
        <f t="shared" si="7"/>
        <v>17785.262041987986</v>
      </c>
      <c r="F70" s="24">
        <f t="shared" si="7"/>
        <v>23573.819040193648</v>
      </c>
      <c r="G70" s="25">
        <f t="shared" ref="G70" si="10">E70+F70</f>
        <v>41359.081082181634</v>
      </c>
      <c r="H70" s="26">
        <f t="shared" ref="H70" si="11">ROUND(G70,0)</f>
        <v>41359</v>
      </c>
    </row>
    <row r="71" spans="1:8" ht="18" x14ac:dyDescent="0.25">
      <c r="A71" s="1">
        <v>213300</v>
      </c>
      <c r="B71" s="8" t="s">
        <v>75</v>
      </c>
      <c r="C71" s="22">
        <v>761</v>
      </c>
      <c r="D71" s="23">
        <v>58585900</v>
      </c>
      <c r="E71" s="24">
        <f t="shared" si="7"/>
        <v>7203.0784534075874</v>
      </c>
      <c r="F71" s="24">
        <f t="shared" si="7"/>
        <v>19231.005426116972</v>
      </c>
      <c r="G71" s="25">
        <f t="shared" ref="G71:G74" si="12">E71+F71</f>
        <v>26434.083879524558</v>
      </c>
      <c r="H71" s="26">
        <f t="shared" ref="H71:H74" si="13">ROUND(G71,0)</f>
        <v>26434</v>
      </c>
    </row>
    <row r="72" spans="1:8" ht="18" x14ac:dyDescent="0.25">
      <c r="A72" s="13">
        <v>214000</v>
      </c>
      <c r="B72" s="8" t="s">
        <v>76</v>
      </c>
      <c r="C72" s="22">
        <v>9092</v>
      </c>
      <c r="D72" s="23">
        <v>145348800</v>
      </c>
      <c r="E72" s="24">
        <f t="shared" si="7"/>
        <v>86058.330221263852</v>
      </c>
      <c r="F72" s="24">
        <f t="shared" si="7"/>
        <v>47711.199477683032</v>
      </c>
      <c r="G72" s="25">
        <f t="shared" si="12"/>
        <v>133769.52969894689</v>
      </c>
      <c r="H72" s="26">
        <f t="shared" si="13"/>
        <v>133770</v>
      </c>
    </row>
    <row r="73" spans="1:8" ht="18" x14ac:dyDescent="0.25">
      <c r="A73" s="1">
        <v>214003</v>
      </c>
      <c r="B73" s="8" t="s">
        <v>77</v>
      </c>
      <c r="C73" s="22">
        <v>2033</v>
      </c>
      <c r="D73" s="23">
        <v>20804300</v>
      </c>
      <c r="E73" s="24">
        <f t="shared" si="7"/>
        <v>19242.915237552726</v>
      </c>
      <c r="F73" s="24">
        <f t="shared" si="7"/>
        <v>6829.0767264233436</v>
      </c>
      <c r="G73" s="25">
        <f t="shared" si="12"/>
        <v>26071.99196397607</v>
      </c>
      <c r="H73" s="26">
        <f t="shared" si="13"/>
        <v>26072</v>
      </c>
    </row>
    <row r="74" spans="1:8" ht="18" x14ac:dyDescent="0.25">
      <c r="A74" s="21">
        <v>214013</v>
      </c>
      <c r="B74" s="8" t="s">
        <v>78</v>
      </c>
      <c r="C74" s="22">
        <v>3151</v>
      </c>
      <c r="D74" s="23">
        <v>38553700</v>
      </c>
      <c r="E74" s="24">
        <f t="shared" si="7"/>
        <v>29825.098826133126</v>
      </c>
      <c r="F74" s="24">
        <f t="shared" si="7"/>
        <v>12655.372946338384</v>
      </c>
      <c r="G74" s="25">
        <f t="shared" si="12"/>
        <v>42480.471772471508</v>
      </c>
      <c r="H74" s="26">
        <f t="shared" si="13"/>
        <v>42480</v>
      </c>
    </row>
    <row r="75" spans="1:8" ht="18.75" x14ac:dyDescent="0.3">
      <c r="A75" s="1"/>
      <c r="B75" s="8"/>
      <c r="C75" s="29"/>
      <c r="D75" s="9"/>
      <c r="E75" s="29"/>
      <c r="F75" s="29"/>
      <c r="G75" s="25"/>
      <c r="H75" s="35"/>
    </row>
    <row r="76" spans="1:8" ht="18.75" x14ac:dyDescent="0.3">
      <c r="A76" s="1"/>
      <c r="B76" s="8"/>
      <c r="C76" s="29"/>
      <c r="D76" s="9"/>
      <c r="E76" s="29"/>
      <c r="F76" s="29"/>
      <c r="G76" s="31"/>
      <c r="H76" s="35"/>
    </row>
    <row r="77" spans="1:8" ht="18" x14ac:dyDescent="0.25">
      <c r="A77" s="1"/>
      <c r="B77" s="8" t="s">
        <v>14</v>
      </c>
      <c r="C77" s="9">
        <f>SUM(C69:C74)</f>
        <v>17210</v>
      </c>
      <c r="D77" s="9">
        <f t="shared" ref="D77:H77" si="14">SUM(D69:D74)</f>
        <v>338876502</v>
      </c>
      <c r="E77" s="9">
        <f t="shared" si="14"/>
        <v>162897.47724460522</v>
      </c>
      <c r="F77" s="9">
        <f t="shared" si="14"/>
        <v>111237.2746470659</v>
      </c>
      <c r="G77" s="9">
        <f t="shared" si="14"/>
        <v>274134.75189167116</v>
      </c>
      <c r="H77" s="9">
        <f t="shared" si="14"/>
        <v>274135</v>
      </c>
    </row>
    <row r="78" spans="1:8" ht="18.75" x14ac:dyDescent="0.3">
      <c r="A78" s="1"/>
      <c r="B78" s="8"/>
      <c r="C78" s="36"/>
      <c r="D78" s="9"/>
      <c r="E78" s="36"/>
      <c r="F78" s="36"/>
      <c r="G78" s="30"/>
      <c r="H78" s="35"/>
    </row>
    <row r="79" spans="1:8" ht="18.75" x14ac:dyDescent="0.3">
      <c r="A79" s="1"/>
      <c r="B79" s="8"/>
      <c r="C79" s="36"/>
      <c r="D79" s="9"/>
      <c r="E79" s="36"/>
      <c r="F79" s="36"/>
      <c r="G79" s="30"/>
      <c r="H79" s="35"/>
    </row>
    <row r="80" spans="1:8" ht="18" x14ac:dyDescent="0.25">
      <c r="A80" s="1"/>
      <c r="B80" s="8" t="s">
        <v>15</v>
      </c>
      <c r="C80" s="9">
        <f t="shared" ref="C80:H80" si="15">C77+C63</f>
        <v>581071</v>
      </c>
      <c r="D80" s="41">
        <f t="shared" si="15"/>
        <v>16755361608</v>
      </c>
      <c r="E80" s="24">
        <f t="shared" si="15"/>
        <v>5500000.0000000028</v>
      </c>
      <c r="F80" s="24">
        <f t="shared" si="15"/>
        <v>5500000.0000000019</v>
      </c>
      <c r="G80" s="31">
        <f t="shared" si="15"/>
        <v>11000000</v>
      </c>
      <c r="H80" s="26">
        <f t="shared" si="15"/>
        <v>11000000</v>
      </c>
    </row>
    <row r="81" spans="1:8" ht="18" x14ac:dyDescent="0.25">
      <c r="A81" s="1"/>
      <c r="B81" s="8"/>
      <c r="C81" s="9"/>
      <c r="D81" s="41"/>
      <c r="E81" s="24"/>
      <c r="F81" s="24"/>
      <c r="G81" s="31"/>
      <c r="H81" s="26"/>
    </row>
    <row r="82" spans="1:8" x14ac:dyDescent="0.25">
      <c r="B82" s="48" t="s">
        <v>18</v>
      </c>
    </row>
    <row r="83" spans="1:8" x14ac:dyDescent="0.25">
      <c r="B83" s="40" t="s">
        <v>90</v>
      </c>
      <c r="C83" s="39"/>
    </row>
    <row r="84" spans="1:8" x14ac:dyDescent="0.25">
      <c r="B84" s="48" t="s">
        <v>85</v>
      </c>
    </row>
    <row r="85" spans="1:8" x14ac:dyDescent="0.25">
      <c r="B85" s="48" t="s">
        <v>89</v>
      </c>
    </row>
    <row r="86" spans="1:8" x14ac:dyDescent="0.25">
      <c r="B86" s="48" t="s">
        <v>86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C5C01F-8027-447E-A6C9-081BB140581F}"/>
</file>

<file path=customXml/itemProps2.xml><?xml version="1.0" encoding="utf-8"?>
<ds:datastoreItem xmlns:ds="http://schemas.openxmlformats.org/officeDocument/2006/customXml" ds:itemID="{AD6B325B-C002-4FAE-9A88-F48323632380}"/>
</file>

<file path=customXml/itemProps3.xml><?xml version="1.0" encoding="utf-8"?>
<ds:datastoreItem xmlns:ds="http://schemas.openxmlformats.org/officeDocument/2006/customXml" ds:itemID="{C9E1F26E-9754-4495-BF6A-9417DEA482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FY2018 Original</vt:lpstr>
      <vt:lpstr>FY2018 Adjusted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Ellen Englert</dc:creator>
  <cp:lastModifiedBy>Caitlin Grim</cp:lastModifiedBy>
  <dcterms:created xsi:type="dcterms:W3CDTF">2015-07-14T20:42:21Z</dcterms:created>
  <dcterms:modified xsi:type="dcterms:W3CDTF">2017-06-16T19:37:29Z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