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20\2020-02-19\"/>
    </mc:Choice>
  </mc:AlternateContent>
  <bookViews>
    <workbookView xWindow="0" yWindow="0" windowWidth="27855" windowHeight="11520" activeTab="2"/>
  </bookViews>
  <sheets>
    <sheet name="NYU Alg Statewide" sheetId="1" r:id="rId1"/>
    <sheet name="NYU Pie Chart" sheetId="10" state="hidden" r:id="rId2"/>
    <sheet name="NYU by payer" sheetId="5" r:id="rId3"/>
    <sheet name="PQI on ED" sheetId="9" r:id="rId4"/>
  </sheets>
  <definedNames>
    <definedName name="_xlnm.Print_Titles" localSheetId="2">'NYU by payer'!$A:$A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5" l="1"/>
  <c r="Q23" i="5"/>
  <c r="N23" i="5"/>
  <c r="M23" i="5"/>
  <c r="L23" i="5"/>
  <c r="R23" i="5"/>
  <c r="I23" i="5"/>
  <c r="G23" i="5"/>
  <c r="D23" i="5"/>
  <c r="B23" i="5"/>
  <c r="D23" i="1"/>
  <c r="B23" i="1"/>
  <c r="D16" i="10"/>
  <c r="B16" i="10"/>
  <c r="B9" i="10"/>
  <c r="B5" i="10" l="1"/>
  <c r="C5" i="10" s="1"/>
  <c r="E16" i="10"/>
  <c r="C16" i="10"/>
  <c r="E15" i="10"/>
  <c r="C15" i="10"/>
  <c r="E14" i="10"/>
  <c r="C14" i="10"/>
  <c r="E13" i="10"/>
  <c r="C13" i="10"/>
  <c r="E12" i="10"/>
  <c r="C12" i="10"/>
  <c r="C6" i="10" l="1"/>
  <c r="C8" i="10"/>
  <c r="C7" i="10"/>
  <c r="C9" i="10"/>
  <c r="Q6" i="5"/>
  <c r="R6" i="5" s="1"/>
  <c r="T6" i="5"/>
  <c r="T7" i="5"/>
  <c r="T8" i="5"/>
  <c r="R9" i="5"/>
  <c r="T9" i="5"/>
  <c r="T10" i="5"/>
  <c r="R11" i="5"/>
  <c r="T11" i="5"/>
  <c r="R12" i="5"/>
  <c r="T12" i="5"/>
  <c r="R13" i="5"/>
  <c r="T13" i="5"/>
  <c r="R16" i="5"/>
  <c r="T16" i="5"/>
  <c r="R17" i="5"/>
  <c r="T17" i="5"/>
  <c r="R18" i="5"/>
  <c r="T18" i="5"/>
  <c r="R19" i="5"/>
  <c r="T19" i="5"/>
  <c r="R20" i="5"/>
  <c r="T20" i="5"/>
  <c r="R21" i="5"/>
  <c r="T21" i="5"/>
  <c r="R22" i="5"/>
  <c r="T22" i="5"/>
  <c r="T23" i="5"/>
  <c r="L6" i="5"/>
  <c r="M6" i="5" s="1"/>
  <c r="N6" i="5"/>
  <c r="O7" i="5" s="1"/>
  <c r="M9" i="5"/>
  <c r="M11" i="5"/>
  <c r="M12" i="5"/>
  <c r="M13" i="5"/>
  <c r="M16" i="5"/>
  <c r="O16" i="5"/>
  <c r="M17" i="5"/>
  <c r="O17" i="5"/>
  <c r="M18" i="5"/>
  <c r="O18" i="5"/>
  <c r="M19" i="5"/>
  <c r="O19" i="5"/>
  <c r="M20" i="5"/>
  <c r="O20" i="5"/>
  <c r="M21" i="5"/>
  <c r="O21" i="5"/>
  <c r="M22" i="5"/>
  <c r="O22" i="5"/>
  <c r="O23" i="5"/>
  <c r="G6" i="5"/>
  <c r="H6" i="5" s="1"/>
  <c r="I6" i="5"/>
  <c r="J7" i="5" s="1"/>
  <c r="H16" i="5"/>
  <c r="J16" i="5"/>
  <c r="H17" i="5"/>
  <c r="J17" i="5"/>
  <c r="H18" i="5"/>
  <c r="J18" i="5"/>
  <c r="H19" i="5"/>
  <c r="J19" i="5"/>
  <c r="H20" i="5"/>
  <c r="J20" i="5"/>
  <c r="H21" i="5"/>
  <c r="J21" i="5"/>
  <c r="H22" i="5"/>
  <c r="J22" i="5"/>
  <c r="H23" i="5"/>
  <c r="J23" i="5"/>
  <c r="M10" i="5" l="1"/>
  <c r="O13" i="5"/>
  <c r="O8" i="5"/>
  <c r="R7" i="5"/>
  <c r="O10" i="5"/>
  <c r="M8" i="5"/>
  <c r="O12" i="5"/>
  <c r="O6" i="5"/>
  <c r="H12" i="5"/>
  <c r="H8" i="5"/>
  <c r="H9" i="5"/>
  <c r="H11" i="5"/>
  <c r="H7" i="5"/>
  <c r="R10" i="5"/>
  <c r="R8" i="5"/>
  <c r="H13" i="5"/>
  <c r="H10" i="5"/>
  <c r="M7" i="5"/>
  <c r="J10" i="5"/>
  <c r="J12" i="5"/>
  <c r="O11" i="5"/>
  <c r="O9" i="5"/>
  <c r="J8" i="5"/>
  <c r="J6" i="5"/>
  <c r="J13" i="5"/>
  <c r="J11" i="5"/>
  <c r="J9" i="5"/>
  <c r="M5" i="9"/>
  <c r="M6" i="9"/>
  <c r="M7" i="9"/>
  <c r="M8" i="9"/>
  <c r="M9" i="9"/>
  <c r="M10" i="9"/>
  <c r="M11" i="9"/>
  <c r="L6" i="9"/>
  <c r="L7" i="9"/>
  <c r="L8" i="9"/>
  <c r="L9" i="9"/>
  <c r="L10" i="9"/>
  <c r="L11" i="9"/>
  <c r="L5" i="9"/>
  <c r="G6" i="9"/>
  <c r="G7" i="9"/>
  <c r="G8" i="9"/>
  <c r="G9" i="9"/>
  <c r="G10" i="9"/>
  <c r="G11" i="9"/>
  <c r="G5" i="9"/>
  <c r="F6" i="9"/>
  <c r="F7" i="9"/>
  <c r="F8" i="9"/>
  <c r="F9" i="9"/>
  <c r="F10" i="9"/>
  <c r="F11" i="9"/>
  <c r="F5" i="9"/>
  <c r="E23" i="5"/>
  <c r="C23" i="5"/>
  <c r="E22" i="5"/>
  <c r="C22" i="5"/>
  <c r="E21" i="5"/>
  <c r="C21" i="5"/>
  <c r="E20" i="5"/>
  <c r="C20" i="5"/>
  <c r="E19" i="5"/>
  <c r="C19" i="5"/>
  <c r="E18" i="5"/>
  <c r="C18" i="5"/>
  <c r="E17" i="5"/>
  <c r="C17" i="5"/>
  <c r="E16" i="5"/>
  <c r="C16" i="5"/>
  <c r="D6" i="5"/>
  <c r="E13" i="5" s="1"/>
  <c r="B6" i="5"/>
  <c r="C6" i="5" s="1"/>
  <c r="E23" i="1"/>
  <c r="E22" i="1"/>
  <c r="E21" i="1"/>
  <c r="E20" i="1"/>
  <c r="E19" i="1"/>
  <c r="E18" i="1"/>
  <c r="E17" i="1"/>
  <c r="E16" i="1"/>
  <c r="C17" i="1"/>
  <c r="C18" i="1"/>
  <c r="C19" i="1"/>
  <c r="C20" i="1"/>
  <c r="C21" i="1"/>
  <c r="C22" i="1"/>
  <c r="C23" i="1"/>
  <c r="C16" i="1"/>
  <c r="B6" i="1"/>
  <c r="C9" i="1" s="1"/>
  <c r="C12" i="1" l="1"/>
  <c r="C8" i="1"/>
  <c r="C11" i="1"/>
  <c r="C7" i="1"/>
  <c r="C6" i="1"/>
  <c r="C10" i="1"/>
  <c r="C13" i="1"/>
  <c r="C8" i="5"/>
  <c r="C10" i="5"/>
  <c r="C12" i="5"/>
  <c r="E6" i="5"/>
  <c r="E8" i="5"/>
  <c r="E10" i="5"/>
  <c r="E12" i="5"/>
  <c r="C7" i="5"/>
  <c r="C9" i="5"/>
  <c r="C11" i="5"/>
  <c r="C13" i="5"/>
  <c r="E7" i="5"/>
  <c r="E9" i="5"/>
  <c r="E11" i="5"/>
  <c r="D6" i="1" l="1"/>
  <c r="E10" i="1" s="1"/>
  <c r="D9" i="10"/>
  <c r="D5" i="10" s="1"/>
  <c r="E5" i="10" l="1"/>
  <c r="E8" i="10"/>
  <c r="E7" i="10"/>
  <c r="E6" i="10"/>
  <c r="E12" i="1"/>
  <c r="E6" i="1"/>
  <c r="E13" i="1"/>
  <c r="E8" i="1"/>
  <c r="E11" i="1"/>
  <c r="E9" i="10"/>
  <c r="E7" i="1"/>
  <c r="E9" i="1"/>
</calcChain>
</file>

<file path=xl/sharedStrings.xml><?xml version="1.0" encoding="utf-8"?>
<sst xmlns="http://schemas.openxmlformats.org/spreadsheetml/2006/main" count="115" uniqueCount="32">
  <si>
    <t>Total ED Charges</t>
  </si>
  <si>
    <t>ED Care Needed, Preventable</t>
  </si>
  <si>
    <t>PC Treatable</t>
  </si>
  <si>
    <t>Behavioral ED</t>
  </si>
  <si>
    <t>Unclassified ED</t>
  </si>
  <si>
    <t>Injury ED</t>
  </si>
  <si>
    <t>Uncategorized ED</t>
  </si>
  <si>
    <t>ED Care Needed not Preventable</t>
  </si>
  <si>
    <t>Total ED Visits</t>
  </si>
  <si>
    <t>%</t>
  </si>
  <si>
    <t>$</t>
  </si>
  <si>
    <t>#</t>
  </si>
  <si>
    <t>ADULT AND PEDIATRICS</t>
  </si>
  <si>
    <t>Medicare</t>
  </si>
  <si>
    <t>Medicaid</t>
  </si>
  <si>
    <t>Commercial</t>
  </si>
  <si>
    <t>Self Pay</t>
  </si>
  <si>
    <t>No charge</t>
  </si>
  <si>
    <t>Other</t>
  </si>
  <si>
    <t>Total</t>
  </si>
  <si>
    <t>Medicaid MCO</t>
  </si>
  <si>
    <t>Medicaid FFS</t>
  </si>
  <si>
    <t>EDPQI90 as % of Total ED Visits</t>
  </si>
  <si>
    <t>EDPQI90 Visits</t>
  </si>
  <si>
    <t>Total Charges associated with ED Visits</t>
  </si>
  <si>
    <t>EDPQI90 Charges</t>
  </si>
  <si>
    <t>EDPQI90 Charges as % of Total ED Charges</t>
  </si>
  <si>
    <t>PQI algorithm applied to ED visits (adults only)</t>
  </si>
  <si>
    <t>% of column</t>
  </si>
  <si>
    <t>NYU/Billings Algorithm by Payer</t>
  </si>
  <si>
    <t>NYU/Billings Algorithm Statewide</t>
  </si>
  <si>
    <t>PRELIMINARY - 2/14/20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</si>
</sst>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164" fontId="0" fillId="0" borderId="1" xfId="0" applyNumberFormat="1" applyBorder="1"/>
    <xf numFmtId="165" fontId="0" fillId="0" borderId="1" xfId="1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1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9" fontId="2" fillId="0" borderId="1" xfId="1" applyFont="1" applyBorder="1"/>
    <xf numFmtId="9" fontId="0" fillId="0" borderId="1" xfId="1" applyFont="1" applyBorder="1"/>
    <xf numFmtId="164" fontId="0" fillId="0" borderId="1" xfId="0" applyNumberFormat="1" applyFont="1" applyBorder="1"/>
    <xf numFmtId="164" fontId="2" fillId="0" borderId="4" xfId="0" applyNumberFormat="1" applyFont="1" applyBorder="1"/>
    <xf numFmtId="164" fontId="0" fillId="0" borderId="4" xfId="0" applyNumberFormat="1" applyFont="1" applyBorder="1"/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1" xfId="0" applyNumberFormat="1" applyFont="1" applyBorder="1"/>
    <xf numFmtId="0" fontId="4" fillId="0" borderId="1" xfId="0" applyFont="1" applyBorder="1" applyAlignment="1">
      <alignment horizontal="left" indent="1"/>
    </xf>
    <xf numFmtId="164" fontId="4" fillId="0" borderId="1" xfId="0" applyNumberFormat="1" applyFont="1" applyBorder="1"/>
    <xf numFmtId="165" fontId="4" fillId="0" borderId="1" xfId="1" applyNumberFormat="1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2" xfId="0" applyNumberFormat="1" applyFont="1" applyBorder="1"/>
    <xf numFmtId="0" fontId="5" fillId="0" borderId="0" xfId="0" applyFont="1"/>
    <xf numFmtId="164" fontId="5" fillId="0" borderId="1" xfId="0" applyNumberFormat="1" applyFont="1" applyBorder="1"/>
    <xf numFmtId="164" fontId="4" fillId="0" borderId="3" xfId="0" applyNumberFormat="1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9" fontId="5" fillId="0" borderId="1" xfId="1" applyFont="1" applyBorder="1"/>
    <xf numFmtId="9" fontId="4" fillId="0" borderId="1" xfId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9" fontId="5" fillId="0" borderId="2" xfId="1" applyNumberFormat="1" applyFont="1" applyBorder="1"/>
    <xf numFmtId="9" fontId="5" fillId="0" borderId="1" xfId="1" applyNumberFormat="1" applyFont="1" applyBorder="1"/>
    <xf numFmtId="9" fontId="4" fillId="0" borderId="1" xfId="1" applyNumberFormat="1" applyFont="1" applyBorder="1"/>
    <xf numFmtId="9" fontId="4" fillId="0" borderId="3" xfId="1" applyNumberFormat="1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 Shares of Preventable ED $ (Total = $</a:t>
            </a:r>
            <a:r>
              <a:rPr lang="en-US" baseline="0"/>
              <a:t> 2.3 billion)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497863162029033"/>
          <c:y val="0.18553007918035402"/>
          <c:w val="0.46330906326980509"/>
          <c:h val="0.5813218001837822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'NYU Pie Chart'!$A$6:$A$9</c:f>
              <c:strCache>
                <c:ptCount val="4"/>
                <c:pt idx="0">
                  <c:v>ED Care Needed not Preventable</c:v>
                </c:pt>
                <c:pt idx="1">
                  <c:v>ED Care Needed, Preventable</c:v>
                </c:pt>
                <c:pt idx="2">
                  <c:v>PC Treatable</c:v>
                </c:pt>
                <c:pt idx="3">
                  <c:v>Other</c:v>
                </c:pt>
              </c:strCache>
            </c:strRef>
          </c:cat>
          <c:val>
            <c:numRef>
              <c:f>'NYU Pie Chart'!$D$6:$D$9</c:f>
              <c:numCache>
                <c:formatCode>_(* #,##0_);_(* \(#,##0\);_(* "-"??_);_(@_)</c:formatCode>
                <c:ptCount val="4"/>
                <c:pt idx="0">
                  <c:v>426528287.03545684</c:v>
                </c:pt>
                <c:pt idx="1">
                  <c:v>141905819.90250981</c:v>
                </c:pt>
                <c:pt idx="2">
                  <c:v>792298135.92112625</c:v>
                </c:pt>
                <c:pt idx="3">
                  <c:v>968709372.52090776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385761</xdr:colOff>
      <xdr:row>3</xdr:row>
      <xdr:rowOff>57150</xdr:rowOff>
    </xdr:from>
    <xdr:to>
      <xdr:col>16</xdr:col>
      <xdr:colOff>600074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E25" sqref="E25"/>
    </sheetView>
  </sheetViews>
  <sheetFormatPr defaultRowHeight="15" x14ac:dyDescent="0.25"/>
  <cols>
    <col min="1" max="1" width="32.28515625" customWidth="1"/>
    <col min="2" max="2" width="15.5703125" customWidth="1"/>
    <col min="3" max="3" width="11.140625" customWidth="1"/>
    <col min="4" max="4" width="15.5703125" customWidth="1"/>
    <col min="5" max="5" width="8" customWidth="1"/>
  </cols>
  <sheetData>
    <row r="1" spans="1:5" s="2" customFormat="1" ht="18.75" x14ac:dyDescent="0.3">
      <c r="A1" s="18" t="s">
        <v>30</v>
      </c>
    </row>
    <row r="2" spans="1:5" s="2" customFormat="1" ht="18.75" x14ac:dyDescent="0.3">
      <c r="A2" s="18" t="s">
        <v>31</v>
      </c>
    </row>
    <row r="3" spans="1:5" x14ac:dyDescent="0.25">
      <c r="B3" s="19" t="s">
        <v>12</v>
      </c>
      <c r="C3" s="19"/>
      <c r="D3" s="19"/>
      <c r="E3" s="19"/>
    </row>
    <row r="4" spans="1:5" x14ac:dyDescent="0.25">
      <c r="B4" s="20">
        <v>2017</v>
      </c>
      <c r="C4" s="21"/>
      <c r="D4" s="20">
        <v>2018</v>
      </c>
      <c r="E4" s="21"/>
    </row>
    <row r="5" spans="1:5" s="3" customFormat="1" x14ac:dyDescent="0.25">
      <c r="B5" s="12" t="s">
        <v>10</v>
      </c>
      <c r="C5" s="12" t="s">
        <v>9</v>
      </c>
      <c r="D5" s="12" t="s">
        <v>10</v>
      </c>
      <c r="E5" s="12" t="s">
        <v>9</v>
      </c>
    </row>
    <row r="6" spans="1:5" s="4" customFormat="1" x14ac:dyDescent="0.25">
      <c r="A6" s="8" t="s">
        <v>0</v>
      </c>
      <c r="B6" s="16">
        <f>SUM(B7:B13)</f>
        <v>2282952368.1299782</v>
      </c>
      <c r="C6" s="10">
        <f t="shared" ref="C6:C13" si="0">B6/B$6</f>
        <v>1</v>
      </c>
      <c r="D6" s="9">
        <f>SUM(D7:D13)</f>
        <v>2329441615.3800006</v>
      </c>
      <c r="E6" s="10">
        <f t="shared" ref="E6:E13" si="1">D6/D$6</f>
        <v>1</v>
      </c>
    </row>
    <row r="7" spans="1:5" s="4" customFormat="1" x14ac:dyDescent="0.25">
      <c r="A7" s="8" t="s">
        <v>7</v>
      </c>
      <c r="B7" s="16">
        <v>427414895.90083653</v>
      </c>
      <c r="C7" s="10">
        <f t="shared" si="0"/>
        <v>0.18722024246653138</v>
      </c>
      <c r="D7" s="9">
        <v>426528287.03545684</v>
      </c>
      <c r="E7" s="10">
        <f t="shared" si="1"/>
        <v>0.18310323135781942</v>
      </c>
    </row>
    <row r="8" spans="1:5" s="4" customFormat="1" x14ac:dyDescent="0.25">
      <c r="A8" s="8" t="s">
        <v>1</v>
      </c>
      <c r="B8" s="16">
        <v>140834218.67029741</v>
      </c>
      <c r="C8" s="10">
        <f t="shared" si="0"/>
        <v>6.1689512508602246E-2</v>
      </c>
      <c r="D8" s="9">
        <v>141905819.90250981</v>
      </c>
      <c r="E8" s="10">
        <f t="shared" si="1"/>
        <v>6.0918384459857255E-2</v>
      </c>
    </row>
    <row r="9" spans="1:5" s="4" customFormat="1" x14ac:dyDescent="0.25">
      <c r="A9" s="8" t="s">
        <v>2</v>
      </c>
      <c r="B9" s="16">
        <v>792684059.3330673</v>
      </c>
      <c r="C9" s="10">
        <f t="shared" si="0"/>
        <v>0.34721883399712544</v>
      </c>
      <c r="D9" s="9">
        <v>792298135.92112625</v>
      </c>
      <c r="E9" s="10">
        <f t="shared" si="1"/>
        <v>0.340123629066307</v>
      </c>
    </row>
    <row r="10" spans="1:5" x14ac:dyDescent="0.25">
      <c r="A10" s="11" t="s">
        <v>3</v>
      </c>
      <c r="B10" s="17">
        <v>108142582.87125981</v>
      </c>
      <c r="C10" s="7">
        <f t="shared" si="0"/>
        <v>4.7369618561004856E-2</v>
      </c>
      <c r="D10" s="15">
        <v>107254823.11643943</v>
      </c>
      <c r="E10" s="7">
        <f t="shared" si="1"/>
        <v>4.604314716810063E-2</v>
      </c>
    </row>
    <row r="11" spans="1:5" x14ac:dyDescent="0.25">
      <c r="A11" s="11" t="s">
        <v>4</v>
      </c>
      <c r="B11" s="17">
        <v>462108175.00000614</v>
      </c>
      <c r="C11" s="7">
        <f t="shared" si="0"/>
        <v>0.20241691480340879</v>
      </c>
      <c r="D11" s="15">
        <v>491045871.11022663</v>
      </c>
      <c r="E11" s="7">
        <f t="shared" si="1"/>
        <v>0.21079981909317894</v>
      </c>
    </row>
    <row r="12" spans="1:5" x14ac:dyDescent="0.25">
      <c r="A12" s="11" t="s">
        <v>5</v>
      </c>
      <c r="B12" s="17">
        <v>298352008.14451098</v>
      </c>
      <c r="C12" s="7">
        <f t="shared" si="0"/>
        <v>0.13068691765518453</v>
      </c>
      <c r="D12" s="15">
        <v>301349209.57424158</v>
      </c>
      <c r="E12" s="7">
        <f t="shared" si="1"/>
        <v>0.1293654271412519</v>
      </c>
    </row>
    <row r="13" spans="1:5" x14ac:dyDescent="0.25">
      <c r="A13" s="11" t="s">
        <v>6</v>
      </c>
      <c r="B13" s="17">
        <v>53416428.209999926</v>
      </c>
      <c r="C13" s="7">
        <f t="shared" si="0"/>
        <v>2.3397960008142711E-2</v>
      </c>
      <c r="D13" s="15">
        <v>69059468.720000178</v>
      </c>
      <c r="E13" s="7">
        <f t="shared" si="1"/>
        <v>2.9646361713484948E-2</v>
      </c>
    </row>
    <row r="14" spans="1:5" x14ac:dyDescent="0.25">
      <c r="A14" s="11"/>
    </row>
    <row r="15" spans="1:5" s="3" customFormat="1" x14ac:dyDescent="0.25">
      <c r="B15" s="12" t="s">
        <v>11</v>
      </c>
      <c r="C15" s="12" t="s">
        <v>9</v>
      </c>
      <c r="D15" s="12" t="s">
        <v>11</v>
      </c>
      <c r="E15" s="12" t="s">
        <v>9</v>
      </c>
    </row>
    <row r="16" spans="1:5" s="4" customFormat="1" x14ac:dyDescent="0.25">
      <c r="A16" s="8" t="s">
        <v>8</v>
      </c>
      <c r="B16" s="9">
        <v>2108261</v>
      </c>
      <c r="C16" s="13">
        <f t="shared" ref="C16:C23" si="2">B16/B$16</f>
        <v>1</v>
      </c>
      <c r="D16" s="9">
        <v>2065965</v>
      </c>
      <c r="E16" s="13">
        <f t="shared" ref="E16:E23" si="3">D16/D$16</f>
        <v>1</v>
      </c>
    </row>
    <row r="17" spans="1:5" s="4" customFormat="1" x14ac:dyDescent="0.25">
      <c r="A17" s="8" t="s">
        <v>7</v>
      </c>
      <c r="B17" s="9">
        <v>259609.63537943436</v>
      </c>
      <c r="C17" s="13">
        <f t="shared" si="2"/>
        <v>0.12313922962073214</v>
      </c>
      <c r="D17" s="9">
        <v>257618.37992315379</v>
      </c>
      <c r="E17" s="13">
        <f t="shared" si="3"/>
        <v>0.1246963912375833</v>
      </c>
    </row>
    <row r="18" spans="1:5" s="4" customFormat="1" x14ac:dyDescent="0.25">
      <c r="A18" s="8" t="s">
        <v>1</v>
      </c>
      <c r="B18" s="9">
        <v>118476.4292366607</v>
      </c>
      <c r="C18" s="13">
        <f t="shared" si="2"/>
        <v>5.6196281787056108E-2</v>
      </c>
      <c r="D18" s="9">
        <v>114353.34464804895</v>
      </c>
      <c r="E18" s="13">
        <f t="shared" si="3"/>
        <v>5.5351056115688774E-2</v>
      </c>
    </row>
    <row r="19" spans="1:5" s="4" customFormat="1" x14ac:dyDescent="0.25">
      <c r="A19" s="8" t="s">
        <v>2</v>
      </c>
      <c r="B19" s="9">
        <v>804574.35487075651</v>
      </c>
      <c r="C19" s="13">
        <f t="shared" si="2"/>
        <v>0.38162938785603706</v>
      </c>
      <c r="D19" s="9">
        <v>783523.36412116571</v>
      </c>
      <c r="E19" s="13">
        <f t="shared" si="3"/>
        <v>0.37925297094634502</v>
      </c>
    </row>
    <row r="20" spans="1:5" x14ac:dyDescent="0.25">
      <c r="A20" s="11" t="s">
        <v>3</v>
      </c>
      <c r="B20" s="6">
        <v>100076.2736613186</v>
      </c>
      <c r="C20" s="14">
        <f t="shared" si="2"/>
        <v>4.7468635838408338E-2</v>
      </c>
      <c r="D20" s="6">
        <v>97925.694203824998</v>
      </c>
      <c r="E20" s="14">
        <f t="shared" si="3"/>
        <v>4.73994933136936E-2</v>
      </c>
    </row>
    <row r="21" spans="1:5" x14ac:dyDescent="0.25">
      <c r="A21" s="11" t="s">
        <v>4</v>
      </c>
      <c r="B21" s="6">
        <v>401478.05938357103</v>
      </c>
      <c r="C21" s="14">
        <f t="shared" si="2"/>
        <v>0.19043090935305024</v>
      </c>
      <c r="D21" s="6">
        <v>382016.25343152101</v>
      </c>
      <c r="E21" s="14">
        <f t="shared" si="3"/>
        <v>0.18490935394913321</v>
      </c>
    </row>
    <row r="22" spans="1:5" x14ac:dyDescent="0.25">
      <c r="A22" s="11" t="s">
        <v>5</v>
      </c>
      <c r="B22" s="6">
        <v>384870.24746833119</v>
      </c>
      <c r="C22" s="14">
        <f t="shared" si="2"/>
        <v>0.18255341604684203</v>
      </c>
      <c r="D22" s="6">
        <v>385620.96367234446</v>
      </c>
      <c r="E22" s="14">
        <f t="shared" si="3"/>
        <v>0.18665416097191601</v>
      </c>
    </row>
    <row r="23" spans="1:5" x14ac:dyDescent="0.25">
      <c r="A23" s="11" t="s">
        <v>6</v>
      </c>
      <c r="B23" s="6">
        <f>B16-SUM(B17:B22)</f>
        <v>39175.99999992759</v>
      </c>
      <c r="C23" s="14">
        <f t="shared" si="2"/>
        <v>1.8582139497874121E-2</v>
      </c>
      <c r="D23" s="6">
        <f>D16-SUM(D17:D22)</f>
        <v>44906.999999940861</v>
      </c>
      <c r="E23" s="14">
        <f t="shared" si="3"/>
        <v>2.1736573465639959E-2</v>
      </c>
    </row>
  </sheetData>
  <mergeCells count="3">
    <mergeCell ref="B3:E3"/>
    <mergeCell ref="B4:C4"/>
    <mergeCell ref="D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D16" sqref="D16"/>
    </sheetView>
  </sheetViews>
  <sheetFormatPr defaultRowHeight="15" x14ac:dyDescent="0.25"/>
  <cols>
    <col min="1" max="1" width="30.85546875" customWidth="1"/>
    <col min="2" max="2" width="19.140625" customWidth="1"/>
    <col min="4" max="4" width="14.28515625" customWidth="1"/>
  </cols>
  <sheetData>
    <row r="1" spans="1:5" x14ac:dyDescent="0.25">
      <c r="A1" s="2" t="s">
        <v>12</v>
      </c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>
        <v>2017</v>
      </c>
      <c r="C3" s="2"/>
      <c r="D3" s="2">
        <v>2018</v>
      </c>
      <c r="E3" s="2"/>
    </row>
    <row r="4" spans="1:5" x14ac:dyDescent="0.25">
      <c r="A4" s="2"/>
      <c r="B4" s="2" t="s">
        <v>10</v>
      </c>
      <c r="C4" s="2" t="s">
        <v>9</v>
      </c>
      <c r="D4" s="2" t="s">
        <v>10</v>
      </c>
      <c r="E4" s="2" t="s">
        <v>9</v>
      </c>
    </row>
    <row r="5" spans="1:5" x14ac:dyDescent="0.25">
      <c r="A5" s="8" t="s">
        <v>0</v>
      </c>
      <c r="B5" s="16">
        <f>SUM(B6:B9)</f>
        <v>2282952368.1299782</v>
      </c>
      <c r="C5" s="10">
        <f t="shared" ref="C5:C9" si="0">B5/B$5</f>
        <v>1</v>
      </c>
      <c r="D5" s="9">
        <f>SUM(D6:D9)</f>
        <v>2329441615.3800006</v>
      </c>
      <c r="E5" s="10">
        <f t="shared" ref="E5:E9" si="1">D5/D$5</f>
        <v>1</v>
      </c>
    </row>
    <row r="6" spans="1:5" x14ac:dyDescent="0.25">
      <c r="A6" s="8" t="s">
        <v>7</v>
      </c>
      <c r="B6" s="16">
        <v>427414895.90083653</v>
      </c>
      <c r="C6" s="10">
        <f t="shared" si="0"/>
        <v>0.18722024246653138</v>
      </c>
      <c r="D6" s="9">
        <v>426528287.03545684</v>
      </c>
      <c r="E6" s="10">
        <f t="shared" si="1"/>
        <v>0.18310323135781942</v>
      </c>
    </row>
    <row r="7" spans="1:5" x14ac:dyDescent="0.25">
      <c r="A7" s="8" t="s">
        <v>1</v>
      </c>
      <c r="B7" s="16">
        <v>140834218.67029741</v>
      </c>
      <c r="C7" s="10">
        <f t="shared" si="0"/>
        <v>6.1689512508602246E-2</v>
      </c>
      <c r="D7" s="9">
        <v>141905819.90250981</v>
      </c>
      <c r="E7" s="10">
        <f t="shared" si="1"/>
        <v>6.0918384459857255E-2</v>
      </c>
    </row>
    <row r="8" spans="1:5" x14ac:dyDescent="0.25">
      <c r="A8" s="8" t="s">
        <v>2</v>
      </c>
      <c r="B8" s="16">
        <v>792684059.3330673</v>
      </c>
      <c r="C8" s="10">
        <f t="shared" si="0"/>
        <v>0.34721883399712544</v>
      </c>
      <c r="D8" s="9">
        <v>792298135.92112625</v>
      </c>
      <c r="E8" s="10">
        <f t="shared" si="1"/>
        <v>0.340123629066307</v>
      </c>
    </row>
    <row r="9" spans="1:5" s="2" customFormat="1" x14ac:dyDescent="0.25">
      <c r="A9" s="11" t="s">
        <v>18</v>
      </c>
      <c r="B9" s="17">
        <f>SUM('NYU Alg Statewide'!B10:B13)</f>
        <v>922019194.22577679</v>
      </c>
      <c r="C9" s="7">
        <f t="shared" si="0"/>
        <v>0.40387141102774088</v>
      </c>
      <c r="D9" s="17">
        <f>SUM('NYU Alg Statewide'!D10:D13)</f>
        <v>968709372.52090776</v>
      </c>
      <c r="E9" s="7">
        <f t="shared" si="1"/>
        <v>0.41585475511601638</v>
      </c>
    </row>
    <row r="10" spans="1:5" s="2" customFormat="1" x14ac:dyDescent="0.25"/>
    <row r="11" spans="1:5" x14ac:dyDescent="0.25">
      <c r="A11" s="2"/>
      <c r="B11" s="2" t="s">
        <v>11</v>
      </c>
      <c r="C11" s="2" t="s">
        <v>9</v>
      </c>
      <c r="D11" s="2" t="s">
        <v>11</v>
      </c>
      <c r="E11" s="2" t="s">
        <v>9</v>
      </c>
    </row>
    <row r="12" spans="1:5" x14ac:dyDescent="0.25">
      <c r="A12" s="8" t="s">
        <v>8</v>
      </c>
      <c r="B12" s="9">
        <v>2108261</v>
      </c>
      <c r="C12" s="13">
        <f t="shared" ref="C12:C16" si="2">B12/B$12</f>
        <v>1</v>
      </c>
      <c r="D12" s="9">
        <v>2065965</v>
      </c>
      <c r="E12" s="13">
        <f t="shared" ref="E12:E16" si="3">D12/D$12</f>
        <v>1</v>
      </c>
    </row>
    <row r="13" spans="1:5" x14ac:dyDescent="0.25">
      <c r="A13" s="8" t="s">
        <v>7</v>
      </c>
      <c r="B13" s="9">
        <v>259609.63537943436</v>
      </c>
      <c r="C13" s="13">
        <f t="shared" si="2"/>
        <v>0.12313922962073214</v>
      </c>
      <c r="D13" s="9">
        <v>257618.37992315379</v>
      </c>
      <c r="E13" s="13">
        <f t="shared" si="3"/>
        <v>0.1246963912375833</v>
      </c>
    </row>
    <row r="14" spans="1:5" x14ac:dyDescent="0.25">
      <c r="A14" s="8" t="s">
        <v>1</v>
      </c>
      <c r="B14" s="9">
        <v>118476.4292366607</v>
      </c>
      <c r="C14" s="13">
        <f t="shared" si="2"/>
        <v>5.6196281787056108E-2</v>
      </c>
      <c r="D14" s="9">
        <v>114353.34464804895</v>
      </c>
      <c r="E14" s="13">
        <f t="shared" si="3"/>
        <v>5.5351056115688774E-2</v>
      </c>
    </row>
    <row r="15" spans="1:5" x14ac:dyDescent="0.25">
      <c r="A15" s="8" t="s">
        <v>2</v>
      </c>
      <c r="B15" s="9">
        <v>804574.35487075651</v>
      </c>
      <c r="C15" s="13">
        <f t="shared" si="2"/>
        <v>0.38162938785603706</v>
      </c>
      <c r="D15" s="9">
        <v>783523.36412116571</v>
      </c>
      <c r="E15" s="13">
        <f t="shared" si="3"/>
        <v>0.37925297094634502</v>
      </c>
    </row>
    <row r="16" spans="1:5" x14ac:dyDescent="0.25">
      <c r="A16" s="11" t="s">
        <v>18</v>
      </c>
      <c r="B16" s="6">
        <f>SUM('NYU Alg Statewide'!B20:B23)</f>
        <v>925600.58051314834</v>
      </c>
      <c r="C16" s="14">
        <f t="shared" si="2"/>
        <v>0.43903510073617469</v>
      </c>
      <c r="D16" s="6">
        <f>SUM('NYU Alg Statewide'!D20:D23)</f>
        <v>910469.91130763129</v>
      </c>
      <c r="E16" s="14">
        <f t="shared" si="3"/>
        <v>0.44069958170038276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workbookViewId="0">
      <pane xSplit="1" ySplit="3" topLeftCell="B10" activePane="bottomRight" state="frozen"/>
      <selection pane="topRight" activeCell="B1" sqref="B1"/>
      <selection pane="bottomLeft" activeCell="A2" sqref="A2"/>
      <selection pane="bottomRight" activeCell="Q30" sqref="Q30"/>
    </sheetView>
  </sheetViews>
  <sheetFormatPr defaultRowHeight="15" x14ac:dyDescent="0.25"/>
  <cols>
    <col min="1" max="1" width="18" customWidth="1"/>
    <col min="2" max="2" width="12.140625" customWidth="1"/>
    <col min="3" max="3" width="6.85546875" bestFit="1" customWidth="1"/>
    <col min="4" max="4" width="12.28515625" customWidth="1"/>
    <col min="5" max="5" width="6.85546875" bestFit="1" customWidth="1"/>
    <col min="6" max="6" width="1.140625" customWidth="1"/>
    <col min="7" max="7" width="11" bestFit="1" customWidth="1"/>
    <col min="8" max="8" width="5.28515625" bestFit="1" customWidth="1"/>
    <col min="9" max="9" width="11" bestFit="1" customWidth="1"/>
    <col min="10" max="10" width="5.28515625" bestFit="1" customWidth="1"/>
    <col min="11" max="11" width="0.7109375" customWidth="1"/>
    <col min="12" max="12" width="11.7109375" customWidth="1"/>
    <col min="13" max="13" width="5.28515625" bestFit="1" customWidth="1"/>
    <col min="14" max="14" width="12" bestFit="1" customWidth="1"/>
    <col min="15" max="15" width="5.28515625" bestFit="1" customWidth="1"/>
    <col min="16" max="16" width="1.5703125" customWidth="1"/>
    <col min="17" max="17" width="12" bestFit="1" customWidth="1"/>
    <col min="18" max="18" width="5.28515625" bestFit="1" customWidth="1"/>
    <col min="19" max="19" width="12" bestFit="1" customWidth="1"/>
    <col min="20" max="20" width="5.28515625" bestFit="1" customWidth="1"/>
  </cols>
  <sheetData>
    <row r="1" spans="1:20" s="2" customFormat="1" ht="18.75" x14ac:dyDescent="0.3">
      <c r="A1" s="18" t="s">
        <v>29</v>
      </c>
    </row>
    <row r="2" spans="1:20" s="2" customFormat="1" ht="18.75" x14ac:dyDescent="0.3">
      <c r="A2" s="18" t="s">
        <v>31</v>
      </c>
    </row>
    <row r="3" spans="1:20" s="2" customFormat="1" x14ac:dyDescent="0.25">
      <c r="A3" s="29"/>
      <c r="B3" s="30" t="s">
        <v>20</v>
      </c>
      <c r="C3" s="30"/>
      <c r="D3" s="30"/>
      <c r="E3" s="30"/>
      <c r="F3" s="29"/>
      <c r="G3" s="30" t="s">
        <v>21</v>
      </c>
      <c r="H3" s="30"/>
      <c r="I3" s="30"/>
      <c r="J3" s="30"/>
      <c r="K3" s="29"/>
      <c r="L3" s="30" t="s">
        <v>13</v>
      </c>
      <c r="M3" s="30"/>
      <c r="N3" s="30"/>
      <c r="O3" s="30"/>
      <c r="P3" s="29"/>
      <c r="Q3" s="30" t="s">
        <v>15</v>
      </c>
      <c r="R3" s="30"/>
      <c r="S3" s="30"/>
      <c r="T3" s="30"/>
    </row>
    <row r="4" spans="1:20" x14ac:dyDescent="0.25">
      <c r="A4" s="29"/>
      <c r="B4" s="31">
        <v>2017</v>
      </c>
      <c r="C4" s="32"/>
      <c r="D4" s="31">
        <v>2018</v>
      </c>
      <c r="E4" s="32"/>
      <c r="F4" s="29"/>
      <c r="G4" s="31">
        <v>2017</v>
      </c>
      <c r="H4" s="32"/>
      <c r="I4" s="31">
        <v>2018</v>
      </c>
      <c r="J4" s="32"/>
      <c r="K4" s="29"/>
      <c r="L4" s="31">
        <v>2017</v>
      </c>
      <c r="M4" s="32"/>
      <c r="N4" s="31">
        <v>2018</v>
      </c>
      <c r="O4" s="32"/>
      <c r="P4" s="29"/>
      <c r="Q4" s="31">
        <v>2017</v>
      </c>
      <c r="R4" s="32"/>
      <c r="S4" s="31">
        <v>2018</v>
      </c>
      <c r="T4" s="32"/>
    </row>
    <row r="5" spans="1:20" s="45" customFormat="1" ht="26.25" x14ac:dyDescent="0.25">
      <c r="A5" s="43"/>
      <c r="B5" s="44" t="s">
        <v>10</v>
      </c>
      <c r="C5" s="44" t="s">
        <v>28</v>
      </c>
      <c r="D5" s="44" t="s">
        <v>10</v>
      </c>
      <c r="E5" s="44" t="s">
        <v>28</v>
      </c>
      <c r="F5" s="43"/>
      <c r="G5" s="44" t="s">
        <v>10</v>
      </c>
      <c r="H5" s="44" t="s">
        <v>9</v>
      </c>
      <c r="I5" s="44" t="s">
        <v>10</v>
      </c>
      <c r="J5" s="44" t="s">
        <v>9</v>
      </c>
      <c r="K5" s="43"/>
      <c r="L5" s="44" t="s">
        <v>10</v>
      </c>
      <c r="M5" s="44" t="s">
        <v>9</v>
      </c>
      <c r="N5" s="44" t="s">
        <v>10</v>
      </c>
      <c r="O5" s="44" t="s">
        <v>9</v>
      </c>
      <c r="P5" s="43"/>
      <c r="Q5" s="44" t="s">
        <v>10</v>
      </c>
      <c r="R5" s="44" t="s">
        <v>9</v>
      </c>
      <c r="S5" s="44" t="s">
        <v>10</v>
      </c>
      <c r="T5" s="44" t="s">
        <v>9</v>
      </c>
    </row>
    <row r="6" spans="1:20" s="4" customFormat="1" x14ac:dyDescent="0.25">
      <c r="A6" s="50" t="s">
        <v>0</v>
      </c>
      <c r="B6" s="35">
        <f>SUM(B7:B13)</f>
        <v>627943259.88</v>
      </c>
      <c r="C6" s="46">
        <f>B6/B$6</f>
        <v>1</v>
      </c>
      <c r="D6" s="35">
        <f>SUM(D7:D13)</f>
        <v>635968394.82999921</v>
      </c>
      <c r="E6" s="46">
        <f>D6/D$6</f>
        <v>1</v>
      </c>
      <c r="F6" s="36"/>
      <c r="G6" s="37">
        <f>SUM(G7:G13)</f>
        <v>92079763.139999911</v>
      </c>
      <c r="H6" s="47">
        <f t="shared" ref="H6:H13" si="0">G6/G$6</f>
        <v>1</v>
      </c>
      <c r="I6" s="37">
        <f>SUM(I7:I13)</f>
        <v>92753004.649999887</v>
      </c>
      <c r="J6" s="47">
        <f t="shared" ref="J6:J13" si="1">I6/I$6</f>
        <v>1</v>
      </c>
      <c r="K6" s="36"/>
      <c r="L6" s="37">
        <f>SUM(L7:L13)</f>
        <v>611978347.36999953</v>
      </c>
      <c r="M6" s="47">
        <f t="shared" ref="M6:M13" si="2">L6/L$6</f>
        <v>1</v>
      </c>
      <c r="N6" s="37">
        <f>SUM(N7:N13)</f>
        <v>635730173.36000013</v>
      </c>
      <c r="O6" s="47">
        <f t="shared" ref="O6:O13" si="3">N6/N$6</f>
        <v>1</v>
      </c>
      <c r="P6" s="36"/>
      <c r="Q6" s="37">
        <f>SUM(Q7:Q13)</f>
        <v>713671633.65999663</v>
      </c>
      <c r="R6" s="47">
        <f t="shared" ref="R6:R13" si="4">Q6/Q$6</f>
        <v>1</v>
      </c>
      <c r="S6" s="37">
        <v>699055851.73999906</v>
      </c>
      <c r="T6" s="47">
        <f t="shared" ref="T6:T13" si="5">S6/S$6</f>
        <v>1</v>
      </c>
    </row>
    <row r="7" spans="1:20" s="4" customFormat="1" ht="26.25" x14ac:dyDescent="0.25">
      <c r="A7" s="50" t="s">
        <v>7</v>
      </c>
      <c r="B7" s="37">
        <v>89567434.071422264</v>
      </c>
      <c r="C7" s="47">
        <f t="shared" ref="C7:E13" si="6">B7/B$6</f>
        <v>0.14263618991394</v>
      </c>
      <c r="D7" s="37">
        <v>89648804.618091553</v>
      </c>
      <c r="E7" s="47">
        <f t="shared" si="6"/>
        <v>0.14096424499531238</v>
      </c>
      <c r="F7" s="36"/>
      <c r="G7" s="35">
        <v>15401166.543557487</v>
      </c>
      <c r="H7" s="46">
        <f t="shared" si="0"/>
        <v>0.16725897220371044</v>
      </c>
      <c r="I7" s="35">
        <v>15101898.081046347</v>
      </c>
      <c r="J7" s="46">
        <f t="shared" si="1"/>
        <v>0.16281842446002492</v>
      </c>
      <c r="K7" s="36"/>
      <c r="L7" s="37">
        <v>135000934.23330259</v>
      </c>
      <c r="M7" s="47">
        <f t="shared" si="2"/>
        <v>0.22059756658625962</v>
      </c>
      <c r="N7" s="37">
        <v>136222491.96176967</v>
      </c>
      <c r="O7" s="47">
        <f t="shared" si="3"/>
        <v>0.21427721645143599</v>
      </c>
      <c r="P7" s="36"/>
      <c r="Q7" s="37">
        <v>152078828.35204139</v>
      </c>
      <c r="R7" s="47">
        <f t="shared" si="4"/>
        <v>0.21309355896929752</v>
      </c>
      <c r="S7" s="37">
        <v>150142544.39833206</v>
      </c>
      <c r="T7" s="47">
        <f t="shared" si="5"/>
        <v>0.21477903950681013</v>
      </c>
    </row>
    <row r="8" spans="1:20" s="4" customFormat="1" x14ac:dyDescent="0.25">
      <c r="A8" s="50" t="s">
        <v>1</v>
      </c>
      <c r="B8" s="37">
        <v>45968771.161841474</v>
      </c>
      <c r="C8" s="47">
        <f t="shared" si="6"/>
        <v>7.3205294329659831E-2</v>
      </c>
      <c r="D8" s="37">
        <v>46789074.063481033</v>
      </c>
      <c r="E8" s="47">
        <f t="shared" si="6"/>
        <v>7.3571382546436484E-2</v>
      </c>
      <c r="F8" s="36"/>
      <c r="G8" s="37">
        <v>5923139.5272683538</v>
      </c>
      <c r="H8" s="47">
        <f t="shared" si="0"/>
        <v>6.4326181185573802E-2</v>
      </c>
      <c r="I8" s="37">
        <v>5964318.7371164188</v>
      </c>
      <c r="J8" s="47">
        <f t="shared" si="1"/>
        <v>6.4303240198229264E-2</v>
      </c>
      <c r="K8" s="36"/>
      <c r="L8" s="37">
        <v>40216862.445634924</v>
      </c>
      <c r="M8" s="47">
        <f t="shared" si="2"/>
        <v>6.5716152570541808E-2</v>
      </c>
      <c r="N8" s="37">
        <v>40800068.416889384</v>
      </c>
      <c r="O8" s="47">
        <f t="shared" si="3"/>
        <v>6.4178278972115421E-2</v>
      </c>
      <c r="P8" s="36"/>
      <c r="Q8" s="37">
        <v>37147094.706920162</v>
      </c>
      <c r="R8" s="47">
        <f t="shared" si="4"/>
        <v>5.2050681230546944E-2</v>
      </c>
      <c r="S8" s="37">
        <v>36626875.048972175</v>
      </c>
      <c r="T8" s="47">
        <f t="shared" si="5"/>
        <v>5.2394776408502E-2</v>
      </c>
    </row>
    <row r="9" spans="1:20" s="4" customFormat="1" x14ac:dyDescent="0.25">
      <c r="A9" s="50" t="s">
        <v>2</v>
      </c>
      <c r="B9" s="37">
        <v>230791209.02959719</v>
      </c>
      <c r="C9" s="47">
        <f t="shared" si="6"/>
        <v>0.36753513219283762</v>
      </c>
      <c r="D9" s="37">
        <v>228073371.44185936</v>
      </c>
      <c r="E9" s="47">
        <f t="shared" si="6"/>
        <v>0.3586237512680574</v>
      </c>
      <c r="F9" s="36"/>
      <c r="G9" s="37">
        <v>30984647.648789633</v>
      </c>
      <c r="H9" s="47">
        <f t="shared" si="0"/>
        <v>0.33649790781585698</v>
      </c>
      <c r="I9" s="37">
        <v>30835790.214423999</v>
      </c>
      <c r="J9" s="47">
        <f t="shared" si="1"/>
        <v>0.33245058023491247</v>
      </c>
      <c r="K9" s="36"/>
      <c r="L9" s="37">
        <v>206688888.03213182</v>
      </c>
      <c r="M9" s="47">
        <f t="shared" si="2"/>
        <v>0.33773889046954891</v>
      </c>
      <c r="N9" s="37">
        <v>210503710.15232849</v>
      </c>
      <c r="O9" s="47">
        <f t="shared" si="3"/>
        <v>0.33112115638583167</v>
      </c>
      <c r="P9" s="36"/>
      <c r="Q9" s="37">
        <v>247132008.7098158</v>
      </c>
      <c r="R9" s="47">
        <f t="shared" si="4"/>
        <v>0.34628251573125157</v>
      </c>
      <c r="S9" s="37">
        <v>245334062.65875164</v>
      </c>
      <c r="T9" s="47">
        <f t="shared" si="5"/>
        <v>0.35095058863765743</v>
      </c>
    </row>
    <row r="10" spans="1:20" x14ac:dyDescent="0.25">
      <c r="A10" s="51" t="s">
        <v>3</v>
      </c>
      <c r="B10" s="27">
        <v>46025459.420404151</v>
      </c>
      <c r="C10" s="48">
        <f t="shared" si="6"/>
        <v>7.3295570413797612E-2</v>
      </c>
      <c r="D10" s="27">
        <v>45142894.161642455</v>
      </c>
      <c r="E10" s="48">
        <f t="shared" si="6"/>
        <v>7.0982920737294827E-2</v>
      </c>
      <c r="F10" s="29"/>
      <c r="G10" s="27">
        <v>5472425.1034725104</v>
      </c>
      <c r="H10" s="48">
        <f t="shared" si="0"/>
        <v>5.9431355130140008E-2</v>
      </c>
      <c r="I10" s="27">
        <v>4939036.0040770294</v>
      </c>
      <c r="J10" s="48">
        <f t="shared" si="1"/>
        <v>5.3249337018399602E-2</v>
      </c>
      <c r="K10" s="29"/>
      <c r="L10" s="27">
        <v>18663971.448783349</v>
      </c>
      <c r="M10" s="48">
        <f t="shared" si="2"/>
        <v>3.0497764388221386E-2</v>
      </c>
      <c r="N10" s="27">
        <v>19028502.725313075</v>
      </c>
      <c r="O10" s="48">
        <f t="shared" si="3"/>
        <v>2.9931728149290862E-2</v>
      </c>
      <c r="P10" s="29"/>
      <c r="Q10" s="27">
        <v>24392524.194641192</v>
      </c>
      <c r="R10" s="48">
        <f t="shared" si="4"/>
        <v>3.4178917928328563E-2</v>
      </c>
      <c r="S10" s="27">
        <v>24418817.345563382</v>
      </c>
      <c r="T10" s="48">
        <f t="shared" si="5"/>
        <v>3.4931139314238246E-2</v>
      </c>
    </row>
    <row r="11" spans="1:20" x14ac:dyDescent="0.25">
      <c r="A11" s="51" t="s">
        <v>4</v>
      </c>
      <c r="B11" s="27">
        <v>124481353.90230043</v>
      </c>
      <c r="C11" s="48">
        <f t="shared" si="6"/>
        <v>0.19823662718521548</v>
      </c>
      <c r="D11" s="27">
        <v>132718896.26948366</v>
      </c>
      <c r="E11" s="48">
        <f t="shared" si="6"/>
        <v>0.20868788032298485</v>
      </c>
      <c r="F11" s="29"/>
      <c r="G11" s="27">
        <v>21143901.820655499</v>
      </c>
      <c r="H11" s="48">
        <f t="shared" si="0"/>
        <v>0.22962593624950889</v>
      </c>
      <c r="I11" s="27">
        <v>21611896.173751377</v>
      </c>
      <c r="J11" s="48">
        <f t="shared" si="1"/>
        <v>0.23300480944313434</v>
      </c>
      <c r="K11" s="29"/>
      <c r="L11" s="27">
        <v>139127274.92346627</v>
      </c>
      <c r="M11" s="48">
        <f t="shared" si="2"/>
        <v>0.22734019188974752</v>
      </c>
      <c r="N11" s="27">
        <v>147896975.25582141</v>
      </c>
      <c r="O11" s="48">
        <f t="shared" si="3"/>
        <v>0.23264111324801093</v>
      </c>
      <c r="P11" s="29"/>
      <c r="Q11" s="27">
        <v>138253388.18374056</v>
      </c>
      <c r="R11" s="48">
        <f t="shared" si="4"/>
        <v>0.19372128814300954</v>
      </c>
      <c r="S11" s="27">
        <v>146887171.33901611</v>
      </c>
      <c r="T11" s="48">
        <f t="shared" si="5"/>
        <v>0.21012222553234286</v>
      </c>
    </row>
    <row r="12" spans="1:20" x14ac:dyDescent="0.25">
      <c r="A12" s="51" t="s">
        <v>5</v>
      </c>
      <c r="B12" s="27">
        <v>73355054.024434596</v>
      </c>
      <c r="C12" s="48">
        <f t="shared" si="6"/>
        <v>0.11681796542963571</v>
      </c>
      <c r="D12" s="27">
        <v>73072859.475441277</v>
      </c>
      <c r="E12" s="48">
        <f t="shared" si="6"/>
        <v>0.11490014294652864</v>
      </c>
      <c r="F12" s="29"/>
      <c r="G12" s="27">
        <v>10522260.136256432</v>
      </c>
      <c r="H12" s="48">
        <f t="shared" si="0"/>
        <v>0.11427331888612895</v>
      </c>
      <c r="I12" s="27">
        <v>11022645.069584696</v>
      </c>
      <c r="J12" s="48">
        <f t="shared" si="1"/>
        <v>0.11883868464615512</v>
      </c>
      <c r="K12" s="29"/>
      <c r="L12" s="27">
        <v>63512734.446680531</v>
      </c>
      <c r="M12" s="48">
        <f t="shared" si="2"/>
        <v>0.10378264969607005</v>
      </c>
      <c r="N12" s="27">
        <v>68579729.967878133</v>
      </c>
      <c r="O12" s="48">
        <f t="shared" si="3"/>
        <v>0.10787553091182747</v>
      </c>
      <c r="P12" s="29"/>
      <c r="Q12" s="27">
        <v>95994591.162837476</v>
      </c>
      <c r="R12" s="48">
        <f t="shared" si="4"/>
        <v>0.13450806594419118</v>
      </c>
      <c r="S12" s="27">
        <v>95646380.949363157</v>
      </c>
      <c r="T12" s="48">
        <f t="shared" si="5"/>
        <v>0.1368222306004486</v>
      </c>
    </row>
    <row r="13" spans="1:20" x14ac:dyDescent="0.25">
      <c r="A13" s="51" t="s">
        <v>6</v>
      </c>
      <c r="B13" s="27">
        <v>17753978.269999959</v>
      </c>
      <c r="C13" s="48">
        <f t="shared" si="6"/>
        <v>2.8273220534913848E-2</v>
      </c>
      <c r="D13" s="27">
        <v>20522494.79999996</v>
      </c>
      <c r="E13" s="48">
        <f t="shared" si="6"/>
        <v>3.2269677183385553E-2</v>
      </c>
      <c r="F13" s="29"/>
      <c r="G13" s="27">
        <v>2632222.3600000013</v>
      </c>
      <c r="H13" s="48">
        <f t="shared" si="0"/>
        <v>2.8586328529081009E-2</v>
      </c>
      <c r="I13" s="27">
        <v>3277420.37</v>
      </c>
      <c r="J13" s="48">
        <f t="shared" si="1"/>
        <v>3.5334923999144043E-2</v>
      </c>
      <c r="K13" s="29"/>
      <c r="L13" s="27">
        <v>8767681.8399999905</v>
      </c>
      <c r="M13" s="48">
        <f t="shared" si="2"/>
        <v>1.4326784399610607E-2</v>
      </c>
      <c r="N13" s="27">
        <v>12698694.880000023</v>
      </c>
      <c r="O13" s="48">
        <f t="shared" si="3"/>
        <v>1.9974975881487743E-2</v>
      </c>
      <c r="P13" s="29"/>
      <c r="Q13" s="38">
        <v>18673198.350000009</v>
      </c>
      <c r="R13" s="49">
        <f t="shared" si="4"/>
        <v>2.6164972053374601E-2</v>
      </c>
      <c r="S13" s="38">
        <v>25320557.100000031</v>
      </c>
      <c r="T13" s="49">
        <f t="shared" si="5"/>
        <v>3.6221078812194177E-2</v>
      </c>
    </row>
    <row r="14" spans="1:20" x14ac:dyDescent="0.25">
      <c r="A14" s="2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9"/>
      <c r="R14" s="39"/>
      <c r="S14" s="39"/>
      <c r="T14" s="39"/>
    </row>
    <row r="15" spans="1:20" s="3" customFormat="1" x14ac:dyDescent="0.25">
      <c r="A15" s="44"/>
      <c r="B15" s="34" t="s">
        <v>11</v>
      </c>
      <c r="C15" s="34" t="s">
        <v>9</v>
      </c>
      <c r="D15" s="34" t="s">
        <v>11</v>
      </c>
      <c r="E15" s="34" t="s">
        <v>9</v>
      </c>
      <c r="F15" s="33"/>
      <c r="G15" s="34" t="s">
        <v>11</v>
      </c>
      <c r="H15" s="34" t="s">
        <v>9</v>
      </c>
      <c r="I15" s="34" t="s">
        <v>11</v>
      </c>
      <c r="J15" s="34" t="s">
        <v>9</v>
      </c>
      <c r="K15" s="33"/>
      <c r="L15" s="34" t="s">
        <v>11</v>
      </c>
      <c r="M15" s="34" t="s">
        <v>9</v>
      </c>
      <c r="N15" s="34" t="s">
        <v>11</v>
      </c>
      <c r="O15" s="34" t="s">
        <v>9</v>
      </c>
      <c r="P15" s="33"/>
      <c r="Q15" s="40" t="s">
        <v>11</v>
      </c>
      <c r="R15" s="40" t="s">
        <v>9</v>
      </c>
      <c r="S15" s="40" t="s">
        <v>11</v>
      </c>
      <c r="T15" s="40" t="s">
        <v>9</v>
      </c>
    </row>
    <row r="16" spans="1:20" s="4" customFormat="1" x14ac:dyDescent="0.25">
      <c r="A16" s="50" t="s">
        <v>8</v>
      </c>
      <c r="B16" s="37">
        <v>694710</v>
      </c>
      <c r="C16" s="41">
        <f>B16/B$16</f>
        <v>1</v>
      </c>
      <c r="D16" s="37">
        <v>671328</v>
      </c>
      <c r="E16" s="41">
        <f>D16/D$16</f>
        <v>1</v>
      </c>
      <c r="F16" s="36"/>
      <c r="G16" s="37">
        <v>79380</v>
      </c>
      <c r="H16" s="41">
        <f t="shared" ref="H16:H23" si="7">G16/G$16</f>
        <v>1</v>
      </c>
      <c r="I16" s="37">
        <v>77590</v>
      </c>
      <c r="J16" s="41">
        <f t="shared" ref="J16:J23" si="8">I16/I$16</f>
        <v>1</v>
      </c>
      <c r="K16" s="36"/>
      <c r="L16" s="37">
        <v>386769</v>
      </c>
      <c r="M16" s="41">
        <f t="shared" ref="M16:M23" si="9">L16/L$16</f>
        <v>1</v>
      </c>
      <c r="N16" s="37">
        <v>394203</v>
      </c>
      <c r="O16" s="41">
        <f t="shared" ref="O16:O23" si="10">N16/N$16</f>
        <v>1</v>
      </c>
      <c r="P16" s="36"/>
      <c r="Q16" s="37">
        <v>661492</v>
      </c>
      <c r="R16" s="41">
        <f t="shared" ref="R16:R23" si="11">Q16/Q$16</f>
        <v>1</v>
      </c>
      <c r="S16" s="37">
        <v>643609</v>
      </c>
      <c r="T16" s="41">
        <f t="shared" ref="T16:T23" si="12">S16/S$16</f>
        <v>1</v>
      </c>
    </row>
    <row r="17" spans="1:20" s="4" customFormat="1" ht="26.25" x14ac:dyDescent="0.25">
      <c r="A17" s="50" t="s">
        <v>7</v>
      </c>
      <c r="B17" s="37">
        <v>67876.900561243339</v>
      </c>
      <c r="C17" s="41">
        <f t="shared" ref="C17:E23" si="13">B17/B$16</f>
        <v>9.7705374273068385E-2</v>
      </c>
      <c r="D17" s="37">
        <v>66680.646938806793</v>
      </c>
      <c r="E17" s="41">
        <f t="shared" si="13"/>
        <v>9.9326479662410608E-2</v>
      </c>
      <c r="F17" s="36"/>
      <c r="G17" s="37">
        <v>8438.4944842831701</v>
      </c>
      <c r="H17" s="41">
        <f t="shared" si="7"/>
        <v>0.10630504515347909</v>
      </c>
      <c r="I17" s="37">
        <v>8146.2084559911273</v>
      </c>
      <c r="J17" s="41">
        <f t="shared" si="8"/>
        <v>0.10499044278890485</v>
      </c>
      <c r="K17" s="36"/>
      <c r="L17" s="37">
        <v>60346.342769224953</v>
      </c>
      <c r="M17" s="41">
        <f t="shared" si="9"/>
        <v>0.15602683454264679</v>
      </c>
      <c r="N17" s="37">
        <v>61508.137772560389</v>
      </c>
      <c r="O17" s="41">
        <f t="shared" si="10"/>
        <v>0.15603163287078076</v>
      </c>
      <c r="P17" s="36"/>
      <c r="Q17" s="37">
        <v>95213.967321635413</v>
      </c>
      <c r="R17" s="41">
        <f t="shared" si="11"/>
        <v>0.14393819928530566</v>
      </c>
      <c r="S17" s="37">
        <v>93420.906450063325</v>
      </c>
      <c r="T17" s="41">
        <f t="shared" si="12"/>
        <v>0.14515164711814676</v>
      </c>
    </row>
    <row r="18" spans="1:20" s="4" customFormat="1" x14ac:dyDescent="0.25">
      <c r="A18" s="50" t="s">
        <v>1</v>
      </c>
      <c r="B18" s="37">
        <v>45317.648981241546</v>
      </c>
      <c r="C18" s="41">
        <f t="shared" si="13"/>
        <v>6.5232469636598789E-2</v>
      </c>
      <c r="D18" s="37">
        <v>43312.747556784117</v>
      </c>
      <c r="E18" s="41">
        <f t="shared" si="13"/>
        <v>6.4518011399471081E-2</v>
      </c>
      <c r="F18" s="36"/>
      <c r="G18" s="37">
        <v>4829.0820611110985</v>
      </c>
      <c r="H18" s="41">
        <f t="shared" si="7"/>
        <v>6.0834996990565618E-2</v>
      </c>
      <c r="I18" s="37">
        <v>4588.0962051042861</v>
      </c>
      <c r="J18" s="41">
        <f t="shared" si="8"/>
        <v>5.9132571273415209E-2</v>
      </c>
      <c r="K18" s="36"/>
      <c r="L18" s="37">
        <v>23487.04016266852</v>
      </c>
      <c r="M18" s="41">
        <f t="shared" si="9"/>
        <v>6.0726273725837693E-2</v>
      </c>
      <c r="N18" s="37">
        <v>23406.764350306308</v>
      </c>
      <c r="O18" s="41">
        <f t="shared" si="10"/>
        <v>5.9377438401803914E-2</v>
      </c>
      <c r="P18" s="36"/>
      <c r="Q18" s="37">
        <v>32442.49396508011</v>
      </c>
      <c r="R18" s="41">
        <f t="shared" si="11"/>
        <v>4.9044423764883188E-2</v>
      </c>
      <c r="S18" s="37">
        <v>31032.722127247791</v>
      </c>
      <c r="T18" s="41">
        <f t="shared" si="12"/>
        <v>4.8216731163249413E-2</v>
      </c>
    </row>
    <row r="19" spans="1:20" s="4" customFormat="1" x14ac:dyDescent="0.25">
      <c r="A19" s="50" t="s">
        <v>2</v>
      </c>
      <c r="B19" s="37">
        <v>283358.09601062781</v>
      </c>
      <c r="C19" s="41">
        <f t="shared" si="13"/>
        <v>0.40787968506373568</v>
      </c>
      <c r="D19" s="37">
        <v>272079.92696252617</v>
      </c>
      <c r="E19" s="41">
        <f t="shared" si="13"/>
        <v>0.40528612982405943</v>
      </c>
      <c r="F19" s="36"/>
      <c r="G19" s="37">
        <v>31070.258365429527</v>
      </c>
      <c r="H19" s="41">
        <f t="shared" si="7"/>
        <v>0.39141167001045007</v>
      </c>
      <c r="I19" s="37">
        <v>30483.44194058728</v>
      </c>
      <c r="J19" s="41">
        <f t="shared" si="8"/>
        <v>0.39287848873034259</v>
      </c>
      <c r="K19" s="36"/>
      <c r="L19" s="37">
        <v>142329.29442600184</v>
      </c>
      <c r="M19" s="41">
        <f t="shared" si="9"/>
        <v>0.36799561088402077</v>
      </c>
      <c r="N19" s="37">
        <v>143027.697091651</v>
      </c>
      <c r="O19" s="41">
        <f t="shared" si="10"/>
        <v>0.36282752057100276</v>
      </c>
      <c r="P19" s="36"/>
      <c r="Q19" s="37">
        <v>247217.06607590523</v>
      </c>
      <c r="R19" s="41">
        <f t="shared" si="11"/>
        <v>0.3737264639268581</v>
      </c>
      <c r="S19" s="37">
        <v>239463.11749380419</v>
      </c>
      <c r="T19" s="41">
        <f t="shared" si="12"/>
        <v>0.37206303437926475</v>
      </c>
    </row>
    <row r="20" spans="1:20" x14ac:dyDescent="0.25">
      <c r="A20" s="51" t="s">
        <v>3</v>
      </c>
      <c r="B20" s="27">
        <v>40613.977456121182</v>
      </c>
      <c r="C20" s="42">
        <f t="shared" si="13"/>
        <v>5.8461771755295273E-2</v>
      </c>
      <c r="D20" s="27">
        <v>39166.031615141175</v>
      </c>
      <c r="E20" s="42">
        <f t="shared" si="13"/>
        <v>5.8341126267846974E-2</v>
      </c>
      <c r="F20" s="29"/>
      <c r="G20" s="27">
        <v>5137.3170339390736</v>
      </c>
      <c r="H20" s="42">
        <f t="shared" si="7"/>
        <v>6.4718027638436301E-2</v>
      </c>
      <c r="I20" s="27">
        <v>4454.6292515947262</v>
      </c>
      <c r="J20" s="42">
        <f t="shared" si="8"/>
        <v>5.7412414635838717E-2</v>
      </c>
      <c r="K20" s="29"/>
      <c r="L20" s="27">
        <v>15178.47276897444</v>
      </c>
      <c r="M20" s="42">
        <f t="shared" si="9"/>
        <v>3.9244284751297133E-2</v>
      </c>
      <c r="N20" s="27">
        <v>15129.07284056163</v>
      </c>
      <c r="O20" s="42">
        <f t="shared" si="10"/>
        <v>3.8378888137740277E-2</v>
      </c>
      <c r="P20" s="29"/>
      <c r="Q20" s="27">
        <v>24228.566312039198</v>
      </c>
      <c r="R20" s="42">
        <f t="shared" si="11"/>
        <v>3.6627149401714909E-2</v>
      </c>
      <c r="S20" s="27">
        <v>24096.686158593944</v>
      </c>
      <c r="T20" s="42">
        <f t="shared" si="12"/>
        <v>3.7439945927720007E-2</v>
      </c>
    </row>
    <row r="21" spans="1:20" x14ac:dyDescent="0.25">
      <c r="A21" s="51" t="s">
        <v>4</v>
      </c>
      <c r="B21" s="27">
        <v>109449.66172975131</v>
      </c>
      <c r="C21" s="42">
        <f t="shared" si="13"/>
        <v>0.15754726681601144</v>
      </c>
      <c r="D21" s="27">
        <v>101967.40619195046</v>
      </c>
      <c r="E21" s="42">
        <f t="shared" si="13"/>
        <v>0.15188910069586023</v>
      </c>
      <c r="F21" s="29"/>
      <c r="G21" s="27">
        <v>11323.693228802556</v>
      </c>
      <c r="H21" s="42">
        <f t="shared" si="7"/>
        <v>0.14265171616027408</v>
      </c>
      <c r="I21" s="27">
        <v>11029.493228802556</v>
      </c>
      <c r="J21" s="42">
        <f t="shared" si="8"/>
        <v>0.14215096312414688</v>
      </c>
      <c r="K21" s="29"/>
      <c r="L21" s="27">
        <v>61993.79720363528</v>
      </c>
      <c r="M21" s="42">
        <f t="shared" si="9"/>
        <v>0.1602863652558382</v>
      </c>
      <c r="N21" s="27">
        <v>63973.944244895436</v>
      </c>
      <c r="O21" s="42">
        <f t="shared" si="10"/>
        <v>0.16228680209155039</v>
      </c>
      <c r="P21" s="29"/>
      <c r="Q21" s="27">
        <v>139456.03566978313</v>
      </c>
      <c r="R21" s="42">
        <f t="shared" si="11"/>
        <v>0.21082044177372233</v>
      </c>
      <c r="S21" s="27">
        <v>130940.33070162633</v>
      </c>
      <c r="T21" s="42">
        <f t="shared" si="12"/>
        <v>0.20344701628104381</v>
      </c>
    </row>
    <row r="22" spans="1:20" x14ac:dyDescent="0.25">
      <c r="A22" s="51" t="s">
        <v>5</v>
      </c>
      <c r="B22" s="27">
        <v>132629.71526101994</v>
      </c>
      <c r="C22" s="42">
        <f t="shared" si="13"/>
        <v>0.19091378454465885</v>
      </c>
      <c r="D22" s="27">
        <v>131846.2407347961</v>
      </c>
      <c r="E22" s="42">
        <f t="shared" si="13"/>
        <v>0.19639615915736586</v>
      </c>
      <c r="F22" s="29"/>
      <c r="G22" s="27">
        <v>16840.154826434111</v>
      </c>
      <c r="H22" s="42">
        <f t="shared" si="7"/>
        <v>0.21214606735240754</v>
      </c>
      <c r="I22" s="27">
        <v>16913.13091791948</v>
      </c>
      <c r="J22" s="42">
        <f t="shared" si="8"/>
        <v>0.21798080832477743</v>
      </c>
      <c r="K22" s="29"/>
      <c r="L22" s="27">
        <v>78098.052669495635</v>
      </c>
      <c r="M22" s="42">
        <f t="shared" si="9"/>
        <v>0.20192428211541161</v>
      </c>
      <c r="N22" s="27">
        <v>80259.383700025908</v>
      </c>
      <c r="O22" s="42">
        <f t="shared" si="10"/>
        <v>0.2035991194892629</v>
      </c>
      <c r="P22" s="29"/>
      <c r="Q22" s="27">
        <v>111592.87065555896</v>
      </c>
      <c r="R22" s="42">
        <f t="shared" si="11"/>
        <v>0.16869874564705084</v>
      </c>
      <c r="S22" s="27">
        <v>110976.23706866744</v>
      </c>
      <c r="T22" s="42">
        <f t="shared" si="12"/>
        <v>0.17242803793711312</v>
      </c>
    </row>
    <row r="23" spans="1:20" x14ac:dyDescent="0.25">
      <c r="A23" s="51" t="s">
        <v>6</v>
      </c>
      <c r="B23" s="27">
        <f>B16-SUM(B17:B22)</f>
        <v>15463.999999994878</v>
      </c>
      <c r="C23" s="42">
        <f t="shared" si="13"/>
        <v>2.2259647910631598E-2</v>
      </c>
      <c r="D23" s="27">
        <f>D16-SUM(D17:D22)</f>
        <v>16274.999999995111</v>
      </c>
      <c r="E23" s="42">
        <f t="shared" si="13"/>
        <v>2.4242992992985709E-2</v>
      </c>
      <c r="F23" s="29"/>
      <c r="G23" s="27">
        <f>G16-SUM(G17:G22)</f>
        <v>1741.0000000004657</v>
      </c>
      <c r="H23" s="42">
        <f t="shared" si="7"/>
        <v>2.1932476694387321E-2</v>
      </c>
      <c r="I23" s="27">
        <f>I16-SUM(I17:I22)</f>
        <v>1975.0000000005384</v>
      </c>
      <c r="J23" s="42">
        <f t="shared" si="8"/>
        <v>2.5454311122574281E-2</v>
      </c>
      <c r="K23" s="29"/>
      <c r="L23" s="27">
        <f>L16-SUM(L17:L22)</f>
        <v>5335.9999999993597</v>
      </c>
      <c r="M23" s="42">
        <f t="shared" si="9"/>
        <v>1.3796348724947862E-2</v>
      </c>
      <c r="N23" s="27">
        <f>N16-SUM(N17:N22)</f>
        <v>6897.9999999993597</v>
      </c>
      <c r="O23" s="42">
        <f t="shared" si="10"/>
        <v>1.7498598437859073E-2</v>
      </c>
      <c r="P23" s="29"/>
      <c r="Q23" s="27">
        <f>Q16-SUM(Q17:Q22)</f>
        <v>11340.999999997905</v>
      </c>
      <c r="R23" s="42">
        <f t="shared" si="11"/>
        <v>1.7144576200464865E-2</v>
      </c>
      <c r="S23" s="27">
        <f>S16-SUM(S17:S22)</f>
        <v>13678.999999996973</v>
      </c>
      <c r="T23" s="42">
        <f t="shared" si="12"/>
        <v>2.125358719346214E-2</v>
      </c>
    </row>
  </sheetData>
  <mergeCells count="12">
    <mergeCell ref="N4:O4"/>
    <mergeCell ref="Q4:R4"/>
    <mergeCell ref="S4:T4"/>
    <mergeCell ref="B3:E3"/>
    <mergeCell ref="G3:J3"/>
    <mergeCell ref="L3:O3"/>
    <mergeCell ref="Q3:T3"/>
    <mergeCell ref="B4:C4"/>
    <mergeCell ref="D4:E4"/>
    <mergeCell ref="G4:H4"/>
    <mergeCell ref="I4:J4"/>
    <mergeCell ref="L4:M4"/>
  </mergeCells>
  <pageMargins left="0.25" right="0.25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I1" sqref="I1"/>
    </sheetView>
  </sheetViews>
  <sheetFormatPr defaultRowHeight="15" x14ac:dyDescent="0.25"/>
  <cols>
    <col min="1" max="1" width="12.7109375" customWidth="1"/>
    <col min="2" max="2" width="10.7109375" customWidth="1"/>
    <col min="3" max="3" width="10.85546875" customWidth="1"/>
    <col min="4" max="4" width="9.140625" style="1" customWidth="1"/>
    <col min="5" max="5" width="9" customWidth="1"/>
    <col min="6" max="6" width="6.5703125" customWidth="1"/>
    <col min="7" max="7" width="7.42578125" style="2" customWidth="1"/>
    <col min="8" max="8" width="13.5703125" customWidth="1"/>
    <col min="9" max="9" width="14" customWidth="1"/>
    <col min="10" max="10" width="11.7109375" customWidth="1"/>
    <col min="11" max="11" width="11.85546875" customWidth="1"/>
    <col min="12" max="12" width="7.42578125" customWidth="1"/>
    <col min="13" max="13" width="7.7109375" customWidth="1"/>
  </cols>
  <sheetData>
    <row r="1" spans="1:13" ht="18.75" x14ac:dyDescent="0.3">
      <c r="A1" s="18" t="s">
        <v>27</v>
      </c>
    </row>
    <row r="2" spans="1:13" s="2" customFormat="1" ht="18.75" x14ac:dyDescent="0.3">
      <c r="A2" s="18" t="s">
        <v>31</v>
      </c>
    </row>
    <row r="3" spans="1:13" s="5" customFormat="1" ht="43.5" customHeight="1" x14ac:dyDescent="0.25">
      <c r="A3" s="22"/>
      <c r="B3" s="23" t="s">
        <v>8</v>
      </c>
      <c r="C3" s="23"/>
      <c r="D3" s="23" t="s">
        <v>23</v>
      </c>
      <c r="E3" s="23"/>
      <c r="F3" s="23" t="s">
        <v>22</v>
      </c>
      <c r="G3" s="23"/>
      <c r="H3" s="23" t="s">
        <v>24</v>
      </c>
      <c r="I3" s="23"/>
      <c r="J3" s="23" t="s">
        <v>25</v>
      </c>
      <c r="K3" s="23"/>
      <c r="L3" s="23" t="s">
        <v>26</v>
      </c>
      <c r="M3" s="23"/>
    </row>
    <row r="4" spans="1:13" x14ac:dyDescent="0.25">
      <c r="A4" s="24"/>
      <c r="B4" s="25">
        <v>2017</v>
      </c>
      <c r="C4" s="25">
        <v>2018</v>
      </c>
      <c r="D4" s="25">
        <v>2017</v>
      </c>
      <c r="E4" s="25">
        <v>2018</v>
      </c>
      <c r="F4" s="25">
        <v>2017</v>
      </c>
      <c r="G4" s="25">
        <v>2018</v>
      </c>
      <c r="H4" s="25">
        <v>2017</v>
      </c>
      <c r="I4" s="25">
        <v>2018</v>
      </c>
      <c r="J4" s="25">
        <v>2017</v>
      </c>
      <c r="K4" s="25">
        <v>2018</v>
      </c>
      <c r="L4" s="25">
        <v>2017</v>
      </c>
      <c r="M4" s="25">
        <v>2018</v>
      </c>
    </row>
    <row r="5" spans="1:13" x14ac:dyDescent="0.25">
      <c r="A5" s="26" t="s">
        <v>13</v>
      </c>
      <c r="B5" s="27">
        <v>381967</v>
      </c>
      <c r="C5" s="27">
        <v>389360</v>
      </c>
      <c r="D5" s="27">
        <v>38474</v>
      </c>
      <c r="E5" s="27">
        <v>39048</v>
      </c>
      <c r="F5" s="28">
        <f>D5/B5</f>
        <v>0.10072597894582516</v>
      </c>
      <c r="G5" s="28">
        <f>E5/C5</f>
        <v>0.10028765153071707</v>
      </c>
      <c r="H5" s="27">
        <v>608170795.19999492</v>
      </c>
      <c r="I5" s="27">
        <v>631899785.19999695</v>
      </c>
      <c r="J5" s="27">
        <v>70559738.109999537</v>
      </c>
      <c r="K5" s="27">
        <v>72912649.810000286</v>
      </c>
      <c r="L5" s="28">
        <f>J5/H5</f>
        <v>0.11601960940396061</v>
      </c>
      <c r="M5" s="28">
        <f>K5/I5</f>
        <v>0.11538641334863463</v>
      </c>
    </row>
    <row r="6" spans="1:13" x14ac:dyDescent="0.25">
      <c r="A6" s="26" t="s">
        <v>14</v>
      </c>
      <c r="B6" s="27">
        <v>539509</v>
      </c>
      <c r="C6" s="27">
        <v>527565</v>
      </c>
      <c r="D6" s="27">
        <v>33130</v>
      </c>
      <c r="E6" s="27">
        <v>32887</v>
      </c>
      <c r="F6" s="28">
        <f t="shared" ref="F6:F11" si="0">D6/B6</f>
        <v>6.1407687360173789E-2</v>
      </c>
      <c r="G6" s="28">
        <f t="shared" ref="G6:G11" si="1">E6/C6</f>
        <v>6.2337342318008207E-2</v>
      </c>
      <c r="H6" s="27">
        <v>580963920.08995008</v>
      </c>
      <c r="I6" s="27">
        <v>592495130.18005466</v>
      </c>
      <c r="J6" s="27">
        <v>44741003.769999981</v>
      </c>
      <c r="K6" s="27">
        <v>47540258.179999635</v>
      </c>
      <c r="L6" s="28">
        <f t="shared" ref="L6:M11" si="2">J6/H6</f>
        <v>7.7011673570146613E-2</v>
      </c>
      <c r="M6" s="28">
        <f t="shared" si="2"/>
        <v>8.0237382146166367E-2</v>
      </c>
    </row>
    <row r="7" spans="1:13" x14ac:dyDescent="0.25">
      <c r="A7" s="26" t="s">
        <v>15</v>
      </c>
      <c r="B7" s="27">
        <v>524878</v>
      </c>
      <c r="C7" s="27">
        <v>516421</v>
      </c>
      <c r="D7" s="27">
        <v>28744</v>
      </c>
      <c r="E7" s="27">
        <v>28474</v>
      </c>
      <c r="F7" s="28">
        <f t="shared" si="0"/>
        <v>5.4763202115539228E-2</v>
      </c>
      <c r="G7" s="28">
        <f t="shared" si="1"/>
        <v>5.5137184583895694E-2</v>
      </c>
      <c r="H7" s="27">
        <v>621856693.99005616</v>
      </c>
      <c r="I7" s="27">
        <v>634953151.53996754</v>
      </c>
      <c r="J7" s="27">
        <v>38561906.100000121</v>
      </c>
      <c r="K7" s="27">
        <v>39077263.369999431</v>
      </c>
      <c r="L7" s="28">
        <f t="shared" si="2"/>
        <v>6.2010920639244176E-2</v>
      </c>
      <c r="M7" s="28">
        <f t="shared" si="2"/>
        <v>6.1543537936971225E-2</v>
      </c>
    </row>
    <row r="8" spans="1:13" x14ac:dyDescent="0.25">
      <c r="A8" s="26" t="s">
        <v>16</v>
      </c>
      <c r="B8" s="27">
        <v>163285</v>
      </c>
      <c r="C8" s="27">
        <v>160826</v>
      </c>
      <c r="D8" s="27">
        <v>7753</v>
      </c>
      <c r="E8" s="27">
        <v>7843</v>
      </c>
      <c r="F8" s="28">
        <f t="shared" si="0"/>
        <v>4.7481397556419759E-2</v>
      </c>
      <c r="G8" s="28">
        <f t="shared" si="1"/>
        <v>4.8766990411998057E-2</v>
      </c>
      <c r="H8" s="27">
        <v>139187453.61999619</v>
      </c>
      <c r="I8" s="27">
        <v>141249987.83999479</v>
      </c>
      <c r="J8" s="27">
        <v>8248550.3700000169</v>
      </c>
      <c r="K8" s="27">
        <v>8513701.2299999949</v>
      </c>
      <c r="L8" s="28">
        <f t="shared" si="2"/>
        <v>5.9262168790872968E-2</v>
      </c>
      <c r="M8" s="28">
        <f t="shared" si="2"/>
        <v>6.0273996197749403E-2</v>
      </c>
    </row>
    <row r="9" spans="1:13" x14ac:dyDescent="0.25">
      <c r="A9" s="26" t="s">
        <v>17</v>
      </c>
      <c r="B9" s="27">
        <v>3373</v>
      </c>
      <c r="C9" s="27">
        <v>3372</v>
      </c>
      <c r="D9" s="27">
        <v>204</v>
      </c>
      <c r="E9" s="27">
        <v>219</v>
      </c>
      <c r="F9" s="28">
        <f t="shared" si="0"/>
        <v>6.0480284613104063E-2</v>
      </c>
      <c r="G9" s="28">
        <f t="shared" si="1"/>
        <v>6.494661921708185E-2</v>
      </c>
      <c r="H9" s="27">
        <v>3441455.5400000149</v>
      </c>
      <c r="I9" s="27">
        <v>3779679.0699999882</v>
      </c>
      <c r="J9" s="27">
        <v>240750.19999999992</v>
      </c>
      <c r="K9" s="27">
        <v>285011.02999999991</v>
      </c>
      <c r="L9" s="28">
        <f t="shared" si="2"/>
        <v>6.9955923359102556E-2</v>
      </c>
      <c r="M9" s="28">
        <f t="shared" si="2"/>
        <v>7.5406145527588619E-2</v>
      </c>
    </row>
    <row r="10" spans="1:13" x14ac:dyDescent="0.25">
      <c r="A10" s="26" t="s">
        <v>18</v>
      </c>
      <c r="B10" s="27">
        <v>73547</v>
      </c>
      <c r="C10" s="27">
        <v>72020</v>
      </c>
      <c r="D10" s="27">
        <v>2494</v>
      </c>
      <c r="E10" s="27">
        <v>2551</v>
      </c>
      <c r="F10" s="28">
        <f t="shared" si="0"/>
        <v>3.3910288658952778E-2</v>
      </c>
      <c r="G10" s="28">
        <f t="shared" si="1"/>
        <v>3.5420716467647877E-2</v>
      </c>
      <c r="H10" s="27">
        <v>69909960.910000876</v>
      </c>
      <c r="I10" s="27">
        <v>71467248.849999592</v>
      </c>
      <c r="J10" s="27">
        <v>3226137.8100000024</v>
      </c>
      <c r="K10" s="27">
        <v>3555484.0500000021</v>
      </c>
      <c r="L10" s="28">
        <f t="shared" si="2"/>
        <v>4.6147040679270238E-2</v>
      </c>
      <c r="M10" s="28">
        <f t="shared" si="2"/>
        <v>4.9749837963715356E-2</v>
      </c>
    </row>
    <row r="11" spans="1:13" x14ac:dyDescent="0.25">
      <c r="A11" s="26" t="s">
        <v>19</v>
      </c>
      <c r="B11" s="27">
        <v>1686559</v>
      </c>
      <c r="C11" s="27">
        <v>1669564</v>
      </c>
      <c r="D11" s="27">
        <v>110799</v>
      </c>
      <c r="E11" s="27">
        <v>111022</v>
      </c>
      <c r="F11" s="28">
        <f t="shared" si="0"/>
        <v>6.5695300312648419E-2</v>
      </c>
      <c r="G11" s="28">
        <f t="shared" si="1"/>
        <v>6.649760057116709E-2</v>
      </c>
      <c r="H11" s="27">
        <v>2023530279.349998</v>
      </c>
      <c r="I11" s="27">
        <v>2075844982.6800137</v>
      </c>
      <c r="J11" s="27">
        <v>165578086.35999963</v>
      </c>
      <c r="K11" s="27">
        <v>171884367.66999936</v>
      </c>
      <c r="L11" s="28">
        <f t="shared" si="2"/>
        <v>8.1826344804282802E-2</v>
      </c>
      <c r="M11" s="28">
        <f t="shared" si="2"/>
        <v>8.2802121114115446E-2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42FF0A-03C1-48F4-9751-966BC2C762D1}"/>
</file>

<file path=customXml/itemProps2.xml><?xml version="1.0" encoding="utf-8"?>
<ds:datastoreItem xmlns:ds="http://schemas.openxmlformats.org/officeDocument/2006/customXml" ds:itemID="{147BD529-AC38-409C-A389-DC4AA12CBBC0}"/>
</file>

<file path=customXml/itemProps3.xml><?xml version="1.0" encoding="utf-8"?>
<ds:datastoreItem xmlns:ds="http://schemas.openxmlformats.org/officeDocument/2006/customXml" ds:itemID="{F5DF9A35-BF4E-4F60-98C6-B55083380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NYU Alg Statewide</vt:lpstr>
      <vt:lpstr>NYU Pie Chart</vt:lpstr>
      <vt:lpstr>NYU by payer</vt:lpstr>
      <vt:lpstr>PQI on ED</vt:lpstr>
      <vt:lpstr>'NYU by payer'!Print_Titles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Mandel</dc:creator>
  <cp:lastModifiedBy>Laura Mandel</cp:lastModifiedBy>
  <cp:lastPrinted>2020-02-18T18:21:01Z</cp:lastPrinted>
  <dcterms:created xsi:type="dcterms:W3CDTF">2020-02-14T15:27:19Z</dcterms:created>
  <dcterms:modified xsi:type="dcterms:W3CDTF">2020-02-18T18:22:14Z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